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2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3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17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8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19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9月第2周\"/>
    </mc:Choice>
  </mc:AlternateContent>
  <xr:revisionPtr revIDLastSave="0" documentId="13_ncr:1_{D6C299FA-61DC-467B-8FE1-AB36F81C5F85}" xr6:coauthVersionLast="45" xr6:coauthVersionMax="45" xr10:uidLastSave="{00000000-0000-0000-0000-000000000000}"/>
  <bookViews>
    <workbookView xWindow="12195" yWindow="615" windowWidth="15855" windowHeight="14925" tabRatio="908" xr2:uid="{00000000-000D-0000-FFFF-FFFF00000000}"/>
  </bookViews>
  <sheets>
    <sheet name="周报汇总" sheetId="1" r:id="rId1"/>
    <sheet name="9月库存统计" sheetId="27" r:id="rId2"/>
    <sheet name="9月库存明细" sheetId="28" r:id="rId3"/>
    <sheet name="①营业收入" sheetId="3" state="hidden" r:id="rId4"/>
    <sheet name="②营业成本" sheetId="11" state="hidden" r:id="rId5"/>
    <sheet name="③销售费用" sheetId="13" state="hidden" r:id="rId6"/>
    <sheet name="④管理费用" sheetId="15" state="hidden" r:id="rId7"/>
    <sheet name="⑤财务费用" sheetId="16" state="hidden" r:id="rId8"/>
    <sheet name="⑥营业利润" sheetId="17" state="hidden" r:id="rId9"/>
    <sheet name="⑦净利润" sheetId="18" state="hidden" r:id="rId10"/>
    <sheet name="⑧投入产出分析" sheetId="12" state="hidden" r:id="rId11"/>
    <sheet name="⑨上周生产实际" sheetId="14" state="hidden" r:id="rId12"/>
    <sheet name="⑩交付情况" sheetId="19" state="hidden" r:id="rId13"/>
    <sheet name="⑪人均产值" sheetId="20" state="hidden" r:id="rId14"/>
    <sheet name="⑫一次交验合格率" sheetId="21" state="hidden" r:id="rId15"/>
    <sheet name="⑬运费" sheetId="22" state="hidden" r:id="rId16"/>
    <sheet name="⑭人员现状" sheetId="23" state="hidden" r:id="rId17"/>
    <sheet name="⑮效率统计" sheetId="24" state="hidden" r:id="rId18"/>
    <sheet name="⑯回款" sheetId="25" state="hidden" r:id="rId19"/>
    <sheet name="⑰库存明细" sheetId="26" state="hidden" r:id="rId20"/>
    <sheet name="月数据明细" sheetId="7" state="hidden" r:id="rId21"/>
    <sheet name="Sheet5" sheetId="8" state="hidden" r:id="rId22"/>
  </sheets>
  <externalReferences>
    <externalReference r:id="rId23"/>
  </externalReferences>
  <definedNames>
    <definedName name="_xlnm._FilterDatabase" localSheetId="16" hidden="1">⑭人员现状!$A$15:$U$23</definedName>
    <definedName name="_xlnm.Print_Area" localSheetId="0">周报汇总!$A$1:$W$447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22" i="1" l="1"/>
  <c r="D144" i="1" l="1"/>
  <c r="E47" i="28"/>
  <c r="C47" i="28"/>
  <c r="G47" i="28" s="1"/>
  <c r="Q120" i="1"/>
  <c r="E25" i="28" l="1"/>
  <c r="G25" i="28" s="1"/>
  <c r="C25" i="28"/>
  <c r="N55" i="1"/>
  <c r="M88" i="1" l="1"/>
  <c r="N88" i="1"/>
  <c r="O88" i="1"/>
  <c r="P88" i="1"/>
  <c r="Q88" i="1"/>
  <c r="R88" i="1"/>
  <c r="S88" i="1"/>
  <c r="D40" i="1"/>
  <c r="E40" i="1"/>
  <c r="F40" i="1"/>
  <c r="G40" i="1"/>
  <c r="H40" i="1"/>
  <c r="I40" i="1"/>
  <c r="J40" i="1"/>
  <c r="D43" i="1"/>
  <c r="E43" i="1"/>
  <c r="F43" i="1"/>
  <c r="G43" i="1"/>
  <c r="H43" i="1"/>
  <c r="I43" i="1"/>
  <c r="J43" i="1"/>
  <c r="D46" i="1"/>
  <c r="E46" i="1"/>
  <c r="F46" i="1"/>
  <c r="G46" i="1"/>
  <c r="H46" i="1"/>
  <c r="I46" i="1"/>
  <c r="J46" i="1"/>
  <c r="D49" i="1"/>
  <c r="E49" i="1"/>
  <c r="F49" i="1"/>
  <c r="G49" i="1"/>
  <c r="H49" i="1"/>
  <c r="I49" i="1"/>
  <c r="J49" i="1"/>
  <c r="D52" i="1"/>
  <c r="E52" i="1"/>
  <c r="F52" i="1"/>
  <c r="G52" i="1"/>
  <c r="H52" i="1"/>
  <c r="I52" i="1"/>
  <c r="J52" i="1"/>
  <c r="D55" i="1"/>
  <c r="E55" i="1"/>
  <c r="F55" i="1"/>
  <c r="G55" i="1"/>
  <c r="H55" i="1"/>
  <c r="I55" i="1"/>
  <c r="J55" i="1"/>
  <c r="D58" i="1"/>
  <c r="E58" i="1"/>
  <c r="F58" i="1"/>
  <c r="G58" i="1"/>
  <c r="H58" i="1"/>
  <c r="I58" i="1"/>
  <c r="J58" i="1"/>
  <c r="D61" i="1"/>
  <c r="E61" i="1"/>
  <c r="F61" i="1"/>
  <c r="G61" i="1"/>
  <c r="H61" i="1"/>
  <c r="I61" i="1"/>
  <c r="J61" i="1"/>
  <c r="G210" i="1" l="1"/>
  <c r="J156" i="1" l="1"/>
  <c r="G51" i="28"/>
  <c r="C9" i="28"/>
  <c r="C18" i="28"/>
  <c r="C55" i="28"/>
  <c r="G67" i="28" l="1"/>
  <c r="G17" i="28"/>
  <c r="G16" i="28"/>
  <c r="G15" i="28"/>
  <c r="G14" i="28"/>
  <c r="G13" i="28"/>
  <c r="G59" i="28"/>
  <c r="G38" i="28"/>
  <c r="G37" i="28"/>
  <c r="G36" i="28"/>
  <c r="G35" i="28"/>
  <c r="G34" i="28"/>
  <c r="G33" i="28"/>
  <c r="G32" i="28"/>
  <c r="G31" i="28"/>
  <c r="G30" i="28"/>
  <c r="G29" i="28"/>
  <c r="G24" i="28"/>
  <c r="G23" i="28"/>
  <c r="G22" i="28"/>
  <c r="G43" i="28"/>
  <c r="E18" i="28" l="1"/>
  <c r="G18" i="28" s="1"/>
  <c r="T165" i="1" l="1"/>
  <c r="U15" i="27" l="1"/>
  <c r="U16" i="27"/>
  <c r="U17" i="27"/>
  <c r="U18" i="27"/>
  <c r="P49" i="1" l="1"/>
  <c r="J24" i="27" l="1"/>
  <c r="J25" i="27"/>
  <c r="J26" i="27"/>
  <c r="O49" i="1" l="1"/>
  <c r="O52" i="1"/>
  <c r="I19" i="27" l="1"/>
  <c r="I20" i="27" s="1"/>
  <c r="T37" i="27"/>
  <c r="T38" i="27" s="1"/>
  <c r="T19" i="27"/>
  <c r="T20" i="27" s="1"/>
  <c r="T28" i="27"/>
  <c r="T29" i="27" s="1"/>
  <c r="I37" i="27"/>
  <c r="I38" i="27" s="1"/>
  <c r="I28" i="27"/>
  <c r="I29" i="27" s="1"/>
  <c r="T10" i="27"/>
  <c r="T12" i="27" s="1"/>
  <c r="I10" i="27"/>
  <c r="I12" i="27" s="1"/>
  <c r="J6" i="27"/>
  <c r="J7" i="27"/>
  <c r="J8" i="27"/>
  <c r="J9" i="27"/>
  <c r="G5" i="28"/>
  <c r="G7" i="28"/>
  <c r="G8" i="28"/>
  <c r="I11" i="27" l="1"/>
  <c r="I21" i="27"/>
  <c r="T11" i="27"/>
  <c r="T30" i="27"/>
  <c r="T21" i="27"/>
  <c r="I30" i="27"/>
  <c r="T39" i="27"/>
  <c r="I39" i="27"/>
  <c r="G268" i="1" l="1"/>
  <c r="V26" i="1" l="1"/>
  <c r="P26" i="1"/>
  <c r="K26" i="1"/>
  <c r="S37" i="27"/>
  <c r="S38" i="27" s="1"/>
  <c r="H37" i="27"/>
  <c r="H39" i="27" s="1"/>
  <c r="S28" i="27"/>
  <c r="S30" i="27" s="1"/>
  <c r="S19" i="27"/>
  <c r="S20" i="27" s="1"/>
  <c r="S29" i="27" l="1"/>
  <c r="S21" i="27"/>
  <c r="H38" i="27"/>
  <c r="S39" i="27"/>
  <c r="S10" i="27"/>
  <c r="S12" i="27" s="1"/>
  <c r="V24" i="1"/>
  <c r="P24" i="1"/>
  <c r="K24" i="1"/>
  <c r="J33" i="27"/>
  <c r="O102" i="1"/>
  <c r="S11" i="27" l="1"/>
  <c r="V23" i="1"/>
  <c r="P23" i="1"/>
  <c r="H28" i="27" l="1"/>
  <c r="H30" i="27" s="1"/>
  <c r="G89" i="1"/>
  <c r="H89" i="1"/>
  <c r="I89" i="1"/>
  <c r="J89" i="1"/>
  <c r="G84" i="1"/>
  <c r="H84" i="1"/>
  <c r="I84" i="1"/>
  <c r="J84" i="1"/>
  <c r="H29" i="27" l="1"/>
  <c r="H19" i="27"/>
  <c r="H21" i="27" s="1"/>
  <c r="C265" i="1"/>
  <c r="C259" i="1"/>
  <c r="C262" i="1"/>
  <c r="N40" i="1"/>
  <c r="G21" i="1"/>
  <c r="G22" i="1"/>
  <c r="G23" i="1"/>
  <c r="G24" i="1"/>
  <c r="G25" i="1"/>
  <c r="G26" i="1"/>
  <c r="D21" i="1"/>
  <c r="E21" i="1"/>
  <c r="D22" i="1"/>
  <c r="E22" i="1"/>
  <c r="D23" i="1"/>
  <c r="E23" i="1"/>
  <c r="D24" i="1"/>
  <c r="E24" i="1"/>
  <c r="D25" i="1"/>
  <c r="E25" i="1"/>
  <c r="D26" i="1"/>
  <c r="E26" i="1"/>
  <c r="G20" i="1"/>
  <c r="E20" i="1"/>
  <c r="D20" i="1"/>
  <c r="H20" i="27" l="1"/>
  <c r="H10" i="27"/>
  <c r="H11" i="27" s="1"/>
  <c r="H12" i="27" l="1"/>
  <c r="E55" i="28"/>
  <c r="G55" i="28" s="1"/>
  <c r="G54" i="28"/>
  <c r="G53" i="28"/>
  <c r="G52" i="28"/>
  <c r="E71" i="28"/>
  <c r="C71" i="28"/>
  <c r="G70" i="28"/>
  <c r="G69" i="28"/>
  <c r="G68" i="28"/>
  <c r="E9" i="28"/>
  <c r="E63" i="28"/>
  <c r="C63" i="28"/>
  <c r="G62" i="28"/>
  <c r="G61" i="28"/>
  <c r="G60" i="28"/>
  <c r="E39" i="28"/>
  <c r="C39" i="28"/>
  <c r="G46" i="28"/>
  <c r="G45" i="28"/>
  <c r="G44" i="28"/>
  <c r="L48" i="27"/>
  <c r="J48" i="27"/>
  <c r="H48" i="27"/>
  <c r="F48" i="27"/>
  <c r="L47" i="27"/>
  <c r="J47" i="27"/>
  <c r="H47" i="27"/>
  <c r="F47" i="27"/>
  <c r="L46" i="27"/>
  <c r="J46" i="27"/>
  <c r="H46" i="27"/>
  <c r="F46" i="27"/>
  <c r="L45" i="27"/>
  <c r="L49" i="27" s="1"/>
  <c r="J45" i="27"/>
  <c r="H45" i="27"/>
  <c r="F45" i="27"/>
  <c r="L44" i="27"/>
  <c r="J44" i="27"/>
  <c r="H44" i="27"/>
  <c r="F44" i="27"/>
  <c r="R19" i="27"/>
  <c r="R21" i="27" s="1"/>
  <c r="Q19" i="27"/>
  <c r="Q20" i="27" s="1"/>
  <c r="R28" i="27"/>
  <c r="R30" i="27" s="1"/>
  <c r="Q28" i="27"/>
  <c r="Q30" i="27" s="1"/>
  <c r="U27" i="27"/>
  <c r="U26" i="27"/>
  <c r="U25" i="27"/>
  <c r="U24" i="27"/>
  <c r="U14" i="27"/>
  <c r="U23" i="27"/>
  <c r="R37" i="27"/>
  <c r="R39" i="27" s="1"/>
  <c r="Q37" i="27"/>
  <c r="Q38" i="27" s="1"/>
  <c r="G37" i="27"/>
  <c r="G39" i="27" s="1"/>
  <c r="F37" i="27"/>
  <c r="F39" i="27" s="1"/>
  <c r="U36" i="27"/>
  <c r="J36" i="27"/>
  <c r="U35" i="27"/>
  <c r="J35" i="27"/>
  <c r="U34" i="27"/>
  <c r="J34" i="27"/>
  <c r="U33" i="27"/>
  <c r="U32" i="27"/>
  <c r="J32" i="27"/>
  <c r="G19" i="27"/>
  <c r="G21" i="27" s="1"/>
  <c r="F19" i="27"/>
  <c r="F20" i="27" s="1"/>
  <c r="G28" i="27"/>
  <c r="G30" i="27" s="1"/>
  <c r="F28" i="27"/>
  <c r="F30" i="27" s="1"/>
  <c r="J18" i="27"/>
  <c r="J27" i="27"/>
  <c r="J17" i="27"/>
  <c r="J16" i="27"/>
  <c r="J15" i="27"/>
  <c r="J14" i="27"/>
  <c r="J23" i="27"/>
  <c r="G10" i="27"/>
  <c r="G12" i="27" s="1"/>
  <c r="F10" i="27"/>
  <c r="F11" i="27" s="1"/>
  <c r="R10" i="27"/>
  <c r="R12" i="27" s="1"/>
  <c r="Q10" i="27"/>
  <c r="Q12" i="27" s="1"/>
  <c r="U9" i="27"/>
  <c r="U8" i="27"/>
  <c r="U7" i="27"/>
  <c r="U6" i="27"/>
  <c r="J5" i="27"/>
  <c r="U5" i="27"/>
  <c r="D120" i="1"/>
  <c r="J152" i="1"/>
  <c r="J151" i="1"/>
  <c r="C151" i="1" s="1"/>
  <c r="J155" i="1"/>
  <c r="C156" i="1"/>
  <c r="U12" i="27" l="1"/>
  <c r="U30" i="27"/>
  <c r="G39" i="28"/>
  <c r="J30" i="27"/>
  <c r="R20" i="27"/>
  <c r="U20" i="27" s="1"/>
  <c r="G11" i="27"/>
  <c r="J11" i="27" s="1"/>
  <c r="F49" i="27"/>
  <c r="F50" i="27" s="1"/>
  <c r="H49" i="27"/>
  <c r="H50" i="27" s="1"/>
  <c r="J39" i="27"/>
  <c r="Q29" i="27"/>
  <c r="F38" i="27"/>
  <c r="F29" i="27"/>
  <c r="Q11" i="27"/>
  <c r="R38" i="27"/>
  <c r="U38" i="27" s="1"/>
  <c r="G20" i="27"/>
  <c r="J20" i="27" s="1"/>
  <c r="J37" i="27"/>
  <c r="G38" i="27"/>
  <c r="U28" i="27"/>
  <c r="R29" i="27"/>
  <c r="J28" i="27"/>
  <c r="G29" i="27"/>
  <c r="U10" i="27"/>
  <c r="R11" i="27"/>
  <c r="G71" i="28"/>
  <c r="G63" i="28"/>
  <c r="G9" i="28"/>
  <c r="J49" i="27"/>
  <c r="P44" i="27"/>
  <c r="P46" i="27"/>
  <c r="P47" i="27"/>
  <c r="P48" i="27"/>
  <c r="L51" i="27"/>
  <c r="L50" i="27"/>
  <c r="F12" i="27"/>
  <c r="J12" i="27" s="1"/>
  <c r="F21" i="27"/>
  <c r="J21" i="27" s="1"/>
  <c r="Q39" i="27"/>
  <c r="U39" i="27" s="1"/>
  <c r="Q21" i="27"/>
  <c r="U21" i="27" s="1"/>
  <c r="P45" i="27"/>
  <c r="J10" i="27"/>
  <c r="J19" i="27"/>
  <c r="U37" i="27"/>
  <c r="U19" i="27"/>
  <c r="U11" i="27" l="1"/>
  <c r="J29" i="27"/>
  <c r="P49" i="27"/>
  <c r="U29" i="27"/>
  <c r="F51" i="27"/>
  <c r="H51" i="27"/>
  <c r="J38" i="27"/>
  <c r="J51" i="27"/>
  <c r="J50" i="27"/>
  <c r="P50" i="27" s="1"/>
  <c r="P51" i="27" l="1"/>
  <c r="K59" i="1"/>
  <c r="S61" i="1"/>
  <c r="R61" i="1"/>
  <c r="Q61" i="1"/>
  <c r="P61" i="1"/>
  <c r="O61" i="1"/>
  <c r="N61" i="1"/>
  <c r="M61" i="1"/>
  <c r="T60" i="1"/>
  <c r="K60" i="1"/>
  <c r="T59" i="1"/>
  <c r="V59" i="1" l="1"/>
  <c r="K61" i="1"/>
  <c r="V60" i="1"/>
  <c r="T61" i="1"/>
  <c r="V61" i="1" l="1"/>
  <c r="F134" i="1" l="1"/>
  <c r="T119" i="1"/>
  <c r="I120" i="1"/>
  <c r="R55" i="1"/>
  <c r="K25" i="1"/>
  <c r="V25" i="1"/>
  <c r="P25" i="1"/>
  <c r="Q122" i="1"/>
  <c r="P141" i="1" l="1"/>
  <c r="O58" i="1"/>
  <c r="O46" i="1"/>
  <c r="O55" i="1"/>
  <c r="E209" i="1" l="1"/>
  <c r="E208" i="1"/>
  <c r="E207" i="1"/>
  <c r="E206" i="1"/>
  <c r="E204" i="1"/>
  <c r="E203" i="1"/>
  <c r="E202" i="1"/>
  <c r="E201" i="1"/>
  <c r="E199" i="1"/>
  <c r="E198" i="1"/>
  <c r="E197" i="1"/>
  <c r="E196" i="1"/>
  <c r="E194" i="1"/>
  <c r="E193" i="1"/>
  <c r="E192" i="1"/>
  <c r="E191" i="1"/>
  <c r="E189" i="1"/>
  <c r="E188" i="1"/>
  <c r="E187" i="1"/>
  <c r="E186" i="1"/>
  <c r="E184" i="1"/>
  <c r="E183" i="1"/>
  <c r="E182" i="1"/>
  <c r="E181" i="1"/>
  <c r="E179" i="1"/>
  <c r="E178" i="1"/>
  <c r="E177" i="1"/>
  <c r="E176" i="1"/>
  <c r="G185" i="1"/>
  <c r="P134" i="1"/>
  <c r="N134" i="1"/>
  <c r="E180" i="1" l="1"/>
  <c r="E185" i="1"/>
  <c r="E210" i="1" l="1"/>
  <c r="G205" i="1"/>
  <c r="E205" i="1"/>
  <c r="G200" i="1"/>
  <c r="E200" i="1"/>
  <c r="G195" i="1"/>
  <c r="E195" i="1"/>
  <c r="G190" i="1"/>
  <c r="E190" i="1"/>
  <c r="I176" i="1"/>
  <c r="G180" i="1"/>
  <c r="O171" i="1" l="1"/>
  <c r="P171" i="1"/>
  <c r="Q171" i="1"/>
  <c r="R171" i="1"/>
  <c r="S171" i="1"/>
  <c r="O172" i="1"/>
  <c r="P172" i="1"/>
  <c r="Q172" i="1"/>
  <c r="R172" i="1"/>
  <c r="S172" i="1"/>
  <c r="N172" i="1"/>
  <c r="N171" i="1"/>
  <c r="M172" i="1"/>
  <c r="M171" i="1"/>
  <c r="F172" i="1" l="1"/>
  <c r="G172" i="1"/>
  <c r="H172" i="1"/>
  <c r="I172" i="1"/>
  <c r="J172" i="1"/>
  <c r="E172" i="1"/>
  <c r="D172" i="1"/>
  <c r="J153" i="1"/>
  <c r="J154" i="1"/>
  <c r="M122" i="1"/>
  <c r="D102" i="1"/>
  <c r="C268" i="1"/>
  <c r="H268" i="1"/>
  <c r="F268" i="1"/>
  <c r="E268" i="1"/>
  <c r="D268" i="1"/>
  <c r="H265" i="1"/>
  <c r="G265" i="1"/>
  <c r="F265" i="1"/>
  <c r="E265" i="1"/>
  <c r="D265" i="1"/>
  <c r="H262" i="1"/>
  <c r="G262" i="1"/>
  <c r="F262" i="1"/>
  <c r="E262" i="1"/>
  <c r="D262" i="1"/>
  <c r="D259" i="1"/>
  <c r="E259" i="1"/>
  <c r="F259" i="1"/>
  <c r="G259" i="1"/>
  <c r="H259" i="1"/>
  <c r="K171" i="1" l="1"/>
  <c r="G27" i="1"/>
  <c r="D27" i="1"/>
  <c r="F20" i="1"/>
  <c r="AB39" i="8" l="1"/>
  <c r="AA39" i="8"/>
  <c r="Z39" i="8"/>
  <c r="Y39" i="8"/>
  <c r="X39" i="8"/>
  <c r="W39" i="8"/>
  <c r="V39" i="8"/>
  <c r="U39" i="8"/>
  <c r="T39" i="8"/>
  <c r="S39" i="8"/>
  <c r="R39" i="8"/>
  <c r="Q39" i="8"/>
  <c r="O39" i="8"/>
  <c r="N39" i="8"/>
  <c r="M39" i="8"/>
  <c r="L39" i="8"/>
  <c r="K39" i="8"/>
  <c r="J39" i="8"/>
  <c r="I39" i="8"/>
  <c r="H39" i="8"/>
  <c r="G39" i="8"/>
  <c r="F39" i="8"/>
  <c r="E39" i="8"/>
  <c r="D39" i="8"/>
  <c r="Z34" i="8"/>
  <c r="Y34" i="8"/>
  <c r="X34" i="8"/>
  <c r="W34" i="8"/>
  <c r="V34" i="8"/>
  <c r="U34" i="8"/>
  <c r="T34" i="8"/>
  <c r="S34" i="8"/>
  <c r="R34" i="8"/>
  <c r="Q34" i="8"/>
  <c r="O34" i="8"/>
  <c r="N34" i="8"/>
  <c r="M34" i="8"/>
  <c r="L34" i="8"/>
  <c r="K34" i="8"/>
  <c r="J34" i="8"/>
  <c r="I34" i="8"/>
  <c r="H34" i="8"/>
  <c r="G34" i="8"/>
  <c r="F34" i="8"/>
  <c r="E34" i="8"/>
  <c r="D34" i="8"/>
  <c r="Z29" i="8"/>
  <c r="Y29" i="8"/>
  <c r="X29" i="8"/>
  <c r="W29" i="8"/>
  <c r="V29" i="8"/>
  <c r="U29" i="8"/>
  <c r="T29" i="8"/>
  <c r="S29" i="8"/>
  <c r="R29" i="8"/>
  <c r="Q29" i="8"/>
  <c r="O29" i="8"/>
  <c r="N29" i="8"/>
  <c r="M29" i="8"/>
  <c r="L29" i="8"/>
  <c r="K29" i="8"/>
  <c r="J29" i="8"/>
  <c r="I29" i="8"/>
  <c r="H29" i="8"/>
  <c r="G29" i="8"/>
  <c r="F29" i="8"/>
  <c r="E29" i="8"/>
  <c r="D29" i="8"/>
  <c r="Z24" i="8"/>
  <c r="Y24" i="8"/>
  <c r="X24" i="8"/>
  <c r="W24" i="8"/>
  <c r="V24" i="8"/>
  <c r="U24" i="8"/>
  <c r="T24" i="8"/>
  <c r="S24" i="8"/>
  <c r="R24" i="8"/>
  <c r="Q24" i="8"/>
  <c r="AB19" i="8"/>
  <c r="AA19" i="8"/>
  <c r="Z19" i="8"/>
  <c r="Y19" i="8"/>
  <c r="X19" i="8"/>
  <c r="W19" i="8"/>
  <c r="V19" i="8"/>
  <c r="U19" i="8"/>
  <c r="T19" i="8"/>
  <c r="S19" i="8"/>
  <c r="R19" i="8"/>
  <c r="Q19" i="8"/>
  <c r="O19" i="8"/>
  <c r="N19" i="8"/>
  <c r="M19" i="8"/>
  <c r="L19" i="8"/>
  <c r="K19" i="8"/>
  <c r="J19" i="8"/>
  <c r="I19" i="8"/>
  <c r="H19" i="8"/>
  <c r="G19" i="8"/>
  <c r="F19" i="8"/>
  <c r="E19" i="8"/>
  <c r="D19" i="8"/>
  <c r="Z14" i="8"/>
  <c r="Y14" i="8"/>
  <c r="X14" i="8"/>
  <c r="W14" i="8"/>
  <c r="V14" i="8"/>
  <c r="U14" i="8"/>
  <c r="T14" i="8"/>
  <c r="S14" i="8"/>
  <c r="R14" i="8"/>
  <c r="Q14" i="8"/>
  <c r="O14" i="8"/>
  <c r="N14" i="8"/>
  <c r="M14" i="8"/>
  <c r="L14" i="8"/>
  <c r="K14" i="8"/>
  <c r="J14" i="8"/>
  <c r="I14" i="8"/>
  <c r="H14" i="8"/>
  <c r="G14" i="8"/>
  <c r="F14" i="8"/>
  <c r="E14" i="8"/>
  <c r="D14" i="8"/>
  <c r="Z9" i="8"/>
  <c r="Y9" i="8"/>
  <c r="X9" i="8"/>
  <c r="W9" i="8"/>
  <c r="V9" i="8"/>
  <c r="U9" i="8"/>
  <c r="T9" i="8"/>
  <c r="S9" i="8"/>
  <c r="R9" i="8"/>
  <c r="Q9" i="8"/>
  <c r="O9" i="8"/>
  <c r="N9" i="8"/>
  <c r="M9" i="8"/>
  <c r="L9" i="8"/>
  <c r="K9" i="8"/>
  <c r="J9" i="8"/>
  <c r="I9" i="8"/>
  <c r="H9" i="8"/>
  <c r="G9" i="8"/>
  <c r="F9" i="8"/>
  <c r="E9" i="8"/>
  <c r="D9" i="8"/>
  <c r="N141" i="7"/>
  <c r="M141" i="7"/>
  <c r="L141" i="7"/>
  <c r="K141" i="7"/>
  <c r="J141" i="7"/>
  <c r="I141" i="7"/>
  <c r="H141" i="7"/>
  <c r="G141" i="7"/>
  <c r="F141" i="7"/>
  <c r="E141" i="7"/>
  <c r="D141" i="7"/>
  <c r="C141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Z124" i="7"/>
  <c r="Y124" i="7"/>
  <c r="X124" i="7"/>
  <c r="W124" i="7"/>
  <c r="V124" i="7"/>
  <c r="U124" i="7"/>
  <c r="T124" i="7"/>
  <c r="S124" i="7"/>
  <c r="R124" i="7"/>
  <c r="Q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Z96" i="7"/>
  <c r="Y96" i="7"/>
  <c r="X96" i="7"/>
  <c r="W96" i="7"/>
  <c r="V96" i="7"/>
  <c r="U96" i="7"/>
  <c r="T96" i="7"/>
  <c r="S96" i="7"/>
  <c r="R96" i="7"/>
  <c r="Q96" i="7"/>
  <c r="N96" i="7"/>
  <c r="M96" i="7"/>
  <c r="L96" i="7"/>
  <c r="K96" i="7"/>
  <c r="J96" i="7"/>
  <c r="I96" i="7"/>
  <c r="H96" i="7"/>
  <c r="G96" i="7"/>
  <c r="F96" i="7"/>
  <c r="E96" i="7"/>
  <c r="D96" i="7"/>
  <c r="C96" i="7"/>
  <c r="N85" i="7"/>
  <c r="M85" i="7"/>
  <c r="L85" i="7"/>
  <c r="K85" i="7"/>
  <c r="J85" i="7"/>
  <c r="I85" i="7"/>
  <c r="H85" i="7"/>
  <c r="G85" i="7"/>
  <c r="F85" i="7"/>
  <c r="E85" i="7"/>
  <c r="C85" i="7"/>
  <c r="D83" i="7"/>
  <c r="D85" i="7" s="1"/>
  <c r="N76" i="7"/>
  <c r="M76" i="7"/>
  <c r="L76" i="7"/>
  <c r="K76" i="7"/>
  <c r="J76" i="7"/>
  <c r="I76" i="7"/>
  <c r="H76" i="7"/>
  <c r="G76" i="7"/>
  <c r="F76" i="7"/>
  <c r="E76" i="7"/>
  <c r="D76" i="7"/>
  <c r="C76" i="7"/>
  <c r="Z68" i="7"/>
  <c r="Y68" i="7"/>
  <c r="X68" i="7"/>
  <c r="W68" i="7"/>
  <c r="V68" i="7"/>
  <c r="U68" i="7"/>
  <c r="T68" i="7"/>
  <c r="S68" i="7"/>
  <c r="R68" i="7"/>
  <c r="Q68" i="7"/>
  <c r="N68" i="7"/>
  <c r="M68" i="7"/>
  <c r="L68" i="7"/>
  <c r="K68" i="7"/>
  <c r="J68" i="7"/>
  <c r="I68" i="7"/>
  <c r="H68" i="7"/>
  <c r="G68" i="7"/>
  <c r="F68" i="7"/>
  <c r="E68" i="7"/>
  <c r="D68" i="7"/>
  <c r="C68" i="7"/>
  <c r="N57" i="7"/>
  <c r="M57" i="7"/>
  <c r="L57" i="7"/>
  <c r="K57" i="7"/>
  <c r="J57" i="7"/>
  <c r="I57" i="7"/>
  <c r="H57" i="7"/>
  <c r="G57" i="7"/>
  <c r="F57" i="7"/>
  <c r="E57" i="7"/>
  <c r="D57" i="7"/>
  <c r="C57" i="7"/>
  <c r="N48" i="7"/>
  <c r="M48" i="7"/>
  <c r="L48" i="7"/>
  <c r="K48" i="7"/>
  <c r="J48" i="7"/>
  <c r="I48" i="7"/>
  <c r="H48" i="7"/>
  <c r="G48" i="7"/>
  <c r="F48" i="7"/>
  <c r="E48" i="7"/>
  <c r="D48" i="7"/>
  <c r="C48" i="7"/>
  <c r="AB40" i="7"/>
  <c r="AA40" i="7"/>
  <c r="Z40" i="7"/>
  <c r="Y40" i="7"/>
  <c r="X40" i="7"/>
  <c r="W40" i="7"/>
  <c r="V40" i="7"/>
  <c r="U40" i="7"/>
  <c r="T40" i="7"/>
  <c r="S40" i="7"/>
  <c r="R40" i="7"/>
  <c r="Q40" i="7"/>
  <c r="N40" i="7"/>
  <c r="M40" i="7"/>
  <c r="L40" i="7"/>
  <c r="K40" i="7"/>
  <c r="J40" i="7"/>
  <c r="I40" i="7"/>
  <c r="H40" i="7"/>
  <c r="G40" i="7"/>
  <c r="F40" i="7"/>
  <c r="E40" i="7"/>
  <c r="D40" i="7"/>
  <c r="C40" i="7"/>
  <c r="N29" i="7"/>
  <c r="M29" i="7"/>
  <c r="L29" i="7"/>
  <c r="K29" i="7"/>
  <c r="J29" i="7"/>
  <c r="I29" i="7"/>
  <c r="H29" i="7"/>
  <c r="G29" i="7"/>
  <c r="F29" i="7"/>
  <c r="E29" i="7"/>
  <c r="D29" i="7"/>
  <c r="C29" i="7"/>
  <c r="N20" i="7"/>
  <c r="M20" i="7"/>
  <c r="L20" i="7"/>
  <c r="K20" i="7"/>
  <c r="J20" i="7"/>
  <c r="I20" i="7"/>
  <c r="H20" i="7"/>
  <c r="G20" i="7"/>
  <c r="F20" i="7"/>
  <c r="E20" i="7"/>
  <c r="D20" i="7"/>
  <c r="C20" i="7"/>
  <c r="Z12" i="7"/>
  <c r="Y12" i="7"/>
  <c r="X12" i="7"/>
  <c r="W12" i="7"/>
  <c r="V12" i="7"/>
  <c r="U12" i="7"/>
  <c r="T12" i="7"/>
  <c r="S12" i="7"/>
  <c r="R12" i="7"/>
  <c r="Q12" i="7"/>
  <c r="N12" i="7"/>
  <c r="M12" i="7"/>
  <c r="L12" i="7"/>
  <c r="K12" i="7"/>
  <c r="J12" i="7"/>
  <c r="I12" i="7"/>
  <c r="H12" i="7"/>
  <c r="G12" i="7"/>
  <c r="F12" i="7"/>
  <c r="E12" i="7"/>
  <c r="D12" i="7"/>
  <c r="C12" i="7"/>
  <c r="L47" i="26"/>
  <c r="O46" i="26"/>
  <c r="O47" i="26" s="1"/>
  <c r="L46" i="26"/>
  <c r="K46" i="26"/>
  <c r="K47" i="26" s="1"/>
  <c r="O44" i="26"/>
  <c r="N44" i="26"/>
  <c r="N46" i="26" s="1"/>
  <c r="N47" i="26" s="1"/>
  <c r="M44" i="26"/>
  <c r="M46" i="26" s="1"/>
  <c r="M47" i="26" s="1"/>
  <c r="L44" i="26"/>
  <c r="K44" i="26"/>
  <c r="J44" i="26"/>
  <c r="J46" i="26" s="1"/>
  <c r="J47" i="26" s="1"/>
  <c r="I44" i="26"/>
  <c r="I46" i="26" s="1"/>
  <c r="I47" i="26" s="1"/>
  <c r="H44" i="26"/>
  <c r="G44" i="26"/>
  <c r="F44" i="26"/>
  <c r="E44" i="26"/>
  <c r="D44" i="26"/>
  <c r="C44" i="26"/>
  <c r="B44" i="26"/>
  <c r="T23" i="26"/>
  <c r="S23" i="26"/>
  <c r="R23" i="26"/>
  <c r="Q23" i="26"/>
  <c r="O23" i="26"/>
  <c r="N23" i="26"/>
  <c r="M23" i="26"/>
  <c r="L23" i="26"/>
  <c r="J23" i="26"/>
  <c r="I23" i="26"/>
  <c r="H23" i="26"/>
  <c r="G23" i="26"/>
  <c r="E23" i="26"/>
  <c r="D23" i="26"/>
  <c r="C23" i="26"/>
  <c r="B23" i="26"/>
  <c r="U22" i="26"/>
  <c r="P22" i="26"/>
  <c r="K22" i="26"/>
  <c r="F22" i="26"/>
  <c r="U21" i="26"/>
  <c r="P21" i="26"/>
  <c r="K21" i="26"/>
  <c r="F21" i="26"/>
  <c r="U20" i="26"/>
  <c r="P20" i="26"/>
  <c r="K20" i="26"/>
  <c r="F20" i="26"/>
  <c r="U19" i="26"/>
  <c r="P19" i="26"/>
  <c r="K19" i="26"/>
  <c r="F19" i="26"/>
  <c r="U18" i="26"/>
  <c r="P18" i="26"/>
  <c r="K18" i="26"/>
  <c r="F18" i="26"/>
  <c r="U17" i="26"/>
  <c r="P17" i="26"/>
  <c r="K17" i="26"/>
  <c r="F17" i="26"/>
  <c r="U16" i="26"/>
  <c r="U23" i="26" s="1"/>
  <c r="P16" i="26"/>
  <c r="P23" i="26" s="1"/>
  <c r="K16" i="26"/>
  <c r="K23" i="26" s="1"/>
  <c r="F16" i="26"/>
  <c r="F23" i="26" s="1"/>
  <c r="M47" i="25"/>
  <c r="K47" i="25"/>
  <c r="E47" i="25"/>
  <c r="C47" i="25"/>
  <c r="Q46" i="25"/>
  <c r="O46" i="25"/>
  <c r="I46" i="25"/>
  <c r="G46" i="25"/>
  <c r="Q45" i="25"/>
  <c r="O45" i="25"/>
  <c r="I45" i="25"/>
  <c r="G45" i="25"/>
  <c r="Q44" i="25"/>
  <c r="O44" i="25"/>
  <c r="I44" i="25"/>
  <c r="G44" i="25"/>
  <c r="Q43" i="25"/>
  <c r="O43" i="25"/>
  <c r="I43" i="25"/>
  <c r="G43" i="25"/>
  <c r="Q42" i="25"/>
  <c r="O42" i="25"/>
  <c r="I42" i="25"/>
  <c r="G42" i="25"/>
  <c r="Q41" i="25"/>
  <c r="O41" i="25"/>
  <c r="I41" i="25"/>
  <c r="G41" i="25"/>
  <c r="Q40" i="25"/>
  <c r="O40" i="25"/>
  <c r="I40" i="25"/>
  <c r="G40" i="25"/>
  <c r="P23" i="25"/>
  <c r="O23" i="25"/>
  <c r="L23" i="25"/>
  <c r="K23" i="25"/>
  <c r="H23" i="25"/>
  <c r="G23" i="25"/>
  <c r="D23" i="25"/>
  <c r="C23" i="25"/>
  <c r="R22" i="25"/>
  <c r="Q22" i="25"/>
  <c r="N22" i="25"/>
  <c r="M22" i="25"/>
  <c r="J22" i="25"/>
  <c r="I22" i="25"/>
  <c r="F22" i="25"/>
  <c r="E22" i="25"/>
  <c r="R21" i="25"/>
  <c r="Q21" i="25"/>
  <c r="N21" i="25"/>
  <c r="M21" i="25"/>
  <c r="J21" i="25"/>
  <c r="I21" i="25"/>
  <c r="F21" i="25"/>
  <c r="E21" i="25"/>
  <c r="R20" i="25"/>
  <c r="Q20" i="25"/>
  <c r="N20" i="25"/>
  <c r="M20" i="25"/>
  <c r="J20" i="25"/>
  <c r="I20" i="25"/>
  <c r="F20" i="25"/>
  <c r="E20" i="25"/>
  <c r="R19" i="25"/>
  <c r="Q19" i="25"/>
  <c r="N19" i="25"/>
  <c r="M19" i="25"/>
  <c r="J19" i="25"/>
  <c r="I19" i="25"/>
  <c r="F19" i="25"/>
  <c r="E19" i="25"/>
  <c r="R18" i="25"/>
  <c r="Q18" i="25"/>
  <c r="N18" i="25"/>
  <c r="M18" i="25"/>
  <c r="J18" i="25"/>
  <c r="I18" i="25"/>
  <c r="F18" i="25"/>
  <c r="E18" i="25"/>
  <c r="R17" i="25"/>
  <c r="Q17" i="25"/>
  <c r="N17" i="25"/>
  <c r="M17" i="25"/>
  <c r="J17" i="25"/>
  <c r="I17" i="25"/>
  <c r="F17" i="25"/>
  <c r="E17" i="25"/>
  <c r="R16" i="25"/>
  <c r="Q16" i="25"/>
  <c r="N16" i="25"/>
  <c r="M16" i="25"/>
  <c r="J16" i="25"/>
  <c r="I16" i="25"/>
  <c r="F16" i="25"/>
  <c r="E16" i="25"/>
  <c r="R47" i="24"/>
  <c r="P47" i="24"/>
  <c r="L47" i="24"/>
  <c r="J47" i="24"/>
  <c r="G47" i="24"/>
  <c r="F47" i="24"/>
  <c r="E47" i="24"/>
  <c r="H47" i="24" s="1"/>
  <c r="N47" i="24" s="1"/>
  <c r="D47" i="24"/>
  <c r="C47" i="24"/>
  <c r="B47" i="24"/>
  <c r="U46" i="24"/>
  <c r="T46" i="24"/>
  <c r="H46" i="24"/>
  <c r="N46" i="24" s="1"/>
  <c r="U45" i="24"/>
  <c r="T45" i="24"/>
  <c r="H45" i="24"/>
  <c r="N45" i="24" s="1"/>
  <c r="U44" i="24"/>
  <c r="T44" i="24"/>
  <c r="H44" i="24"/>
  <c r="N44" i="24" s="1"/>
  <c r="U43" i="24"/>
  <c r="T43" i="24"/>
  <c r="H43" i="24"/>
  <c r="N43" i="24" s="1"/>
  <c r="U42" i="24"/>
  <c r="T42" i="24"/>
  <c r="H42" i="24"/>
  <c r="N42" i="24" s="1"/>
  <c r="U41" i="24"/>
  <c r="T41" i="24"/>
  <c r="H41" i="24"/>
  <c r="N41" i="24" s="1"/>
  <c r="U40" i="24"/>
  <c r="T40" i="24"/>
  <c r="H40" i="24"/>
  <c r="N40" i="24" s="1"/>
  <c r="T23" i="24"/>
  <c r="S23" i="24"/>
  <c r="R23" i="24"/>
  <c r="Q23" i="24"/>
  <c r="O23" i="24"/>
  <c r="N23" i="24"/>
  <c r="M23" i="24"/>
  <c r="L23" i="24"/>
  <c r="J23" i="24"/>
  <c r="I23" i="24"/>
  <c r="H23" i="24"/>
  <c r="G23" i="24"/>
  <c r="E23" i="24"/>
  <c r="D23" i="24"/>
  <c r="C23" i="24"/>
  <c r="B23" i="24"/>
  <c r="S22" i="24"/>
  <c r="N22" i="24"/>
  <c r="I22" i="24"/>
  <c r="D22" i="24"/>
  <c r="S21" i="24"/>
  <c r="N21" i="24"/>
  <c r="I21" i="24"/>
  <c r="D21" i="24"/>
  <c r="S20" i="24"/>
  <c r="N20" i="24"/>
  <c r="I20" i="24"/>
  <c r="D20" i="24"/>
  <c r="S19" i="24"/>
  <c r="N19" i="24"/>
  <c r="I19" i="24"/>
  <c r="D19" i="24"/>
  <c r="S18" i="24"/>
  <c r="N18" i="24"/>
  <c r="I18" i="24"/>
  <c r="D18" i="24"/>
  <c r="S17" i="24"/>
  <c r="N17" i="24"/>
  <c r="I17" i="24"/>
  <c r="D17" i="24"/>
  <c r="S16" i="24"/>
  <c r="N16" i="24"/>
  <c r="I16" i="24"/>
  <c r="D16" i="24"/>
  <c r="Q46" i="23"/>
  <c r="O46" i="23"/>
  <c r="M46" i="23"/>
  <c r="K46" i="23"/>
  <c r="I46" i="23"/>
  <c r="G46" i="23"/>
  <c r="E46" i="23"/>
  <c r="C46" i="23"/>
  <c r="S46" i="23" s="1"/>
  <c r="S45" i="23"/>
  <c r="S44" i="23"/>
  <c r="S43" i="23"/>
  <c r="S42" i="23"/>
  <c r="S41" i="23"/>
  <c r="S40" i="23"/>
  <c r="S39" i="23"/>
  <c r="T23" i="23"/>
  <c r="S23" i="23"/>
  <c r="R23" i="23"/>
  <c r="Q23" i="23"/>
  <c r="O23" i="23"/>
  <c r="N23" i="23"/>
  <c r="M23" i="23"/>
  <c r="L23" i="23"/>
  <c r="J23" i="23"/>
  <c r="I23" i="23"/>
  <c r="H23" i="23"/>
  <c r="G23" i="23"/>
  <c r="E23" i="23"/>
  <c r="D23" i="23"/>
  <c r="C23" i="23"/>
  <c r="B23" i="23"/>
  <c r="U22" i="23"/>
  <c r="P22" i="23"/>
  <c r="K22" i="23"/>
  <c r="F22" i="23"/>
  <c r="U21" i="23"/>
  <c r="P21" i="23"/>
  <c r="K21" i="23"/>
  <c r="F21" i="23"/>
  <c r="U20" i="23"/>
  <c r="P20" i="23"/>
  <c r="K20" i="23"/>
  <c r="F20" i="23"/>
  <c r="U19" i="23"/>
  <c r="P19" i="23"/>
  <c r="K19" i="23"/>
  <c r="F19" i="23"/>
  <c r="U18" i="23"/>
  <c r="P18" i="23"/>
  <c r="K18" i="23"/>
  <c r="F18" i="23"/>
  <c r="U17" i="23"/>
  <c r="P17" i="23"/>
  <c r="K17" i="23"/>
  <c r="F17" i="23"/>
  <c r="U16" i="23"/>
  <c r="U23" i="23" s="1"/>
  <c r="P16" i="23"/>
  <c r="P23" i="23" s="1"/>
  <c r="K16" i="23"/>
  <c r="K23" i="23" s="1"/>
  <c r="F16" i="23"/>
  <c r="F23" i="23" s="1"/>
  <c r="R37" i="22"/>
  <c r="T37" i="22" s="1"/>
  <c r="N37" i="22"/>
  <c r="L37" i="22"/>
  <c r="J37" i="22"/>
  <c r="H37" i="22"/>
  <c r="D37" i="22"/>
  <c r="B37" i="22"/>
  <c r="T36" i="22"/>
  <c r="P36" i="22"/>
  <c r="J36" i="22"/>
  <c r="F36" i="22"/>
  <c r="T35" i="22"/>
  <c r="P35" i="22"/>
  <c r="J35" i="22"/>
  <c r="F35" i="22"/>
  <c r="T34" i="22"/>
  <c r="P34" i="22"/>
  <c r="J34" i="22"/>
  <c r="F34" i="22"/>
  <c r="T33" i="22"/>
  <c r="P33" i="22"/>
  <c r="J33" i="22"/>
  <c r="F33" i="22"/>
  <c r="T32" i="22"/>
  <c r="P32" i="22"/>
  <c r="J32" i="22"/>
  <c r="F32" i="22"/>
  <c r="T31" i="22"/>
  <c r="P31" i="22"/>
  <c r="J31" i="22"/>
  <c r="F31" i="22"/>
  <c r="T30" i="22"/>
  <c r="P30" i="22"/>
  <c r="J30" i="22"/>
  <c r="F30" i="22"/>
  <c r="T26" i="22"/>
  <c r="S26" i="22"/>
  <c r="R26" i="22"/>
  <c r="U26" i="22" s="1"/>
  <c r="Q26" i="22"/>
  <c r="O26" i="22"/>
  <c r="N26" i="22"/>
  <c r="M26" i="22"/>
  <c r="L26" i="22"/>
  <c r="J26" i="22"/>
  <c r="K26" i="22" s="1"/>
  <c r="H26" i="22"/>
  <c r="G26" i="22"/>
  <c r="F26" i="22"/>
  <c r="E26" i="22"/>
  <c r="C26" i="22"/>
  <c r="B26" i="22"/>
  <c r="U25" i="22"/>
  <c r="S25" i="22"/>
  <c r="P25" i="22"/>
  <c r="N25" i="22"/>
  <c r="K25" i="22"/>
  <c r="I25" i="22"/>
  <c r="F25" i="22"/>
  <c r="D25" i="22"/>
  <c r="U24" i="22"/>
  <c r="S24" i="22"/>
  <c r="P24" i="22"/>
  <c r="N24" i="22"/>
  <c r="K24" i="22"/>
  <c r="I24" i="22"/>
  <c r="F24" i="22"/>
  <c r="D24" i="22"/>
  <c r="U23" i="22"/>
  <c r="S23" i="22"/>
  <c r="P23" i="22"/>
  <c r="N23" i="22"/>
  <c r="K23" i="22"/>
  <c r="I23" i="22"/>
  <c r="F23" i="22"/>
  <c r="D23" i="22"/>
  <c r="U22" i="22"/>
  <c r="S22" i="22"/>
  <c r="P22" i="22"/>
  <c r="N22" i="22"/>
  <c r="K22" i="22"/>
  <c r="I22" i="22"/>
  <c r="F22" i="22"/>
  <c r="D22" i="22"/>
  <c r="U21" i="22"/>
  <c r="S21" i="22"/>
  <c r="P21" i="22"/>
  <c r="N21" i="22"/>
  <c r="K21" i="22"/>
  <c r="I21" i="22"/>
  <c r="F21" i="22"/>
  <c r="D21" i="22"/>
  <c r="U20" i="22"/>
  <c r="S20" i="22"/>
  <c r="P20" i="22"/>
  <c r="N20" i="22"/>
  <c r="K20" i="22"/>
  <c r="I20" i="22"/>
  <c r="F20" i="22"/>
  <c r="D20" i="22"/>
  <c r="U19" i="22"/>
  <c r="S19" i="22"/>
  <c r="P19" i="22"/>
  <c r="N19" i="22"/>
  <c r="K19" i="22"/>
  <c r="I19" i="22"/>
  <c r="F19" i="22"/>
  <c r="D19" i="22"/>
  <c r="K46" i="21"/>
  <c r="I46" i="21"/>
  <c r="G46" i="21"/>
  <c r="E46" i="21"/>
  <c r="C46" i="21"/>
  <c r="M45" i="21"/>
  <c r="G45" i="21"/>
  <c r="M44" i="21"/>
  <c r="G44" i="21"/>
  <c r="M43" i="21"/>
  <c r="G43" i="21"/>
  <c r="M42" i="21"/>
  <c r="G42" i="21"/>
  <c r="M41" i="21"/>
  <c r="G41" i="21"/>
  <c r="M40" i="21"/>
  <c r="G40" i="21"/>
  <c r="M39" i="21"/>
  <c r="G39" i="21"/>
  <c r="M24" i="21"/>
  <c r="N24" i="21" s="1"/>
  <c r="L24" i="21"/>
  <c r="K24" i="21"/>
  <c r="J24" i="21"/>
  <c r="I24" i="21"/>
  <c r="G24" i="21"/>
  <c r="H24" i="21" s="1"/>
  <c r="F24" i="21"/>
  <c r="D24" i="21"/>
  <c r="E24" i="21" s="1"/>
  <c r="C24" i="21"/>
  <c r="N23" i="21"/>
  <c r="K23" i="21"/>
  <c r="H23" i="21"/>
  <c r="E23" i="21"/>
  <c r="N22" i="21"/>
  <c r="K22" i="21"/>
  <c r="H22" i="21"/>
  <c r="E22" i="21"/>
  <c r="N21" i="21"/>
  <c r="K21" i="21"/>
  <c r="H21" i="21"/>
  <c r="E21" i="21"/>
  <c r="N20" i="21"/>
  <c r="K20" i="21"/>
  <c r="H20" i="21"/>
  <c r="E20" i="21"/>
  <c r="N19" i="21"/>
  <c r="K19" i="21"/>
  <c r="H19" i="21"/>
  <c r="E19" i="21"/>
  <c r="N18" i="21"/>
  <c r="K18" i="21"/>
  <c r="H18" i="21"/>
  <c r="E18" i="21"/>
  <c r="N17" i="21"/>
  <c r="K17" i="21"/>
  <c r="H17" i="21"/>
  <c r="E17" i="21"/>
  <c r="Q48" i="20"/>
  <c r="P48" i="20"/>
  <c r="O48" i="20"/>
  <c r="N48" i="20"/>
  <c r="J48" i="20"/>
  <c r="I48" i="20"/>
  <c r="K48" i="20" s="1"/>
  <c r="L48" i="20" s="1"/>
  <c r="H48" i="20"/>
  <c r="M48" i="20" s="1"/>
  <c r="D48" i="20"/>
  <c r="E48" i="20" s="1"/>
  <c r="C48" i="20"/>
  <c r="B48" i="20"/>
  <c r="T47" i="20"/>
  <c r="R47" i="20"/>
  <c r="Q47" i="20"/>
  <c r="L47" i="20"/>
  <c r="K47" i="20"/>
  <c r="M47" i="20" s="1"/>
  <c r="E47" i="20"/>
  <c r="T46" i="20"/>
  <c r="R46" i="20"/>
  <c r="Q46" i="20"/>
  <c r="M46" i="20"/>
  <c r="L46" i="20"/>
  <c r="K46" i="20"/>
  <c r="E46" i="20"/>
  <c r="G46" i="20" s="1"/>
  <c r="Q45" i="20"/>
  <c r="M45" i="20"/>
  <c r="L45" i="20"/>
  <c r="K45" i="20"/>
  <c r="G45" i="20"/>
  <c r="F45" i="20"/>
  <c r="E45" i="20"/>
  <c r="R44" i="20"/>
  <c r="Q44" i="20"/>
  <c r="T44" i="20" s="1"/>
  <c r="K44" i="20"/>
  <c r="G44" i="20"/>
  <c r="F44" i="20"/>
  <c r="E44" i="20"/>
  <c r="T43" i="20"/>
  <c r="R43" i="20"/>
  <c r="Q43" i="20"/>
  <c r="K43" i="20"/>
  <c r="M43" i="20" s="1"/>
  <c r="E43" i="20"/>
  <c r="T42" i="20"/>
  <c r="R42" i="20"/>
  <c r="Q42" i="20"/>
  <c r="M42" i="20"/>
  <c r="L42" i="20"/>
  <c r="K42" i="20"/>
  <c r="F42" i="20"/>
  <c r="E42" i="20"/>
  <c r="G42" i="20" s="1"/>
  <c r="Q41" i="20"/>
  <c r="M41" i="20"/>
  <c r="L41" i="20"/>
  <c r="K41" i="20"/>
  <c r="G41" i="20"/>
  <c r="F41" i="20"/>
  <c r="E41" i="20"/>
  <c r="S24" i="20"/>
  <c r="T24" i="20" s="1"/>
  <c r="U24" i="20" s="1"/>
  <c r="R24" i="20"/>
  <c r="Q24" i="20"/>
  <c r="O24" i="20"/>
  <c r="P24" i="20" s="1"/>
  <c r="N24" i="20"/>
  <c r="M24" i="20"/>
  <c r="L24" i="20"/>
  <c r="I24" i="20"/>
  <c r="H24" i="20"/>
  <c r="J24" i="20" s="1"/>
  <c r="K24" i="20" s="1"/>
  <c r="G24" i="20"/>
  <c r="D24" i="20"/>
  <c r="C24" i="20"/>
  <c r="B24" i="20"/>
  <c r="T23" i="20"/>
  <c r="U23" i="20" s="1"/>
  <c r="P23" i="20"/>
  <c r="O23" i="20"/>
  <c r="J23" i="20"/>
  <c r="K23" i="20" s="1"/>
  <c r="F23" i="20"/>
  <c r="E23" i="20"/>
  <c r="T22" i="20"/>
  <c r="U22" i="20" s="1"/>
  <c r="P22" i="20"/>
  <c r="O22" i="20"/>
  <c r="J22" i="20"/>
  <c r="K22" i="20" s="1"/>
  <c r="F22" i="20"/>
  <c r="E22" i="20"/>
  <c r="T21" i="20"/>
  <c r="U21" i="20" s="1"/>
  <c r="P21" i="20"/>
  <c r="O21" i="20"/>
  <c r="J21" i="20"/>
  <c r="K21" i="20" s="1"/>
  <c r="F21" i="20"/>
  <c r="E21" i="20"/>
  <c r="T20" i="20"/>
  <c r="U20" i="20" s="1"/>
  <c r="P20" i="20"/>
  <c r="O20" i="20"/>
  <c r="J20" i="20"/>
  <c r="K20" i="20" s="1"/>
  <c r="F20" i="20"/>
  <c r="E20" i="20"/>
  <c r="T19" i="20"/>
  <c r="U19" i="20" s="1"/>
  <c r="P19" i="20"/>
  <c r="O19" i="20"/>
  <c r="J19" i="20"/>
  <c r="K19" i="20" s="1"/>
  <c r="F19" i="20"/>
  <c r="E19" i="20"/>
  <c r="T18" i="20"/>
  <c r="U18" i="20" s="1"/>
  <c r="P18" i="20"/>
  <c r="O18" i="20"/>
  <c r="J18" i="20"/>
  <c r="K18" i="20" s="1"/>
  <c r="F18" i="20"/>
  <c r="E18" i="20"/>
  <c r="T17" i="20"/>
  <c r="U17" i="20" s="1"/>
  <c r="P17" i="20"/>
  <c r="O17" i="20"/>
  <c r="J17" i="20"/>
  <c r="K17" i="20" s="1"/>
  <c r="F17" i="20"/>
  <c r="E17" i="20"/>
  <c r="T48" i="19"/>
  <c r="U48" i="19" s="1"/>
  <c r="S48" i="19"/>
  <c r="R48" i="19"/>
  <c r="Q48" i="19"/>
  <c r="O48" i="19"/>
  <c r="P48" i="19" s="1"/>
  <c r="N48" i="19"/>
  <c r="M48" i="19"/>
  <c r="L48" i="19"/>
  <c r="K48" i="19"/>
  <c r="J48" i="19"/>
  <c r="I48" i="19"/>
  <c r="H48" i="19"/>
  <c r="G48" i="19"/>
  <c r="E48" i="19"/>
  <c r="D48" i="19"/>
  <c r="C48" i="19"/>
  <c r="F48" i="19" s="1"/>
  <c r="B48" i="19"/>
  <c r="U47" i="19"/>
  <c r="P47" i="19"/>
  <c r="K47" i="19"/>
  <c r="F47" i="19"/>
  <c r="U46" i="19"/>
  <c r="P46" i="19"/>
  <c r="K46" i="19"/>
  <c r="F46" i="19"/>
  <c r="U45" i="19"/>
  <c r="P45" i="19"/>
  <c r="K45" i="19"/>
  <c r="F45" i="19"/>
  <c r="U44" i="19"/>
  <c r="P44" i="19"/>
  <c r="K44" i="19"/>
  <c r="F44" i="19"/>
  <c r="U43" i="19"/>
  <c r="P43" i="19"/>
  <c r="K43" i="19"/>
  <c r="F43" i="19"/>
  <c r="U42" i="19"/>
  <c r="P42" i="19"/>
  <c r="K42" i="19"/>
  <c r="F42" i="19"/>
  <c r="U41" i="19"/>
  <c r="P41" i="19"/>
  <c r="K41" i="19"/>
  <c r="F41" i="19"/>
  <c r="T24" i="19"/>
  <c r="U24" i="19" s="1"/>
  <c r="S24" i="19"/>
  <c r="R24" i="19"/>
  <c r="Q24" i="19"/>
  <c r="O24" i="19"/>
  <c r="P24" i="19" s="1"/>
  <c r="N24" i="19"/>
  <c r="M24" i="19"/>
  <c r="L24" i="19"/>
  <c r="K24" i="19"/>
  <c r="J24" i="19"/>
  <c r="I24" i="19"/>
  <c r="H24" i="19"/>
  <c r="G24" i="19"/>
  <c r="E24" i="19"/>
  <c r="D24" i="19"/>
  <c r="C24" i="19"/>
  <c r="F24" i="19" s="1"/>
  <c r="B24" i="19"/>
  <c r="U23" i="19"/>
  <c r="P23" i="19"/>
  <c r="K23" i="19"/>
  <c r="F23" i="19"/>
  <c r="U22" i="19"/>
  <c r="P22" i="19"/>
  <c r="K22" i="19"/>
  <c r="F22" i="19"/>
  <c r="U21" i="19"/>
  <c r="P21" i="19"/>
  <c r="K21" i="19"/>
  <c r="F21" i="19"/>
  <c r="U20" i="19"/>
  <c r="P20" i="19"/>
  <c r="K20" i="19"/>
  <c r="F20" i="19"/>
  <c r="U19" i="19"/>
  <c r="P19" i="19"/>
  <c r="K19" i="19"/>
  <c r="F19" i="19"/>
  <c r="U18" i="19"/>
  <c r="P18" i="19"/>
  <c r="K18" i="19"/>
  <c r="F18" i="19"/>
  <c r="U17" i="19"/>
  <c r="P17" i="19"/>
  <c r="K17" i="19"/>
  <c r="F17" i="19"/>
  <c r="S36" i="14"/>
  <c r="R36" i="14"/>
  <c r="Q36" i="14"/>
  <c r="P36" i="14"/>
  <c r="O36" i="14"/>
  <c r="N36" i="14"/>
  <c r="M36" i="14"/>
  <c r="L36" i="14"/>
  <c r="K36" i="14"/>
  <c r="J36" i="14"/>
  <c r="H36" i="14"/>
  <c r="G36" i="14"/>
  <c r="F36" i="14"/>
  <c r="I36" i="14" s="1"/>
  <c r="E36" i="14"/>
  <c r="D36" i="14"/>
  <c r="C36" i="14"/>
  <c r="I35" i="14"/>
  <c r="I34" i="14"/>
  <c r="I33" i="14"/>
  <c r="I32" i="14"/>
  <c r="I31" i="14"/>
  <c r="I30" i="14"/>
  <c r="I29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Q23" i="14"/>
  <c r="M23" i="14"/>
  <c r="I23" i="14"/>
  <c r="E23" i="14"/>
  <c r="Q22" i="14"/>
  <c r="M22" i="14"/>
  <c r="I22" i="14"/>
  <c r="E22" i="14"/>
  <c r="Q21" i="14"/>
  <c r="M21" i="14"/>
  <c r="I21" i="14"/>
  <c r="E21" i="14"/>
  <c r="Q20" i="14"/>
  <c r="M20" i="14"/>
  <c r="I20" i="14"/>
  <c r="E20" i="14"/>
  <c r="Q19" i="14"/>
  <c r="M19" i="14"/>
  <c r="I19" i="14"/>
  <c r="E19" i="14"/>
  <c r="Q18" i="14"/>
  <c r="M18" i="14"/>
  <c r="I18" i="14"/>
  <c r="E18" i="14"/>
  <c r="Q17" i="14"/>
  <c r="M17" i="14"/>
  <c r="I17" i="14"/>
  <c r="E17" i="14"/>
  <c r="S42" i="12"/>
  <c r="Q42" i="12"/>
  <c r="U42" i="12" s="1"/>
  <c r="O42" i="12"/>
  <c r="M42" i="12"/>
  <c r="I42" i="12"/>
  <c r="E42" i="12"/>
  <c r="C42" i="12"/>
  <c r="G42" i="12" s="1"/>
  <c r="K42" i="12" s="1"/>
  <c r="U41" i="12"/>
  <c r="Q41" i="12"/>
  <c r="G41" i="12"/>
  <c r="K41" i="12" s="1"/>
  <c r="U40" i="12"/>
  <c r="Q40" i="12"/>
  <c r="G40" i="12"/>
  <c r="K40" i="12" s="1"/>
  <c r="U39" i="12"/>
  <c r="Q39" i="12"/>
  <c r="G39" i="12"/>
  <c r="K39" i="12" s="1"/>
  <c r="U38" i="12"/>
  <c r="Q38" i="12"/>
  <c r="G38" i="12"/>
  <c r="K38" i="12" s="1"/>
  <c r="U37" i="12"/>
  <c r="Q37" i="12"/>
  <c r="G37" i="12"/>
  <c r="K37" i="12" s="1"/>
  <c r="U36" i="12"/>
  <c r="Q36" i="12"/>
  <c r="G36" i="12"/>
  <c r="K36" i="12" s="1"/>
  <c r="U35" i="12"/>
  <c r="Q35" i="12"/>
  <c r="G35" i="12"/>
  <c r="K35" i="12" s="1"/>
  <c r="U21" i="12"/>
  <c r="S21" i="12"/>
  <c r="R21" i="12"/>
  <c r="P21" i="12"/>
  <c r="N21" i="12"/>
  <c r="O21" i="12" s="1"/>
  <c r="Q21" i="12" s="1"/>
  <c r="M21" i="12"/>
  <c r="K21" i="12"/>
  <c r="J21" i="12"/>
  <c r="I21" i="12"/>
  <c r="H21" i="12"/>
  <c r="G21" i="12"/>
  <c r="F21" i="12"/>
  <c r="D21" i="12"/>
  <c r="C21" i="12"/>
  <c r="E21" i="12" s="1"/>
  <c r="V20" i="12"/>
  <c r="T20" i="12"/>
  <c r="O20" i="12"/>
  <c r="Q20" i="12" s="1"/>
  <c r="L20" i="12"/>
  <c r="J20" i="12"/>
  <c r="E20" i="12"/>
  <c r="G20" i="12" s="1"/>
  <c r="V19" i="12"/>
  <c r="T19" i="12"/>
  <c r="O19" i="12"/>
  <c r="Q19" i="12" s="1"/>
  <c r="L19" i="12"/>
  <c r="J19" i="12"/>
  <c r="E19" i="12"/>
  <c r="G19" i="12" s="1"/>
  <c r="V18" i="12"/>
  <c r="T18" i="12"/>
  <c r="O18" i="12"/>
  <c r="Q18" i="12" s="1"/>
  <c r="L18" i="12"/>
  <c r="J18" i="12"/>
  <c r="E18" i="12"/>
  <c r="G18" i="12" s="1"/>
  <c r="V17" i="12"/>
  <c r="T17" i="12"/>
  <c r="O17" i="12"/>
  <c r="Q17" i="12" s="1"/>
  <c r="L17" i="12"/>
  <c r="J17" i="12"/>
  <c r="E17" i="12"/>
  <c r="G17" i="12" s="1"/>
  <c r="V16" i="12"/>
  <c r="T16" i="12"/>
  <c r="O16" i="12"/>
  <c r="Q16" i="12" s="1"/>
  <c r="L16" i="12"/>
  <c r="J16" i="12"/>
  <c r="E16" i="12"/>
  <c r="G16" i="12" s="1"/>
  <c r="V15" i="12"/>
  <c r="T15" i="12"/>
  <c r="O15" i="12"/>
  <c r="Q15" i="12" s="1"/>
  <c r="L15" i="12"/>
  <c r="J15" i="12"/>
  <c r="E15" i="12"/>
  <c r="G15" i="12" s="1"/>
  <c r="V14" i="12"/>
  <c r="T14" i="12"/>
  <c r="O14" i="12"/>
  <c r="Q14" i="12" s="1"/>
  <c r="L14" i="12"/>
  <c r="J14" i="12"/>
  <c r="E14" i="12"/>
  <c r="G14" i="12" s="1"/>
  <c r="Q41" i="18"/>
  <c r="O41" i="18"/>
  <c r="M41" i="18"/>
  <c r="J41" i="18"/>
  <c r="L41" i="18" s="1"/>
  <c r="H41" i="18"/>
  <c r="E41" i="18"/>
  <c r="G41" i="18" s="1"/>
  <c r="C41" i="18"/>
  <c r="Q40" i="18"/>
  <c r="L40" i="18"/>
  <c r="G40" i="18"/>
  <c r="Q39" i="18"/>
  <c r="L39" i="18"/>
  <c r="G39" i="18"/>
  <c r="Q38" i="18"/>
  <c r="L38" i="18"/>
  <c r="G38" i="18"/>
  <c r="Q37" i="18"/>
  <c r="L37" i="18"/>
  <c r="G37" i="18"/>
  <c r="Q36" i="18"/>
  <c r="L36" i="18"/>
  <c r="G36" i="18"/>
  <c r="Q35" i="18"/>
  <c r="L35" i="18"/>
  <c r="G35" i="18"/>
  <c r="Q34" i="18"/>
  <c r="L34" i="18"/>
  <c r="G34" i="18"/>
  <c r="P20" i="18"/>
  <c r="O20" i="18"/>
  <c r="M20" i="18"/>
  <c r="L20" i="18"/>
  <c r="K20" i="18"/>
  <c r="J20" i="18"/>
  <c r="I20" i="18"/>
  <c r="H20" i="18"/>
  <c r="G20" i="18"/>
  <c r="F20" i="18"/>
  <c r="D20" i="18"/>
  <c r="C20" i="18"/>
  <c r="Q19" i="18"/>
  <c r="N19" i="18"/>
  <c r="K19" i="18"/>
  <c r="H19" i="18"/>
  <c r="E19" i="18"/>
  <c r="Q18" i="18"/>
  <c r="N18" i="18"/>
  <c r="K18" i="18"/>
  <c r="H18" i="18"/>
  <c r="E18" i="18"/>
  <c r="Q17" i="18"/>
  <c r="N17" i="18"/>
  <c r="K17" i="18"/>
  <c r="H17" i="18"/>
  <c r="E17" i="18"/>
  <c r="Q16" i="18"/>
  <c r="N16" i="18"/>
  <c r="K16" i="18"/>
  <c r="H16" i="18"/>
  <c r="E16" i="18"/>
  <c r="Q15" i="18"/>
  <c r="N15" i="18"/>
  <c r="K15" i="18"/>
  <c r="H15" i="18"/>
  <c r="E15" i="18"/>
  <c r="Q14" i="18"/>
  <c r="N14" i="18"/>
  <c r="K14" i="18"/>
  <c r="H14" i="18"/>
  <c r="E14" i="18"/>
  <c r="Q13" i="18"/>
  <c r="N13" i="18"/>
  <c r="K13" i="18"/>
  <c r="H13" i="18"/>
  <c r="E13" i="18"/>
  <c r="Q41" i="17"/>
  <c r="O41" i="17"/>
  <c r="M41" i="17"/>
  <c r="J41" i="17"/>
  <c r="L41" i="17" s="1"/>
  <c r="H41" i="17"/>
  <c r="E41" i="17"/>
  <c r="G41" i="17" s="1"/>
  <c r="C41" i="17"/>
  <c r="Q40" i="17"/>
  <c r="L40" i="17"/>
  <c r="G40" i="17"/>
  <c r="Q39" i="17"/>
  <c r="L39" i="17"/>
  <c r="G39" i="17"/>
  <c r="Q38" i="17"/>
  <c r="L38" i="17"/>
  <c r="G38" i="17"/>
  <c r="Q37" i="17"/>
  <c r="L37" i="17"/>
  <c r="G37" i="17"/>
  <c r="Q36" i="17"/>
  <c r="L36" i="17"/>
  <c r="G36" i="17"/>
  <c r="Q35" i="17"/>
  <c r="L35" i="17"/>
  <c r="G35" i="17"/>
  <c r="Q34" i="17"/>
  <c r="L34" i="17"/>
  <c r="G34" i="17"/>
  <c r="P20" i="17"/>
  <c r="O20" i="17"/>
  <c r="M20" i="17"/>
  <c r="L20" i="17"/>
  <c r="K20" i="17"/>
  <c r="J20" i="17"/>
  <c r="I20" i="17"/>
  <c r="H20" i="17"/>
  <c r="G20" i="17"/>
  <c r="F20" i="17"/>
  <c r="D20" i="17"/>
  <c r="C20" i="17"/>
  <c r="Q19" i="17"/>
  <c r="N19" i="17"/>
  <c r="K19" i="17"/>
  <c r="H19" i="17"/>
  <c r="E19" i="17"/>
  <c r="Q18" i="17"/>
  <c r="N18" i="17"/>
  <c r="K18" i="17"/>
  <c r="H18" i="17"/>
  <c r="E18" i="17"/>
  <c r="Q17" i="17"/>
  <c r="N17" i="17"/>
  <c r="K17" i="17"/>
  <c r="H17" i="17"/>
  <c r="E17" i="17"/>
  <c r="Q16" i="17"/>
  <c r="N16" i="17"/>
  <c r="K16" i="17"/>
  <c r="H16" i="17"/>
  <c r="E16" i="17"/>
  <c r="Q15" i="17"/>
  <c r="N15" i="17"/>
  <c r="K15" i="17"/>
  <c r="H15" i="17"/>
  <c r="E15" i="17"/>
  <c r="Q14" i="17"/>
  <c r="N14" i="17"/>
  <c r="K14" i="17"/>
  <c r="H14" i="17"/>
  <c r="E14" i="17"/>
  <c r="Q13" i="17"/>
  <c r="N13" i="17"/>
  <c r="K13" i="17"/>
  <c r="H13" i="17"/>
  <c r="E13" i="17"/>
  <c r="Q41" i="16"/>
  <c r="O41" i="16"/>
  <c r="M41" i="16"/>
  <c r="J41" i="16"/>
  <c r="L41" i="16" s="1"/>
  <c r="H41" i="16"/>
  <c r="E41" i="16"/>
  <c r="G41" i="16" s="1"/>
  <c r="C41" i="16"/>
  <c r="Q40" i="16"/>
  <c r="L40" i="16"/>
  <c r="G40" i="16"/>
  <c r="Q39" i="16"/>
  <c r="L39" i="16"/>
  <c r="G39" i="16"/>
  <c r="Q38" i="16"/>
  <c r="L38" i="16"/>
  <c r="G38" i="16"/>
  <c r="Q37" i="16"/>
  <c r="L37" i="16"/>
  <c r="G37" i="16"/>
  <c r="Q36" i="16"/>
  <c r="L36" i="16"/>
  <c r="G36" i="16"/>
  <c r="Q35" i="16"/>
  <c r="L35" i="16"/>
  <c r="G35" i="16"/>
  <c r="Q34" i="16"/>
  <c r="L34" i="16"/>
  <c r="G34" i="16"/>
  <c r="P20" i="16"/>
  <c r="O20" i="16"/>
  <c r="M20" i="16"/>
  <c r="L20" i="16"/>
  <c r="K20" i="16"/>
  <c r="J20" i="16"/>
  <c r="I20" i="16"/>
  <c r="H20" i="16"/>
  <c r="G20" i="16"/>
  <c r="F20" i="16"/>
  <c r="D20" i="16"/>
  <c r="C20" i="16"/>
  <c r="Q19" i="16"/>
  <c r="N19" i="16"/>
  <c r="K19" i="16"/>
  <c r="H19" i="16"/>
  <c r="E19" i="16"/>
  <c r="Q18" i="16"/>
  <c r="N18" i="16"/>
  <c r="K18" i="16"/>
  <c r="H18" i="16"/>
  <c r="E18" i="16"/>
  <c r="Q17" i="16"/>
  <c r="N17" i="16"/>
  <c r="K17" i="16"/>
  <c r="H17" i="16"/>
  <c r="E17" i="16"/>
  <c r="Q16" i="16"/>
  <c r="N16" i="16"/>
  <c r="K16" i="16"/>
  <c r="H16" i="16"/>
  <c r="E16" i="16"/>
  <c r="Q15" i="16"/>
  <c r="N15" i="16"/>
  <c r="K15" i="16"/>
  <c r="H15" i="16"/>
  <c r="E15" i="16"/>
  <c r="Q14" i="16"/>
  <c r="N14" i="16"/>
  <c r="K14" i="16"/>
  <c r="H14" i="16"/>
  <c r="E14" i="16"/>
  <c r="Q13" i="16"/>
  <c r="N13" i="16"/>
  <c r="K13" i="16"/>
  <c r="H13" i="16"/>
  <c r="E13" i="16"/>
  <c r="Q41" i="15"/>
  <c r="O41" i="15"/>
  <c r="M41" i="15"/>
  <c r="J41" i="15"/>
  <c r="L41" i="15" s="1"/>
  <c r="H41" i="15"/>
  <c r="E41" i="15"/>
  <c r="G41" i="15" s="1"/>
  <c r="C41" i="15"/>
  <c r="Q40" i="15"/>
  <c r="L40" i="15"/>
  <c r="G40" i="15"/>
  <c r="Q39" i="15"/>
  <c r="L39" i="15"/>
  <c r="G39" i="15"/>
  <c r="Q38" i="15"/>
  <c r="L38" i="15"/>
  <c r="G38" i="15"/>
  <c r="Q37" i="15"/>
  <c r="L37" i="15"/>
  <c r="G37" i="15"/>
  <c r="Q36" i="15"/>
  <c r="L36" i="15"/>
  <c r="G36" i="15"/>
  <c r="Q35" i="15"/>
  <c r="L35" i="15"/>
  <c r="G35" i="15"/>
  <c r="Q34" i="15"/>
  <c r="L34" i="15"/>
  <c r="G34" i="15"/>
  <c r="P20" i="15"/>
  <c r="O20" i="15"/>
  <c r="M20" i="15"/>
  <c r="L20" i="15"/>
  <c r="K20" i="15"/>
  <c r="J20" i="15"/>
  <c r="I20" i="15"/>
  <c r="H20" i="15"/>
  <c r="G20" i="15"/>
  <c r="F20" i="15"/>
  <c r="D20" i="15"/>
  <c r="C20" i="15"/>
  <c r="Q19" i="15"/>
  <c r="N19" i="15"/>
  <c r="K19" i="15"/>
  <c r="H19" i="15"/>
  <c r="E19" i="15"/>
  <c r="Q18" i="15"/>
  <c r="N18" i="15"/>
  <c r="K18" i="15"/>
  <c r="H18" i="15"/>
  <c r="E18" i="15"/>
  <c r="Q17" i="15"/>
  <c r="N17" i="15"/>
  <c r="K17" i="15"/>
  <c r="H17" i="15"/>
  <c r="E17" i="15"/>
  <c r="Q16" i="15"/>
  <c r="N16" i="15"/>
  <c r="K16" i="15"/>
  <c r="H16" i="15"/>
  <c r="E16" i="15"/>
  <c r="Q15" i="15"/>
  <c r="N15" i="15"/>
  <c r="K15" i="15"/>
  <c r="H15" i="15"/>
  <c r="E15" i="15"/>
  <c r="Q14" i="15"/>
  <c r="N14" i="15"/>
  <c r="K14" i="15"/>
  <c r="H14" i="15"/>
  <c r="E14" i="15"/>
  <c r="Q13" i="15"/>
  <c r="N13" i="15"/>
  <c r="K13" i="15"/>
  <c r="H13" i="15"/>
  <c r="E13" i="15"/>
  <c r="Q41" i="13"/>
  <c r="O41" i="13"/>
  <c r="M41" i="13"/>
  <c r="J41" i="13"/>
  <c r="L41" i="13" s="1"/>
  <c r="H41" i="13"/>
  <c r="E41" i="13"/>
  <c r="G41" i="13" s="1"/>
  <c r="C41" i="13"/>
  <c r="Q40" i="13"/>
  <c r="L40" i="13"/>
  <c r="G40" i="13"/>
  <c r="Q39" i="13"/>
  <c r="L39" i="13"/>
  <c r="G39" i="13"/>
  <c r="Q38" i="13"/>
  <c r="L38" i="13"/>
  <c r="G38" i="13"/>
  <c r="Q37" i="13"/>
  <c r="L37" i="13"/>
  <c r="G37" i="13"/>
  <c r="Q36" i="13"/>
  <c r="L36" i="13"/>
  <c r="G36" i="13"/>
  <c r="Q35" i="13"/>
  <c r="L35" i="13"/>
  <c r="G35" i="13"/>
  <c r="Q34" i="13"/>
  <c r="L34" i="13"/>
  <c r="G34" i="13"/>
  <c r="P20" i="13"/>
  <c r="Q20" i="13" s="1"/>
  <c r="O20" i="13"/>
  <c r="M20" i="13"/>
  <c r="L20" i="13"/>
  <c r="N20" i="13" s="1"/>
  <c r="J20" i="13"/>
  <c r="K20" i="13" s="1"/>
  <c r="I20" i="13"/>
  <c r="H20" i="13"/>
  <c r="G20" i="13"/>
  <c r="F20" i="13"/>
  <c r="D20" i="13"/>
  <c r="E20" i="13" s="1"/>
  <c r="C20" i="13"/>
  <c r="Q19" i="13"/>
  <c r="N19" i="13"/>
  <c r="K19" i="13"/>
  <c r="H19" i="13"/>
  <c r="E19" i="13"/>
  <c r="Q18" i="13"/>
  <c r="N18" i="13"/>
  <c r="K18" i="13"/>
  <c r="H18" i="13"/>
  <c r="E18" i="13"/>
  <c r="Q17" i="13"/>
  <c r="N17" i="13"/>
  <c r="K17" i="13"/>
  <c r="H17" i="13"/>
  <c r="E17" i="13"/>
  <c r="Q16" i="13"/>
  <c r="N16" i="13"/>
  <c r="K16" i="13"/>
  <c r="H16" i="13"/>
  <c r="E16" i="13"/>
  <c r="Q15" i="13"/>
  <c r="N15" i="13"/>
  <c r="K15" i="13"/>
  <c r="H15" i="13"/>
  <c r="E15" i="13"/>
  <c r="Q14" i="13"/>
  <c r="N14" i="13"/>
  <c r="K14" i="13"/>
  <c r="H14" i="13"/>
  <c r="E14" i="13"/>
  <c r="Q13" i="13"/>
  <c r="N13" i="13"/>
  <c r="K13" i="13"/>
  <c r="H13" i="13"/>
  <c r="E13" i="13"/>
  <c r="O41" i="11"/>
  <c r="Q41" i="11" s="1"/>
  <c r="M41" i="11"/>
  <c r="L41" i="11"/>
  <c r="J41" i="11"/>
  <c r="H41" i="11"/>
  <c r="E41" i="11"/>
  <c r="G41" i="11" s="1"/>
  <c r="C41" i="11"/>
  <c r="Q40" i="11"/>
  <c r="L40" i="11"/>
  <c r="G40" i="11"/>
  <c r="Q39" i="11"/>
  <c r="L39" i="11"/>
  <c r="G39" i="11"/>
  <c r="Q38" i="11"/>
  <c r="L38" i="11"/>
  <c r="G38" i="11"/>
  <c r="Q37" i="11"/>
  <c r="L37" i="11"/>
  <c r="G37" i="11"/>
  <c r="Q36" i="11"/>
  <c r="L36" i="11"/>
  <c r="G36" i="11"/>
  <c r="Q35" i="11"/>
  <c r="L35" i="11"/>
  <c r="G35" i="11"/>
  <c r="Q34" i="11"/>
  <c r="L34" i="11"/>
  <c r="G34" i="11"/>
  <c r="P20" i="11"/>
  <c r="Q20" i="11" s="1"/>
  <c r="O20" i="11"/>
  <c r="M20" i="11"/>
  <c r="L20" i="11"/>
  <c r="N20" i="11" s="1"/>
  <c r="J20" i="11"/>
  <c r="K20" i="11" s="1"/>
  <c r="I20" i="11"/>
  <c r="H20" i="11"/>
  <c r="G20" i="11"/>
  <c r="F20" i="11"/>
  <c r="D20" i="11"/>
  <c r="E20" i="11" s="1"/>
  <c r="C20" i="11"/>
  <c r="Q19" i="11"/>
  <c r="N19" i="11"/>
  <c r="K19" i="11"/>
  <c r="H19" i="11"/>
  <c r="E19" i="11"/>
  <c r="Q18" i="11"/>
  <c r="N18" i="11"/>
  <c r="K18" i="11"/>
  <c r="H18" i="11"/>
  <c r="E18" i="11"/>
  <c r="Q17" i="11"/>
  <c r="N17" i="11"/>
  <c r="K17" i="11"/>
  <c r="H17" i="11"/>
  <c r="E17" i="11"/>
  <c r="Q16" i="11"/>
  <c r="N16" i="11"/>
  <c r="K16" i="11"/>
  <c r="H16" i="11"/>
  <c r="E16" i="11"/>
  <c r="Q15" i="11"/>
  <c r="N15" i="11"/>
  <c r="K15" i="11"/>
  <c r="H15" i="11"/>
  <c r="E15" i="11"/>
  <c r="Q14" i="11"/>
  <c r="N14" i="11"/>
  <c r="K14" i="11"/>
  <c r="H14" i="11"/>
  <c r="E14" i="11"/>
  <c r="Q13" i="11"/>
  <c r="N13" i="11"/>
  <c r="K13" i="11"/>
  <c r="H13" i="11"/>
  <c r="E13" i="11"/>
  <c r="O41" i="3"/>
  <c r="Q41" i="3" s="1"/>
  <c r="M41" i="3"/>
  <c r="L41" i="3"/>
  <c r="J41" i="3"/>
  <c r="H41" i="3"/>
  <c r="E41" i="3"/>
  <c r="G41" i="3" s="1"/>
  <c r="C41" i="3"/>
  <c r="Q40" i="3"/>
  <c r="L40" i="3"/>
  <c r="G40" i="3"/>
  <c r="Q39" i="3"/>
  <c r="L39" i="3"/>
  <c r="G39" i="3"/>
  <c r="Q38" i="3"/>
  <c r="L38" i="3"/>
  <c r="G38" i="3"/>
  <c r="Q37" i="3"/>
  <c r="L37" i="3"/>
  <c r="G37" i="3"/>
  <c r="Q36" i="3"/>
  <c r="L36" i="3"/>
  <c r="G36" i="3"/>
  <c r="Q35" i="3"/>
  <c r="L35" i="3"/>
  <c r="G35" i="3"/>
  <c r="Q34" i="3"/>
  <c r="L34" i="3"/>
  <c r="G34" i="3"/>
  <c r="P20" i="3"/>
  <c r="Q20" i="3" s="1"/>
  <c r="O20" i="3"/>
  <c r="M20" i="3"/>
  <c r="L20" i="3"/>
  <c r="N20" i="3" s="1"/>
  <c r="J20" i="3"/>
  <c r="K20" i="3" s="1"/>
  <c r="I20" i="3"/>
  <c r="H20" i="3"/>
  <c r="G20" i="3"/>
  <c r="F20" i="3"/>
  <c r="D20" i="3"/>
  <c r="E20" i="3" s="1"/>
  <c r="C20" i="3"/>
  <c r="Q19" i="3"/>
  <c r="N19" i="3"/>
  <c r="K19" i="3"/>
  <c r="H19" i="3"/>
  <c r="E19" i="3"/>
  <c r="Q18" i="3"/>
  <c r="N18" i="3"/>
  <c r="K18" i="3"/>
  <c r="H18" i="3"/>
  <c r="E18" i="3"/>
  <c r="Q17" i="3"/>
  <c r="N17" i="3"/>
  <c r="K17" i="3"/>
  <c r="H17" i="3"/>
  <c r="E17" i="3"/>
  <c r="Q16" i="3"/>
  <c r="N16" i="3"/>
  <c r="K16" i="3"/>
  <c r="H16" i="3"/>
  <c r="E16" i="3"/>
  <c r="Q15" i="3"/>
  <c r="N15" i="3"/>
  <c r="K15" i="3"/>
  <c r="H15" i="3"/>
  <c r="E15" i="3"/>
  <c r="Q14" i="3"/>
  <c r="N14" i="3"/>
  <c r="K14" i="3"/>
  <c r="H14" i="3"/>
  <c r="E14" i="3"/>
  <c r="Q13" i="3"/>
  <c r="N13" i="3"/>
  <c r="K13" i="3"/>
  <c r="H13" i="3"/>
  <c r="E13" i="3"/>
  <c r="I222" i="1"/>
  <c r="G222" i="1"/>
  <c r="E222" i="1"/>
  <c r="C222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T170" i="1"/>
  <c r="K170" i="1"/>
  <c r="T169" i="1"/>
  <c r="K169" i="1"/>
  <c r="T168" i="1"/>
  <c r="K168" i="1"/>
  <c r="T167" i="1"/>
  <c r="K167" i="1"/>
  <c r="T166" i="1"/>
  <c r="K166" i="1"/>
  <c r="K165" i="1"/>
  <c r="T164" i="1"/>
  <c r="K164" i="1"/>
  <c r="T163" i="1"/>
  <c r="K163" i="1"/>
  <c r="R158" i="1"/>
  <c r="P158" i="1"/>
  <c r="F158" i="1"/>
  <c r="D158" i="1"/>
  <c r="V156" i="1"/>
  <c r="T156" i="1"/>
  <c r="H156" i="1"/>
  <c r="V155" i="1"/>
  <c r="T155" i="1"/>
  <c r="C155" i="1"/>
  <c r="H155" i="1"/>
  <c r="V154" i="1"/>
  <c r="T154" i="1"/>
  <c r="C154" i="1"/>
  <c r="H154" i="1"/>
  <c r="V153" i="1"/>
  <c r="T153" i="1"/>
  <c r="C153" i="1"/>
  <c r="H153" i="1"/>
  <c r="V152" i="1"/>
  <c r="T152" i="1"/>
  <c r="C152" i="1"/>
  <c r="H152" i="1"/>
  <c r="V151" i="1"/>
  <c r="T151" i="1"/>
  <c r="H151" i="1"/>
  <c r="O146" i="1"/>
  <c r="N146" i="1"/>
  <c r="L146" i="1"/>
  <c r="K146" i="1"/>
  <c r="I146" i="1"/>
  <c r="H146" i="1"/>
  <c r="G146" i="1"/>
  <c r="F146" i="1"/>
  <c r="E146" i="1"/>
  <c r="D146" i="1"/>
  <c r="Q145" i="1"/>
  <c r="P145" i="1"/>
  <c r="J145" i="1"/>
  <c r="Q144" i="1"/>
  <c r="P144" i="1"/>
  <c r="J144" i="1"/>
  <c r="M144" i="1" s="1"/>
  <c r="Q143" i="1"/>
  <c r="P143" i="1"/>
  <c r="J143" i="1"/>
  <c r="M143" i="1" s="1"/>
  <c r="Q142" i="1"/>
  <c r="P142" i="1"/>
  <c r="J142" i="1"/>
  <c r="M142" i="1" s="1"/>
  <c r="Q141" i="1"/>
  <c r="J141" i="1"/>
  <c r="M141" i="1" s="1"/>
  <c r="Q140" i="1"/>
  <c r="P140" i="1"/>
  <c r="J140" i="1"/>
  <c r="Q139" i="1"/>
  <c r="P139" i="1"/>
  <c r="J139" i="1"/>
  <c r="M139" i="1" s="1"/>
  <c r="K134" i="1"/>
  <c r="J134" i="1"/>
  <c r="I134" i="1"/>
  <c r="H134" i="1"/>
  <c r="E134" i="1"/>
  <c r="D134" i="1"/>
  <c r="C134" i="1"/>
  <c r="L133" i="1"/>
  <c r="Q133" i="1" s="1"/>
  <c r="G133" i="1"/>
  <c r="L132" i="1"/>
  <c r="G132" i="1"/>
  <c r="L131" i="1"/>
  <c r="G131" i="1"/>
  <c r="L130" i="1"/>
  <c r="O130" i="1" s="1"/>
  <c r="G130" i="1"/>
  <c r="L129" i="1"/>
  <c r="G129" i="1"/>
  <c r="L128" i="1"/>
  <c r="O128" i="1" s="1"/>
  <c r="G128" i="1"/>
  <c r="L127" i="1"/>
  <c r="G127" i="1"/>
  <c r="R122" i="1"/>
  <c r="P122" i="1"/>
  <c r="O122" i="1"/>
  <c r="N122" i="1"/>
  <c r="J122" i="1"/>
  <c r="I122" i="1"/>
  <c r="H122" i="1"/>
  <c r="G122" i="1"/>
  <c r="F122" i="1"/>
  <c r="E122" i="1"/>
  <c r="D122" i="1"/>
  <c r="T121" i="1"/>
  <c r="K121" i="1"/>
  <c r="S120" i="1"/>
  <c r="R120" i="1"/>
  <c r="P120" i="1"/>
  <c r="O120" i="1"/>
  <c r="N120" i="1"/>
  <c r="M120" i="1"/>
  <c r="J120" i="1"/>
  <c r="H120" i="1"/>
  <c r="G120" i="1"/>
  <c r="F120" i="1"/>
  <c r="E120" i="1"/>
  <c r="K119" i="1"/>
  <c r="T118" i="1"/>
  <c r="K118" i="1"/>
  <c r="S102" i="1"/>
  <c r="R102" i="1"/>
  <c r="Q102" i="1"/>
  <c r="P102" i="1"/>
  <c r="N102" i="1"/>
  <c r="M102" i="1"/>
  <c r="J102" i="1"/>
  <c r="I102" i="1"/>
  <c r="H102" i="1"/>
  <c r="G102" i="1"/>
  <c r="F102" i="1"/>
  <c r="E102" i="1"/>
  <c r="T101" i="1"/>
  <c r="K101" i="1"/>
  <c r="T100" i="1"/>
  <c r="K100" i="1"/>
  <c r="T85" i="1"/>
  <c r="K85" i="1"/>
  <c r="S89" i="1"/>
  <c r="R89" i="1"/>
  <c r="Q89" i="1"/>
  <c r="P89" i="1"/>
  <c r="O89" i="1"/>
  <c r="N89" i="1"/>
  <c r="M89" i="1"/>
  <c r="F88" i="1"/>
  <c r="F89" i="1" s="1"/>
  <c r="E88" i="1"/>
  <c r="E89" i="1" s="1"/>
  <c r="D88" i="1"/>
  <c r="D89" i="1" s="1"/>
  <c r="T87" i="1"/>
  <c r="K87" i="1"/>
  <c r="T86" i="1"/>
  <c r="K86" i="1"/>
  <c r="U84" i="1"/>
  <c r="S84" i="1"/>
  <c r="R84" i="1"/>
  <c r="Q84" i="1"/>
  <c r="P84" i="1"/>
  <c r="O84" i="1"/>
  <c r="N84" i="1"/>
  <c r="M84" i="1"/>
  <c r="F84" i="1"/>
  <c r="E84" i="1"/>
  <c r="D84" i="1"/>
  <c r="T83" i="1"/>
  <c r="K83" i="1"/>
  <c r="T82" i="1"/>
  <c r="K82" i="1"/>
  <c r="T81" i="1"/>
  <c r="K81" i="1"/>
  <c r="T80" i="1"/>
  <c r="K80" i="1"/>
  <c r="Q75" i="1"/>
  <c r="P75" i="1"/>
  <c r="O75" i="1"/>
  <c r="N75" i="1"/>
  <c r="M75" i="1"/>
  <c r="L75" i="1"/>
  <c r="K75" i="1"/>
  <c r="J75" i="1"/>
  <c r="I75" i="1"/>
  <c r="H75" i="1"/>
  <c r="F75" i="1"/>
  <c r="E75" i="1"/>
  <c r="D75" i="1"/>
  <c r="C75" i="1"/>
  <c r="G74" i="1"/>
  <c r="G73" i="1"/>
  <c r="G72" i="1"/>
  <c r="G71" i="1"/>
  <c r="G70" i="1"/>
  <c r="G69" i="1"/>
  <c r="G68" i="1"/>
  <c r="S58" i="1"/>
  <c r="R58" i="1"/>
  <c r="Q58" i="1"/>
  <c r="P58" i="1"/>
  <c r="N58" i="1"/>
  <c r="M58" i="1"/>
  <c r="T57" i="1"/>
  <c r="K57" i="1"/>
  <c r="T56" i="1"/>
  <c r="K56" i="1"/>
  <c r="S55" i="1"/>
  <c r="Q55" i="1"/>
  <c r="P55" i="1"/>
  <c r="M55" i="1"/>
  <c r="T54" i="1"/>
  <c r="K54" i="1"/>
  <c r="T53" i="1"/>
  <c r="K53" i="1"/>
  <c r="S52" i="1"/>
  <c r="R52" i="1"/>
  <c r="Q52" i="1"/>
  <c r="P52" i="1"/>
  <c r="N52" i="1"/>
  <c r="M52" i="1"/>
  <c r="T51" i="1"/>
  <c r="K51" i="1"/>
  <c r="T50" i="1"/>
  <c r="K50" i="1"/>
  <c r="S49" i="1"/>
  <c r="R49" i="1"/>
  <c r="Q49" i="1"/>
  <c r="N49" i="1"/>
  <c r="M49" i="1"/>
  <c r="T48" i="1"/>
  <c r="K48" i="1"/>
  <c r="T47" i="1"/>
  <c r="K47" i="1"/>
  <c r="S46" i="1"/>
  <c r="R46" i="1"/>
  <c r="Q46" i="1"/>
  <c r="P46" i="1"/>
  <c r="N46" i="1"/>
  <c r="M46" i="1"/>
  <c r="T45" i="1"/>
  <c r="K45" i="1"/>
  <c r="T44" i="1"/>
  <c r="K44" i="1"/>
  <c r="S43" i="1"/>
  <c r="R43" i="1"/>
  <c r="Q43" i="1"/>
  <c r="P43" i="1"/>
  <c r="O43" i="1"/>
  <c r="N43" i="1"/>
  <c r="M43" i="1"/>
  <c r="T42" i="1"/>
  <c r="K42" i="1"/>
  <c r="T41" i="1"/>
  <c r="K41" i="1"/>
  <c r="S40" i="1"/>
  <c r="R40" i="1"/>
  <c r="Q40" i="1"/>
  <c r="P40" i="1"/>
  <c r="O40" i="1"/>
  <c r="M40" i="1"/>
  <c r="T39" i="1"/>
  <c r="K39" i="1"/>
  <c r="T38" i="1"/>
  <c r="K38" i="1"/>
  <c r="W27" i="1"/>
  <c r="U27" i="1"/>
  <c r="T27" i="1"/>
  <c r="R27" i="1"/>
  <c r="Q27" i="1"/>
  <c r="O27" i="1"/>
  <c r="N27" i="1"/>
  <c r="L27" i="1"/>
  <c r="J27" i="1"/>
  <c r="I27" i="1"/>
  <c r="E27" i="1"/>
  <c r="F27" i="1" s="1"/>
  <c r="C27" i="1"/>
  <c r="F26" i="1"/>
  <c r="B26" i="1"/>
  <c r="F25" i="1"/>
  <c r="B25" i="1"/>
  <c r="F24" i="1"/>
  <c r="B24" i="1"/>
  <c r="K23" i="1"/>
  <c r="F23" i="1"/>
  <c r="B23" i="1"/>
  <c r="V22" i="1"/>
  <c r="P22" i="1"/>
  <c r="K22" i="1"/>
  <c r="F22" i="1"/>
  <c r="B22" i="1"/>
  <c r="V21" i="1"/>
  <c r="P21" i="1"/>
  <c r="K21" i="1"/>
  <c r="F21" i="1"/>
  <c r="B21" i="1"/>
  <c r="V20" i="1"/>
  <c r="P20" i="1"/>
  <c r="K20" i="1"/>
  <c r="B20" i="1"/>
  <c r="M145" i="1" l="1"/>
  <c r="V56" i="1"/>
  <c r="V41" i="1"/>
  <c r="V45" i="1"/>
  <c r="V48" i="1"/>
  <c r="V47" i="1"/>
  <c r="V54" i="1"/>
  <c r="V57" i="1"/>
  <c r="V53" i="1"/>
  <c r="Q128" i="1"/>
  <c r="Q132" i="1"/>
  <c r="O132" i="1"/>
  <c r="V39" i="1"/>
  <c r="V86" i="1"/>
  <c r="Q127" i="1"/>
  <c r="O127" i="1"/>
  <c r="L134" i="1"/>
  <c r="Q129" i="1"/>
  <c r="O129" i="1"/>
  <c r="Q131" i="1"/>
  <c r="O131" i="1"/>
  <c r="M133" i="1"/>
  <c r="O133" i="1"/>
  <c r="M140" i="1"/>
  <c r="V38" i="1"/>
  <c r="V87" i="1"/>
  <c r="V85" i="1"/>
  <c r="V51" i="1"/>
  <c r="V50" i="1"/>
  <c r="V44" i="1"/>
  <c r="V42" i="1"/>
  <c r="V82" i="1"/>
  <c r="V81" i="1"/>
  <c r="V83" i="1"/>
  <c r="V80" i="1"/>
  <c r="J158" i="1"/>
  <c r="T171" i="1"/>
  <c r="J146" i="1"/>
  <c r="M146" i="1" s="1"/>
  <c r="K43" i="1"/>
  <c r="K55" i="1"/>
  <c r="T58" i="1"/>
  <c r="K88" i="1"/>
  <c r="K89" i="1" s="1"/>
  <c r="Q146" i="1"/>
  <c r="K52" i="1"/>
  <c r="T55" i="1"/>
  <c r="V164" i="1"/>
  <c r="V168" i="1"/>
  <c r="V170" i="1"/>
  <c r="T120" i="1"/>
  <c r="K49" i="1"/>
  <c r="T52" i="1"/>
  <c r="V167" i="1"/>
  <c r="K46" i="1"/>
  <c r="T49" i="1"/>
  <c r="V27" i="1"/>
  <c r="K120" i="1"/>
  <c r="G134" i="1"/>
  <c r="M129" i="1"/>
  <c r="T158" i="1"/>
  <c r="V166" i="1"/>
  <c r="T122" i="1"/>
  <c r="M131" i="1"/>
  <c r="H158" i="1"/>
  <c r="V158" i="1"/>
  <c r="V169" i="1"/>
  <c r="T172" i="1"/>
  <c r="K40" i="1"/>
  <c r="T43" i="1"/>
  <c r="T46" i="1"/>
  <c r="G75" i="1"/>
  <c r="T88" i="1"/>
  <c r="K102" i="1"/>
  <c r="M127" i="1"/>
  <c r="M130" i="1"/>
  <c r="K172" i="1"/>
  <c r="T40" i="1"/>
  <c r="K58" i="1"/>
  <c r="T102" i="1"/>
  <c r="V163" i="1"/>
  <c r="V165" i="1"/>
  <c r="T84" i="1"/>
  <c r="K84" i="1"/>
  <c r="P27" i="1"/>
  <c r="K27" i="1"/>
  <c r="F48" i="20"/>
  <c r="G48" i="20"/>
  <c r="L44" i="20"/>
  <c r="M44" i="20"/>
  <c r="R48" i="20"/>
  <c r="T48" i="20"/>
  <c r="K122" i="1"/>
  <c r="M128" i="1"/>
  <c r="Q130" i="1"/>
  <c r="M132" i="1"/>
  <c r="P146" i="1"/>
  <c r="Q20" i="15"/>
  <c r="Q20" i="16"/>
  <c r="Q20" i="17"/>
  <c r="Q20" i="18"/>
  <c r="T21" i="12"/>
  <c r="V21" i="12" s="1"/>
  <c r="E24" i="20"/>
  <c r="F24" i="20" s="1"/>
  <c r="L43" i="20"/>
  <c r="R45" i="20"/>
  <c r="T45" i="20"/>
  <c r="M46" i="21"/>
  <c r="E23" i="25"/>
  <c r="F23" i="25"/>
  <c r="M23" i="25"/>
  <c r="N23" i="25"/>
  <c r="G47" i="25"/>
  <c r="I47" i="25"/>
  <c r="R41" i="20"/>
  <c r="T41" i="20"/>
  <c r="F47" i="20"/>
  <c r="G47" i="20"/>
  <c r="E20" i="15"/>
  <c r="N20" i="15"/>
  <c r="E20" i="16"/>
  <c r="N20" i="16"/>
  <c r="E20" i="17"/>
  <c r="N20" i="17"/>
  <c r="E20" i="18"/>
  <c r="N20" i="18"/>
  <c r="L21" i="12"/>
  <c r="F43" i="20"/>
  <c r="G43" i="20"/>
  <c r="F46" i="20"/>
  <c r="D26" i="22"/>
  <c r="I26" i="22"/>
  <c r="P26" i="22"/>
  <c r="F37" i="22"/>
  <c r="P37" i="22"/>
  <c r="T47" i="24"/>
  <c r="U47" i="24"/>
  <c r="I23" i="25"/>
  <c r="J23" i="25"/>
  <c r="Q23" i="25"/>
  <c r="R23" i="25"/>
  <c r="O47" i="25"/>
  <c r="Q47" i="25"/>
  <c r="C145" i="1" l="1"/>
  <c r="C140" i="1"/>
  <c r="V58" i="1"/>
  <c r="C144" i="1"/>
  <c r="C142" i="1"/>
  <c r="C141" i="1"/>
  <c r="C143" i="1"/>
  <c r="V52" i="1"/>
  <c r="V55" i="1"/>
  <c r="T89" i="1"/>
  <c r="V89" i="1" s="1"/>
  <c r="V88" i="1"/>
  <c r="V40" i="1"/>
  <c r="C139" i="1"/>
  <c r="M134" i="1"/>
  <c r="O134" i="1"/>
  <c r="V49" i="1"/>
  <c r="V46" i="1"/>
  <c r="V43" i="1"/>
  <c r="V84" i="1"/>
  <c r="V171" i="1"/>
  <c r="V172" i="1"/>
  <c r="Q1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hushuyan</author>
    <author>Administrator</author>
  </authors>
  <commentList>
    <comment ref="B18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以发生总数为基准，倒叙排列</t>
        </r>
      </text>
    </comment>
    <comment ref="J66" authorId="1" shapeId="0" xr:uid="{00000000-0006-0000-0000-000002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生产完成-顾客交付</t>
        </r>
      </text>
    </comment>
    <comment ref="C137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以劳动效率为基准</t>
        </r>
      </text>
    </comment>
    <comment ref="C149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以上周回款率为基准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hushuyan</author>
  </authors>
  <commentList>
    <comment ref="Q10" authorId="0" shapeId="0" xr:uid="{F4341676-84DB-4477-9FCB-86C13E7D8A14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</t>
        </r>
      </text>
    </comment>
    <comment ref="D14" authorId="0" shapeId="0" xr:uid="{EA02C723-3E64-42E8-AD05-441AF1EF2A66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不含呆滞，因历史原因不良品和呆滞品数额太多
</t>
        </r>
      </text>
    </comment>
    <comment ref="Q19" authorId="0" shapeId="0" xr:uid="{9F54E736-5021-4ED6-849E-9C7ACEA2DA47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</t>
        </r>
      </text>
    </comment>
    <comment ref="Q37" authorId="0" shapeId="0" xr:uid="{582DC845-917E-4E36-A11E-367DEEA87F8A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dengwenzhi</author>
  </authors>
  <commentList>
    <comment ref="E12" authorId="0" shapeId="0" xr:uid="{CA337C96-656D-4AC6-95C8-67D09B1DA975}">
      <text>
        <r>
          <rPr>
            <b/>
            <sz val="9"/>
            <rFont val="宋体"/>
            <family val="3"/>
            <charset val="134"/>
          </rPr>
          <t>目标900，不含呆滞</t>
        </r>
      </text>
    </comment>
  </commentList>
</comments>
</file>

<file path=xl/sharedStrings.xml><?xml version="1.0" encoding="utf-8"?>
<sst xmlns="http://schemas.openxmlformats.org/spreadsheetml/2006/main" count="2169" uniqueCount="411">
  <si>
    <t>裁决</t>
  </si>
  <si>
    <t>制作日期</t>
  </si>
  <si>
    <t>编制</t>
  </si>
  <si>
    <t>审核</t>
  </si>
  <si>
    <t>批准</t>
  </si>
  <si>
    <t>总结</t>
  </si>
  <si>
    <r>
      <rPr>
        <b/>
        <sz val="9"/>
        <color theme="4"/>
        <rFont val="微软雅黑"/>
        <family val="2"/>
        <charset val="134"/>
      </rPr>
      <t>1、财务数据：</t>
    </r>
    <r>
      <rPr>
        <b/>
        <u/>
        <sz val="9"/>
        <color theme="4"/>
        <rFont val="微软雅黑"/>
        <family val="2"/>
        <charset val="134"/>
      </rPr>
      <t xml:space="preserve">
</t>
    </r>
    <r>
      <rPr>
        <b/>
        <sz val="9"/>
        <color theme="4"/>
        <rFont val="微软雅黑"/>
        <family val="2"/>
        <charset val="134"/>
      </rPr>
      <t>（1）营业收入：</t>
    </r>
    <r>
      <rPr>
        <sz val="9"/>
        <rFont val="微软雅黑"/>
        <family val="2"/>
        <charset val="134"/>
      </rPr>
      <t>上周合计营业收入为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万元，月度累计营业收入为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（2）营业成本：</t>
    </r>
    <r>
      <rPr>
        <sz val="9"/>
        <rFont val="微软雅黑"/>
        <family val="2"/>
        <charset val="134"/>
      </rPr>
      <t>上周合计营业成本为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（3）销售费用：</t>
    </r>
    <r>
      <rPr>
        <sz val="9"/>
        <rFont val="微软雅黑"/>
        <family val="2"/>
        <charset val="134"/>
      </rPr>
      <t>上周合计销售费用为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万元，月度累计销售费用为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（4）管理费用：</t>
    </r>
    <r>
      <rPr>
        <sz val="9"/>
        <rFont val="微软雅黑"/>
        <family val="2"/>
        <charset val="134"/>
      </rPr>
      <t>上周合计管理费用为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万元，月度累计管理费用为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（5）财务费用：</t>
    </r>
    <r>
      <rPr>
        <sz val="9"/>
        <rFont val="微软雅黑"/>
        <family val="2"/>
        <charset val="134"/>
      </rPr>
      <t>上周合计财务费用为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万元，月度累计财务费用为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（6）营业利润：</t>
    </r>
    <r>
      <rPr>
        <sz val="9"/>
        <rFont val="微软雅黑"/>
        <family val="2"/>
        <charset val="134"/>
      </rPr>
      <t>上周合计营业利润为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（7）净利润：</t>
    </r>
    <r>
      <rPr>
        <sz val="9"/>
        <rFont val="微软雅黑"/>
        <family val="2"/>
        <charset val="134"/>
      </rPr>
      <t>上周合计净利润为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万元，月度累计净利润为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（8）投入产出：</t>
    </r>
    <r>
      <rPr>
        <sz val="9"/>
        <rFont val="微软雅黑"/>
        <family val="2"/>
        <charset val="134"/>
      </rPr>
      <t>上周总投入成本为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万元，投入产出比为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%，月度累计投入产出比为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</si>
  <si>
    <r>
      <rPr>
        <b/>
        <sz val="9"/>
        <color theme="4"/>
        <rFont val="微软雅黑"/>
        <family val="2"/>
        <charset val="134"/>
      </rPr>
      <t>2、经营数据：
（1）上周生产实际：</t>
    </r>
    <r>
      <rPr>
        <sz val="9"/>
        <rFont val="微软雅黑"/>
        <family val="2"/>
        <charset val="134"/>
      </rPr>
      <t>上周生产计划金额为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万元，生产完成金额为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%，顾客交付金额为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（2）交付情况：</t>
    </r>
    <r>
      <rPr>
        <sz val="9"/>
        <rFont val="微软雅黑"/>
        <family val="2"/>
        <charset val="134"/>
      </rPr>
      <t>上周合计交付金额为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（3）人均产值：</t>
    </r>
    <r>
      <rPr>
        <sz val="9"/>
        <rFont val="微软雅黑"/>
        <family val="2"/>
        <charset val="134"/>
      </rPr>
      <t>上周合计人均产值为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万元，月度累计人均产值为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（4）一次交验合格率：</t>
    </r>
    <r>
      <rPr>
        <sz val="9"/>
        <rFont val="微软雅黑"/>
        <family val="2"/>
        <charset val="134"/>
      </rPr>
      <t>上周合计一次交验合格率为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%，月度累计一次交验合格率为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（5）运费：</t>
    </r>
    <r>
      <rPr>
        <sz val="9"/>
        <rFont val="微软雅黑"/>
        <family val="2"/>
        <charset val="134"/>
      </rPr>
      <t>上周合计运费为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万元，运费占比为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万元，月度累计运费为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（6）人员现况：</t>
    </r>
    <r>
      <rPr>
        <sz val="9"/>
        <rFont val="微软雅黑"/>
        <family val="2"/>
        <charset val="134"/>
      </rPr>
      <t>上周合计人员为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人，与编制人数对比差异为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人，与2019年人数对比差异为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人；</t>
    </r>
    <r>
      <rPr>
        <b/>
        <sz val="9"/>
        <color theme="4"/>
        <rFont val="微软雅黑"/>
        <family val="2"/>
        <charset val="134"/>
      </rPr>
      <t xml:space="preserve">
（7）效率统计：</t>
    </r>
    <r>
      <rPr>
        <sz val="9"/>
        <rFont val="微软雅黑"/>
        <family val="2"/>
        <charset val="134"/>
      </rPr>
      <t>上周总投入时间为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小时，合计劳动效率为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%，合计流失工时为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小时，目标完成率为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（8）回款：</t>
    </r>
    <r>
      <rPr>
        <sz val="9"/>
        <rFont val="微软雅黑"/>
        <family val="2"/>
        <charset val="134"/>
      </rPr>
      <t>上周合计回款金额为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万元，回款率为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%，月度累计回款金额为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万元，回款率为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（9）库存明细：</t>
    </r>
    <r>
      <rPr>
        <sz val="9"/>
        <rFont val="微软雅黑"/>
        <family val="2"/>
        <charset val="134"/>
      </rPr>
      <t>上周合计库存金额为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万元，超标率为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</si>
  <si>
    <t>1、安全问题</t>
  </si>
  <si>
    <t>工厂</t>
  </si>
  <si>
    <t>排序</t>
  </si>
  <si>
    <t>汇总</t>
  </si>
  <si>
    <t>法律法规</t>
  </si>
  <si>
    <t>安全事故</t>
  </si>
  <si>
    <t>文件安全</t>
  </si>
  <si>
    <t>目标</t>
  </si>
  <si>
    <t>发生总数</t>
  </si>
  <si>
    <t>整改数量</t>
  </si>
  <si>
    <t>整改率</t>
  </si>
  <si>
    <t>未完成数</t>
  </si>
  <si>
    <t>损失金额</t>
  </si>
  <si>
    <t>天津</t>
  </si>
  <si>
    <t>河北</t>
  </si>
  <si>
    <t>西安</t>
  </si>
  <si>
    <t>潍坊</t>
  </si>
  <si>
    <t>长春</t>
  </si>
  <si>
    <t>成都</t>
  </si>
  <si>
    <t>安路普</t>
  </si>
  <si>
    <t>合计</t>
  </si>
  <si>
    <t>—</t>
  </si>
  <si>
    <t>未完成项说明：</t>
  </si>
  <si>
    <t>未完成项</t>
  </si>
  <si>
    <t>整改措施</t>
  </si>
  <si>
    <t>负责部门</t>
  </si>
  <si>
    <t>责任人</t>
  </si>
  <si>
    <t>时间节点</t>
  </si>
  <si>
    <t>2、财务数据（单位：万元）</t>
  </si>
  <si>
    <t>项目</t>
  </si>
  <si>
    <t>上上周</t>
  </si>
  <si>
    <t>上周</t>
  </si>
  <si>
    <t>营业收入</t>
  </si>
  <si>
    <t>实际</t>
  </si>
  <si>
    <t>完成率</t>
  </si>
  <si>
    <t>营业成本</t>
  </si>
  <si>
    <t>销售费用</t>
  </si>
  <si>
    <t>管理费用</t>
  </si>
  <si>
    <t>财务费用</t>
  </si>
  <si>
    <t>营业利润</t>
  </si>
  <si>
    <t>净利润</t>
  </si>
  <si>
    <t>总投入成本</t>
  </si>
  <si>
    <t>总产值</t>
  </si>
  <si>
    <t>投入产出比</t>
  </si>
  <si>
    <t>3、经营数据</t>
  </si>
  <si>
    <t>1）上周生产实际（单位：金额/万元  数量/件）</t>
  </si>
  <si>
    <t>上周实际</t>
  </si>
  <si>
    <t>本周预测</t>
  </si>
  <si>
    <t>生产计划</t>
  </si>
  <si>
    <t>生产完成</t>
  </si>
  <si>
    <t>顾客交付</t>
  </si>
  <si>
    <t>结余库存</t>
  </si>
  <si>
    <t>数量</t>
  </si>
  <si>
    <t>金额</t>
  </si>
  <si>
    <t>2）交付情况、人均产值（单位：数量/件 金额/万元 人数/人）</t>
  </si>
  <si>
    <t>人均产值</t>
  </si>
  <si>
    <t>销售收入</t>
  </si>
  <si>
    <t>人数</t>
  </si>
  <si>
    <t>实际人均产值</t>
  </si>
  <si>
    <t>3）一次交验合格率、运费（单位：金额/万元  数量/件）</t>
  </si>
  <si>
    <t>上周完成情况</t>
  </si>
  <si>
    <t>本月完成情况</t>
  </si>
  <si>
    <t>备注</t>
  </si>
  <si>
    <t>一次交验合格率</t>
  </si>
  <si>
    <t>总生产数量</t>
  </si>
  <si>
    <t>总合格数量</t>
  </si>
  <si>
    <t>运费</t>
  </si>
  <si>
    <t>差异</t>
  </si>
  <si>
    <t>销售额</t>
  </si>
  <si>
    <t>运费占比</t>
  </si>
  <si>
    <t>4）人员现况（①直接人员：包含在产品ST内的人员；②间接人员：基础辅助人员、办公室、仓库、服务等人员。试用期人员一并统计）</t>
  </si>
  <si>
    <t>两周差异</t>
  </si>
  <si>
    <t>编制人数</t>
  </si>
  <si>
    <t>与编制人数对比差异</t>
  </si>
  <si>
    <t>2019年
人员数</t>
  </si>
  <si>
    <t>与2019年人数对比差异</t>
  </si>
  <si>
    <t>直接人员</t>
  </si>
  <si>
    <t>间接人员</t>
  </si>
  <si>
    <t>劳务人员</t>
  </si>
  <si>
    <t>临时人员</t>
  </si>
  <si>
    <t>5）效率统计（单位：数量/件  人数/人  天数/天  时间/h）</t>
  </si>
  <si>
    <t>排名</t>
  </si>
  <si>
    <t>正常投入情况</t>
  </si>
  <si>
    <t>加班投入情况</t>
  </si>
  <si>
    <t>总投入时间</t>
  </si>
  <si>
    <t>生产情况</t>
  </si>
  <si>
    <t>劳动效率</t>
  </si>
  <si>
    <t>流失工时</t>
  </si>
  <si>
    <t>出勤人数</t>
  </si>
  <si>
    <t>上班天数</t>
  </si>
  <si>
    <t>未出勤
人数</t>
  </si>
  <si>
    <t>投入时间</t>
  </si>
  <si>
    <t>加班人数</t>
  </si>
  <si>
    <t>总加班
时间</t>
  </si>
  <si>
    <t>生产数量</t>
  </si>
  <si>
    <t>完成工时</t>
  </si>
  <si>
    <t>预算</t>
  </si>
  <si>
    <t>6）回款（单位：金额/万元）</t>
  </si>
  <si>
    <t>上周回款情况</t>
  </si>
  <si>
    <t>差异说明</t>
  </si>
  <si>
    <t>本月累计回款情况</t>
  </si>
  <si>
    <t>回款计划</t>
  </si>
  <si>
    <t>实际回款</t>
  </si>
  <si>
    <t>回款率</t>
  </si>
  <si>
    <t>7）库存明细（单位：数量/件 金额/万元）</t>
  </si>
  <si>
    <t>库存类别</t>
  </si>
  <si>
    <t>两周整体对比</t>
  </si>
  <si>
    <t>原材料</t>
  </si>
  <si>
    <t>半成品</t>
  </si>
  <si>
    <t>成品</t>
  </si>
  <si>
    <t>不良品</t>
  </si>
  <si>
    <t>呆滞品</t>
  </si>
  <si>
    <t>上周各工厂库存明细</t>
  </si>
  <si>
    <t>实盘金额</t>
  </si>
  <si>
    <t>目标金额</t>
  </si>
  <si>
    <t>天津工厂</t>
  </si>
  <si>
    <t>河北工厂</t>
  </si>
  <si>
    <t>西安工厂</t>
  </si>
  <si>
    <t>潍坊工厂</t>
  </si>
  <si>
    <t>长春工厂</t>
  </si>
  <si>
    <t>成都工厂</t>
  </si>
  <si>
    <t>安路普工厂</t>
  </si>
  <si>
    <t>8）本周生产计划</t>
  </si>
  <si>
    <t>关联部门协助事项</t>
  </si>
  <si>
    <t>数量（件）</t>
  </si>
  <si>
    <t>金额（万元）</t>
  </si>
  <si>
    <t>ST合计（分）</t>
  </si>
  <si>
    <t>人员匹配</t>
  </si>
  <si>
    <t>要求协助内容</t>
  </si>
  <si>
    <t>要求部门</t>
  </si>
  <si>
    <t>负责人</t>
  </si>
  <si>
    <t>4、主要业务事项</t>
  </si>
  <si>
    <t>本周</t>
  </si>
  <si>
    <t>5、工程类</t>
  </si>
  <si>
    <t>1）新产品试制</t>
  </si>
  <si>
    <t>NO.</t>
  </si>
  <si>
    <t>类别</t>
  </si>
  <si>
    <t>项目名称</t>
  </si>
  <si>
    <t>进度说明</t>
  </si>
  <si>
    <t>协助部门</t>
  </si>
  <si>
    <t>2）项目整改</t>
  </si>
  <si>
    <t>问题说明</t>
  </si>
  <si>
    <t>6、质量情况（单位：元）</t>
  </si>
  <si>
    <t>制程PPM</t>
  </si>
  <si>
    <t>零公里PPM</t>
  </si>
  <si>
    <t>第一周</t>
  </si>
  <si>
    <t>第二周</t>
  </si>
  <si>
    <t>第三周</t>
  </si>
  <si>
    <t>第四周</t>
  </si>
  <si>
    <t>上上周完成情况</t>
  </si>
  <si>
    <t>上上周预算</t>
  </si>
  <si>
    <t>上上周实际</t>
  </si>
  <si>
    <t>上周预算</t>
  </si>
  <si>
    <t>月度预算</t>
  </si>
  <si>
    <t>本月累计</t>
  </si>
  <si>
    <t>实际投入产出比</t>
  </si>
  <si>
    <t>累计投入成本</t>
  </si>
  <si>
    <t>累计产值</t>
  </si>
  <si>
    <t>工厂（单位：万元）</t>
  </si>
  <si>
    <t>工厂（单位：金额/万元 数量/件）</t>
  </si>
  <si>
    <t>上上周结转库存</t>
  </si>
  <si>
    <t>预算数量</t>
  </si>
  <si>
    <t>预算金额</t>
  </si>
  <si>
    <t>完成数量</t>
  </si>
  <si>
    <t>完成金额</t>
  </si>
  <si>
    <t>年度完成情况</t>
  </si>
  <si>
    <t>月度预算
数量</t>
  </si>
  <si>
    <t>月度预算
金额</t>
  </si>
  <si>
    <t>累计完成
数量</t>
  </si>
  <si>
    <t>累计完成
金额</t>
  </si>
  <si>
    <t>年度预算
数量</t>
  </si>
  <si>
    <t>年度预算
金额</t>
  </si>
  <si>
    <t>实际
人均产值</t>
  </si>
  <si>
    <t>月度
销售收入</t>
  </si>
  <si>
    <t>累计生产数量</t>
  </si>
  <si>
    <t>累计合格数量</t>
  </si>
  <si>
    <t>合计人数</t>
  </si>
  <si>
    <t>占比</t>
  </si>
  <si>
    <t>实际流失工时</t>
  </si>
  <si>
    <t>流失工时（h）</t>
  </si>
  <si>
    <t>生产数量（件）</t>
  </si>
  <si>
    <t>完成工时（h）</t>
  </si>
  <si>
    <t>流失工时预算（h）</t>
  </si>
  <si>
    <t>实际流失工时（h）</t>
  </si>
  <si>
    <t>本月回款情况</t>
  </si>
  <si>
    <t>区分</t>
  </si>
  <si>
    <t>上上周库存情况</t>
  </si>
  <si>
    <t>上周库存情况</t>
  </si>
  <si>
    <t>超标率</t>
  </si>
  <si>
    <t>人员数</t>
  </si>
  <si>
    <t>年份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</si>
  <si>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</si>
  <si>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</si>
  <si>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</si>
  <si>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</si>
  <si>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</si>
  <si>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</si>
  <si>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</si>
  <si>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</si>
  <si>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</si>
  <si>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</si>
  <si>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</si>
  <si>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</si>
  <si>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2018年</t>
  </si>
  <si>
    <t>山东</t>
  </si>
  <si>
    <t>湖南</t>
  </si>
  <si>
    <t>2019年</t>
  </si>
  <si>
    <t>2020年</t>
  </si>
  <si>
    <t>生产效率</t>
  </si>
  <si>
    <t>库存</t>
  </si>
  <si>
    <t>回款</t>
  </si>
  <si>
    <t>分类</t>
  </si>
  <si>
    <t>2020年本周安全情况</t>
    <phoneticPr fontId="36" type="noConversion"/>
  </si>
  <si>
    <t>供应商PPM</t>
  </si>
  <si>
    <t>目标值</t>
  </si>
  <si>
    <t>实际PPM</t>
  </si>
  <si>
    <t>客诉整理完成率</t>
  </si>
  <si>
    <t>工厂</t>
    <phoneticPr fontId="36" type="noConversion"/>
  </si>
  <si>
    <t>目标完成率</t>
    <phoneticPr fontId="36" type="noConversion"/>
  </si>
  <si>
    <t>天津</t>
    <phoneticPr fontId="36" type="noConversion"/>
  </si>
  <si>
    <t>投入产出分析</t>
  </si>
  <si>
    <t>事业部</t>
  </si>
  <si>
    <t>指标（万元）</t>
  </si>
  <si>
    <t>第1周</t>
  </si>
  <si>
    <t>第2周</t>
  </si>
  <si>
    <t>第3周</t>
  </si>
  <si>
    <t>第4周</t>
  </si>
  <si>
    <t>平均</t>
  </si>
  <si>
    <t>北京安路普</t>
  </si>
  <si>
    <t>集团汇总</t>
  </si>
  <si>
    <t>单位：万元</t>
  </si>
  <si>
    <t>-</t>
  </si>
  <si>
    <t>轩德6批量供货</t>
  </si>
  <si>
    <t>K1
存货金额</t>
  </si>
  <si>
    <t>虎威
存货金额</t>
  </si>
  <si>
    <t>轻卡
存货金额</t>
  </si>
  <si>
    <t>中卡
存货金额</t>
  </si>
  <si>
    <t>K1产品</t>
  </si>
  <si>
    <t>中卡产品</t>
  </si>
  <si>
    <t>轻卡产品</t>
  </si>
  <si>
    <t>虎威产品</t>
  </si>
  <si>
    <t>合计</t>
    <phoneticPr fontId="41" type="noConversion"/>
  </si>
  <si>
    <t>/</t>
  </si>
  <si>
    <t>湖南工厂</t>
  </si>
  <si>
    <t>天津</t>
    <phoneticPr fontId="36" type="noConversion"/>
  </si>
  <si>
    <t>工厂</t>
    <phoneticPr fontId="36" type="noConversion"/>
  </si>
  <si>
    <t>问题点</t>
    <phoneticPr fontId="36" type="noConversion"/>
  </si>
  <si>
    <t>责任部门</t>
  </si>
  <si>
    <t>原因分析</t>
    <phoneticPr fontId="36" type="noConversion"/>
  </si>
  <si>
    <t>改善措施</t>
    <phoneticPr fontId="36" type="noConversion"/>
  </si>
  <si>
    <t>程刚</t>
  </si>
  <si>
    <t>河北</t>
    <phoneticPr fontId="36" type="noConversion"/>
  </si>
  <si>
    <t>轩德座椅增加储备库存150套，主机厂开双班库存需增加</t>
  </si>
  <si>
    <t>金额</t>
    <phoneticPr fontId="36" type="noConversion"/>
  </si>
  <si>
    <t>刘思含</t>
    <phoneticPr fontId="36" type="noConversion"/>
  </si>
  <si>
    <t>厂内库存+黄骅库存+北京外库库存</t>
  </si>
  <si>
    <t>质量部</t>
  </si>
  <si>
    <t>贾佳</t>
  </si>
  <si>
    <t>技术质量科</t>
  </si>
  <si>
    <t>李志成</t>
  </si>
  <si>
    <t>刘思含</t>
    <phoneticPr fontId="17" type="noConversion"/>
  </si>
  <si>
    <t>1、H4气悬浮座椅速降开关漏气、异响
2、H4-2018款座椅仰角调节困难</t>
    <phoneticPr fontId="36" type="noConversion"/>
  </si>
  <si>
    <t>1、速降阀与记忆阀内部不良，暂不明不良原因，已反馈安陆普进行分析
2、18款座椅羊角解锁机构为借用20款结构，其他结构不变，解锁手柄长度、仰角拉线弯曲角度小于90度等综合原因导致解锁困难</t>
    <phoneticPr fontId="36" type="noConversion"/>
  </si>
  <si>
    <t>1、临时：①因异响座椅批量发生，返修浪费较大，经生产、质量评估，天津工厂对轻微异响座椅选择性流出，本周共计流出41台，未计入不良，暂未收到客户反馈，对异响较大的座椅进行返修。②安陆普在气阀出厂前进行百分百检测
2、已经对集团技术提出18款升级成2.0平台申请，变更通知已下发到河北工厂，河北工厂反馈下周一可提现新状态底座总成</t>
    <phoneticPr fontId="36" type="noConversion"/>
  </si>
  <si>
    <t>跟踪进度</t>
  </si>
  <si>
    <r>
      <t>2020年</t>
    </r>
    <r>
      <rPr>
        <b/>
        <i/>
        <u/>
        <sz val="16"/>
        <color theme="4"/>
        <rFont val="微软雅黑"/>
        <family val="2"/>
        <charset val="134"/>
      </rPr>
      <t>9</t>
    </r>
    <r>
      <rPr>
        <b/>
        <sz val="16"/>
        <rFont val="微软雅黑"/>
        <family val="2"/>
        <charset val="134"/>
      </rPr>
      <t>月各工厂库存金额一览表（厂内库存）</t>
    </r>
    <phoneticPr fontId="17" type="noConversion"/>
  </si>
  <si>
    <t>2020年9月光华荣昌集团汇总</t>
    <phoneticPr fontId="41" type="noConversion"/>
  </si>
  <si>
    <t>-</t>
    <phoneticPr fontId="36" type="noConversion"/>
  </si>
  <si>
    <t>目标达成</t>
  </si>
  <si>
    <t>河北H3A气囊及西安H3A气阀客户本月需求量较少，总成产品库存较多</t>
  </si>
  <si>
    <t>H6座椅</t>
    <phoneticPr fontId="36" type="noConversion"/>
  </si>
  <si>
    <t>H6后视镜</t>
    <phoneticPr fontId="36" type="noConversion"/>
  </si>
  <si>
    <t>T5G/T7H后视镜</t>
    <phoneticPr fontId="36" type="noConversion"/>
  </si>
  <si>
    <t>H6总装生产线</t>
  </si>
  <si>
    <t>H6底座模块化生产线</t>
  </si>
  <si>
    <t>H6正架底支架焊接设备</t>
  </si>
  <si>
    <t>H6冲压模具</t>
  </si>
  <si>
    <t>H6焊接夹具</t>
  </si>
  <si>
    <t>H6座椅检具</t>
  </si>
  <si>
    <t>灯镜总装生产线</t>
  </si>
  <si>
    <t>涂胶机</t>
  </si>
  <si>
    <t>灯镜检具</t>
  </si>
  <si>
    <t>提质降本变更，后视镜结构更改，阶差缝隙修模调整</t>
  </si>
  <si>
    <t>1.点焊工作站已初步调试完成，并全套设备已发运至光华荣昌现场，电路、冷却水等已安装完成；
2.计划于2020.9.15展开现场调试工作；
3.目前H6正驾底支架冲压件不合格，计划于2020.9.16合格冲压件到厂后，开展顾客样件制造；
4.点焊工作站调试合格后，预计于9月25日开展验收工作。</t>
  </si>
  <si>
    <t>1.滁州岳众：50%的落料冲孔模未完成；已生产冲压产品约50%（共计37种，19种存在质量问题）不符合图纸要求，整修后可使用；
2.苏州荣威：全序模已全部开发完成；已生产冲压产品约4%（共计25种，上框加强钣金存在质量问题）不符合图纸要求，整修后可使用；</t>
  </si>
  <si>
    <t>1.全部焊接夹具已完成2~3轮调试、试生产，但因部分冲压件始终不合格，故未完成焊接夹具的最终调试及定型；
2.最近一批次冲压件预计9月12日到厂，焊接夹具进行最终调试，2020.9.20完成。
3.目前进行靠背骨架、副驾底支架及副驾底座焊接，持续开展调试、改善工作。</t>
  </si>
  <si>
    <t>1.全部检具已复检完成，确认符合设计要求；
2.冲压件检具目前均在模具制造商处，用于冲压模具验证；焊接检具在焊接生产线，用于焊接夹具验证；座椅总成检具在座椅组装生产线，用于座椅总成产品检验；底支架检具预留，用于点焊工作站验证；</t>
  </si>
  <si>
    <t>1.灯镜总装生产线已安装、调试、试生产完成，且过程问题已整改完成；
2.目前进行设备、工具操作技能培训及异常问题处置培训；
3.预计2020.9.15生产20套灯镜总成，对生产线进行再验证；</t>
  </si>
  <si>
    <t>1.涂胶机合同已签订完成，预付款已支付，且涂胶机设备已设计、制造完成；正在发货过程中。
2.下一步需进行设备预验收，验收合格后，支付货款；
3.验收合格后，设备发货到厂，开展安装、调试、验证工作；</t>
  </si>
  <si>
    <t>1.灯镜检具已复检完成，满足设计要求；
2.灯镜检具已投入使用，用于验证生产线过程，检验产品质量；</t>
  </si>
  <si>
    <t>技术部</t>
  </si>
  <si>
    <t>制造部</t>
  </si>
  <si>
    <t>2020.9.20</t>
  </si>
  <si>
    <t>设备科
制造部</t>
  </si>
  <si>
    <t>2020.9.25</t>
  </si>
  <si>
    <t>——</t>
  </si>
  <si>
    <t>2020.9.30</t>
  </si>
  <si>
    <t>陈伟</t>
  </si>
  <si>
    <t>沈文标</t>
  </si>
  <si>
    <t>采购部
财务部
设备科</t>
  </si>
  <si>
    <t>底座</t>
  </si>
  <si>
    <t>靠背</t>
  </si>
  <si>
    <t>B点切换</t>
  </si>
  <si>
    <t>座椅最高悬浮点过高，不满足产品要求</t>
  </si>
  <si>
    <t>调角器手柄容易脱落问题</t>
  </si>
  <si>
    <t>靠背异响问题</t>
  </si>
  <si>
    <t>为降低产品成本，H4-2.0滑轨新开B点供应商——江苏力乐</t>
  </si>
  <si>
    <t>底座2.0平台</t>
  </si>
  <si>
    <t>虎威</t>
  </si>
  <si>
    <t>H4-2.0滑轨</t>
  </si>
  <si>
    <t>对策：更改下框纵梁下限位安装孔位置10mm，缩短滚轮行程；
进展1：方案样件已制作完成，正在进行评审、验证；
进展2：方案验证有效，下一步进行设计变更；</t>
  </si>
  <si>
    <t>对策：优化调角器手柄连接结构；
进展1：模具已修改完成，目前准备进行小批量验证；
进展2：调角器手柄连接钣金优化方案验证有效，但更改后的方案导致罩壳安装困难，下一步需优化罩壳结构</t>
  </si>
  <si>
    <t>对策：优化涡簧固定钣金结构；
进展1：涡簧固定钣金冲压模具修模通知已发放，正在进行修模；
进展2：供应商修模中；</t>
  </si>
  <si>
    <t>进展1：1.目前已试装验证10余批次，累计2000余套，产品不良率由16%降低至5%；2.最近批次出现2例功能问题：①1例滑齿问题；②1例齿牙卡死问题；
进展2：产品持续验证中，滑齿和齿牙卡死问题，未出现；</t>
    <phoneticPr fontId="36" type="noConversion"/>
  </si>
  <si>
    <t>冯亮亮</t>
  </si>
  <si>
    <t>制造技术部</t>
  </si>
  <si>
    <t xml:space="preserve">徐明杰 </t>
  </si>
  <si>
    <t>项目部
模具科</t>
    <phoneticPr fontId="36" type="noConversion"/>
  </si>
  <si>
    <t>邵士领
付静龙</t>
    <phoneticPr fontId="36" type="noConversion"/>
  </si>
  <si>
    <t>刘刚
陈浩</t>
    <phoneticPr fontId="36" type="noConversion"/>
  </si>
  <si>
    <t>徐明杰
李伟勇</t>
    <phoneticPr fontId="36" type="noConversion"/>
  </si>
  <si>
    <t>何旭东
吕光华</t>
    <phoneticPr fontId="36" type="noConversion"/>
  </si>
  <si>
    <t>李朝峰
冯亮亮</t>
    <phoneticPr fontId="36" type="noConversion"/>
  </si>
  <si>
    <t>设计部
技术部</t>
    <phoneticPr fontId="36" type="noConversion"/>
  </si>
  <si>
    <t>技术部
质量部</t>
    <phoneticPr fontId="36" type="noConversion"/>
  </si>
  <si>
    <t>冯亮亮
陈伟</t>
    <phoneticPr fontId="36" type="noConversion"/>
  </si>
  <si>
    <t>1.生产线已基本调试完成，经试装验证，满足试生产要求；
2.生产线存在的结构问题、质量问题，已统计在《问题清单》（截止2020.9.13，共识别问题35项，关闭20项，问题关闭率57%）并通告哈三迪整改；
3.生产线操作人员技能，已实现至少5人达到熟练工水平，但目前无一人达到全能工水平；
4.电检设备中的“预紧式安全带”模块，因无线束插接头且从未生产，故未进行调试；
5.生产过程工艺存在较大优化空间，可持续开展工艺、过程、工具、设备优化，目前优化工作开展中；
6.生产线系统已经具备便捷的追溯信息查询、导出界面，追溯信息查询、检索、导出方便。</t>
    <phoneticPr fontId="36" type="noConversion"/>
  </si>
  <si>
    <t>1.生产线硬件设施已全部安装完成（除1把电动拉铆钉枪，预计2020.9.20到货）；
2.调试工作已全部完成，经40余套产品试生产验证，满足试生产要求；
3.生产线存在的结构、质量问题，已统计在《问题清单》（截止2020.9.4，共识别问题33项，关闭31项，问题关闭率94%），已通告上海庆利整改；
4.生产线操作人员技能，已实现至少4人达到熟练工水平，至少3人达到全能工水平；
5.阻尼安装螺栓特制枪头存在如下问题：
①枪头厚度过大，在螺栓带扣量少的情况下，枪头无法穿入螺栓；
②枪头功率传递损失过大（损失率达49%），即使拧紧枪在最大量程（50Nm）下工作，枪头输出力矩仍无法达到使用要求；
已通知枪头供应商整改，并向供应商发运部分底座结构用于适配、制造，枪头制作中，预计2020.9.20到货。
6.生产线基本达到验收标准，计划开展验收工作。</t>
    <phoneticPr fontId="36" type="noConversion"/>
  </si>
  <si>
    <t>1.上安装座存在的问题：①分模线位置皮纹连接外观不良；②皮纹面上有疤脚；目前正在对模具进行整改；
2.上安装座装车时，与车身装饰罩存在闪缝问题，原因是我司灯镜上安装底座与其他供应商的装饰罩不匹配，目前正在协调是否可以配套供货；
3.灯镜后盖模具前模出现裂纹，目前模具科正在查找问题原因，原因未明确；
4.镜臂与镜臂盖配合间隙经多轮整改，仍未解决问题，目前项目组正在协调领导评审、决策，无最新进展。</t>
    <phoneticPr fontId="36" type="noConversion"/>
  </si>
  <si>
    <t>一、搬迁工作：
 1、重卡正司机流水线拆解，设备安装期间，正司机两地生产，保证客户计划；2、确定外雇物流公司车辆，河北生产的同时，启用周转库进行周转交付；3、与第三方签署天津工厂固定资产，拆解协议；   二、质量管理：1、针对第三季度三包质量情况，组织整改专题会议；2、跟进欧曼拆分件三包进度（目前欧曼技术已经整理好分总成明细，质量部未给配件科输入指令) ；3、确定欧曼服务站购买分总成，业务流程；
三、销售管理：11款H3平台 出口右舵座椅订单少，面料唯一产品使用；协调落实是否可以变更；</t>
    <phoneticPr fontId="36" type="noConversion"/>
  </si>
  <si>
    <t>一、搬迁工作：
 1、重卡正司机流水线调试，正常运行；根据越分计划确定B40生产线拆移日期；2、运输合同签订；3、与第三方签署天津工厂固定资产，拆解协议；
二、质量管理：1、针对第三季度三包质量情况，组织整改专题会议；2、跟进欧曼拆分件三包进度（目前欧曼技术已经整理好分总成明细，质量部未给配件科输入指令) ；3、确定欧曼服务站购买分总成，业务流程；
三、销售管理：
H3平台状态切换，升级。断点管理</t>
    <phoneticPr fontId="36" type="noConversion"/>
  </si>
  <si>
    <r>
      <t xml:space="preserve">GHRC 2020年 </t>
    </r>
    <r>
      <rPr>
        <b/>
        <i/>
        <u/>
        <sz val="24"/>
        <color rgb="FF0070C0"/>
        <rFont val="微软雅黑"/>
        <family val="2"/>
        <charset val="134"/>
      </rPr>
      <t>9</t>
    </r>
    <r>
      <rPr>
        <b/>
        <sz val="24"/>
        <color rgb="FF0070C0"/>
        <rFont val="微软雅黑"/>
        <family val="2"/>
        <charset val="134"/>
      </rPr>
      <t xml:space="preserve"> </t>
    </r>
    <r>
      <rPr>
        <b/>
        <sz val="24"/>
        <rFont val="微软雅黑"/>
        <family val="2"/>
        <charset val="134"/>
      </rPr>
      <t xml:space="preserve">月第 </t>
    </r>
    <r>
      <rPr>
        <b/>
        <i/>
        <u/>
        <sz val="24"/>
        <color rgb="FF0070C0"/>
        <rFont val="微软雅黑"/>
        <family val="2"/>
        <charset val="134"/>
      </rPr>
      <t>2</t>
    </r>
    <r>
      <rPr>
        <b/>
        <sz val="24"/>
        <color rgb="FF0070C0"/>
        <rFont val="微软雅黑"/>
        <family val="2"/>
        <charset val="134"/>
      </rPr>
      <t xml:space="preserve"> </t>
    </r>
    <r>
      <rPr>
        <b/>
        <sz val="24"/>
        <rFont val="微软雅黑"/>
        <family val="2"/>
        <charset val="134"/>
      </rPr>
      <t>周周报（</t>
    </r>
    <r>
      <rPr>
        <b/>
        <i/>
        <sz val="24"/>
        <color theme="8"/>
        <rFont val="微软雅黑"/>
        <family val="2"/>
        <charset val="134"/>
      </rPr>
      <t>36周  9.4-9.10</t>
    </r>
    <r>
      <rPr>
        <b/>
        <sz val="24"/>
        <rFont val="微软雅黑"/>
        <family val="2"/>
        <charset val="134"/>
      </rPr>
      <t>）</t>
    </r>
    <phoneticPr fontId="36" type="noConversion"/>
  </si>
  <si>
    <t>1、成品库存积压是为工厂搬迁提前储备库存。（包含北京外库，河北工厂、天津工厂）</t>
    <phoneticPr fontId="36" type="noConversion"/>
  </si>
  <si>
    <r>
      <t>各工厂</t>
    </r>
    <r>
      <rPr>
        <b/>
        <i/>
        <u/>
        <sz val="18"/>
        <color theme="4"/>
        <rFont val="微软雅黑"/>
        <family val="2"/>
        <charset val="134"/>
      </rPr>
      <t xml:space="preserve"> 9 </t>
    </r>
    <r>
      <rPr>
        <b/>
        <sz val="18"/>
        <color theme="1"/>
        <rFont val="微软雅黑"/>
        <family val="2"/>
        <charset val="134"/>
      </rPr>
      <t>月第</t>
    </r>
    <r>
      <rPr>
        <b/>
        <i/>
        <u/>
        <sz val="18"/>
        <color theme="4"/>
        <rFont val="微软雅黑"/>
        <family val="2"/>
        <charset val="134"/>
      </rPr>
      <t xml:space="preserve"> 2 </t>
    </r>
    <r>
      <rPr>
        <b/>
        <sz val="18"/>
        <color theme="1"/>
        <rFont val="微软雅黑"/>
        <family val="2"/>
        <charset val="134"/>
      </rPr>
      <t>周库存明细</t>
    </r>
    <phoneticPr fontId="41" type="noConversion"/>
  </si>
  <si>
    <t>一、新产品试制：
1.客户C样件总椅装配延期至9月10日，因骨架焊接物料不足，总成焊接计划延后至9月7日-10日。现阶段订购第二批物料，同时进行分总成焊接；
2.各焊接工序件尺寸、装配性、功能及焊道全检，并作可追溯性标识。产品偏差认可提供检测报告，经项目组进行判定；
3.模具厂钣金件交付派专人在现场跟踪进度。荣威模具厂现场跟踪人：李伟勇 邵禹铭；岳众模具厂现场跟踪人：刘刚
二、金属件厂：
1.金属件厂现场管理：
①焊接车间按照工作站的方式，每天对一个工作站进行评价5S评价，评价结果已照片形式体现；
②组装车间电泳防护工装的使用，根据现有数量全部进行轮转使用；
2.焊接质量管理：
①H4靠背焊接焊道工艺质量可行性分析；
②通过专题会议形式，组织工艺、质量、生产进行会议评价；
3.H6项目管理：
①根据项目进度计划以及临时分配工作，对H6项目冲压件等不合格件进行维修以及焊接分总成的焊接
4.安全管理：
①安全《工贸监督管理办法》培训，主要内容为安全现场管理以及隐患管理
5.金属件厂地表线重新进行刷漆防护以及部分路线标识的制作
三、总装厂：
1.跟踪事项：H6座椅生产线工具采购进度；H6座椅项目生产计划达成
2.单品车间投入产出报表统计数据完善（重点：喷涂车间、发泡车间、注塑车间等）
3.按照天津工厂转移计划协助推进座椅生产线转移、做好恢复正常生产准备工作；
4.质量改善：完成注塑模具316保养、B80C底座护罩潜浇水口维修等，确保质量问题改善
5.组织相关部门进行班组长以上人员工资制度改革项目策划评审
四、公司经营：
1.座椅仓库位置整理，清理物品，标识制作
2.投入产出按日核算，分析差异
3.金属件厂破损地面与第三方确定维修方案
4.财务组织对公司固定资产类资产的划分和处置
5.关于时代事业部长沙工厂供货体系退出报批会签（与北汽福田长沙汽车厂进行清算，本公司最后一次供货在2016年10月，此后没有业务往来）
6.天津昂达喷涂厂试喷，验证状态
7.办公楼房屋维修定标</t>
    <phoneticPr fontId="36" type="noConversion"/>
  </si>
  <si>
    <t>一、新产品试制：
H6座椅项目：
1.客户C样件总椅装配9月10日进行，骨架焊接生产在9月8日-12日排产，按交付计划共生产28个座椅骨架。骨架焊接过程由制造、质量、技术三个部门组合小组，焊接、检查、返修；
2.靠背圆盘未涂抹密封胶进行电泳处理，验证合格，后期执行表面电泳处理。
3.副驾底支架修冲模具延期，计划12日装配完成并试模，持续跟踪模具厂出件情况，总成焊接顺延。
二、金属件厂：
1、H6项目组装模块化生产：
①9月11日生产主驾模块化产品；
②根据项目进度计划进行生产排布；
③本周确认模
2、B40V产品交付：
①9月11日开始确认交付计划物料；
②9月13日开始按照每天50套产品进行交付；
3、焊接质量管理：
①根据AUDIT审核问题以及过程质量问题记录本周确认整改问题项5项，并进行总结培训；
4、安全管理：
①安全《工贸监督管理办法》培训，主要内容为安全现场管理以及隐患管理
三、总装厂：
1.跟踪事项：H6座椅生产线人员定岗、定编；完成戴姆勒H6座椅项目生产计划达成
2.按照天津工厂转移计划协助推进座椅生产线转移、做好恢复正常生产准备工作（H4正司机线体的搬运）；
3.针对产品质量状况，编制制造厂质量保障方案
4.工装车管理：制定组织架构、人员职责权限、工作流程、协调人员调动
5.根据9月份订单及各车间人员情况，跟踪人员补充、招聘进度
6.完成相关部门员工工资制度改革项目评审并推进实施
四、公司经营：
1.天津工厂搬迁后的相关活动，车间与物流的配合开展-运营
2.河北固定资产类差异调整方案-财务
3.工装管理职能调整，由生产管理部成品转至模具科进行
4.精美特镜壳问题的整改验证和资源寻找-质量
5.天津H3,H4座椅总成转自我声明，经营合规-质量
6.前期因T5后视镜罩壳与镜座装配不严密，存在闪缝等质量问题，济南卡车与济南商用车都处于停供状态，经过公司整改，商用车对T5后视镜的第二次试装，跟踪结果-销售
7.中秋节文艺活动的策划和企业文化学习考评-综合管理部</t>
    <phoneticPr fontId="36" type="noConversion"/>
  </si>
  <si>
    <t>天津座椅产品转入河北的合法性问题</t>
    <phoneticPr fontId="36" type="noConversion"/>
  </si>
  <si>
    <t>质量管理部需再天津产品转移前转为自我声明，在之前需按照天津名义供货</t>
  </si>
  <si>
    <t>质量部</t>
    <phoneticPr fontId="36" type="noConversion"/>
  </si>
  <si>
    <t>何玲</t>
    <phoneticPr fontId="36" type="noConversion"/>
  </si>
  <si>
    <t>1、B40L后视镜镜壳表面存在粘接印痕
2、B80CJ后视镜 护罩表面存在打磨痕迹
3、发泡产品1、泡沫暗洞过大，且未进行修补；
2、泡沫无追溯日期章；
3、修补面积过大且4、修补后表面不平整；
4、泡沫缺少预埋钢丝
5、焊接产品长期出现焊接假焊、漏焊、焊渣、错焊、缺件等问题
6、H4靠背主管与旁接板焊接焊接位置假焊，焊穿
7、H4-2.0座框座框卡板两侧不同步</t>
    <phoneticPr fontId="36" type="noConversion"/>
  </si>
  <si>
    <t>1、①后视镜使用碧丽珠擦拭后，表面残渣未清理彻底，导致与包装膜内部凸点产生粘连，待清洁剂风干后镜框表面存在粘连痕；②经测试碧丽珠清洁剂长时候附着于压框，对漆面存在腐蚀现象，造成表面印痕明细
2、因塑件表面存在严重气丝，对塑件表面进行打磨，因打磨效果过深，导致喷漆后无法遮盖
3、①人员不固定，对产品不熟悉，导致漏放钢丝现象；②模具、枪头未清理到位，导致暗洞过大
；③人员操作不到位，导致修补面积过大
4、工人漏扣，导致缺少追溯日期章
4、/
5、①产品设计结构，旁接板与主管焊接位置设计缺陷，焊接点未相互搭接，空隙超出0.3mm；②靠背主管弯管角度不良，摆放焊胎时主管与旁接板存在1.5mm间隙，影响焊接
6、座框问题改善小组在8月18日完成改善一次，问题再发，改善小组排查中</t>
    <phoneticPr fontId="36" type="noConversion"/>
  </si>
  <si>
    <t>1、①临时取消使用碧丽珠进行擦拭，更改为酒精进行擦拭，验证中（验证酒精对电镀镜壳是否存在影响）
；②与包装膜厂家沟通，取消包装膜内部凸点，改为平膜；"  2、①1、临时对塑件进行挑选，气丝严重的塑件产品进行隔离，取消打磨；
②注塑车间通过工艺参数进行优化调整（预计9月12日开始优化试模）
3、①固定人员，增加岗位培训。并培养多能工；②维修保养设备，优化生产工艺；③质量人员增加巡检力度；④培训员工自检能力
4、临时返修
5、①前工序调试弯管稳定性；②模具科试制旁接板样件，将旁接板焊接位置与主管最高点搭接，9月11日试制5套，效果提升，后续继续小批验证
6、临时人工调整</t>
    <phoneticPr fontId="36" type="noConversion"/>
  </si>
  <si>
    <t>技术
制造厂
制造厂
制造厂</t>
    <phoneticPr fontId="36" type="noConversion"/>
  </si>
  <si>
    <t>田健
李贵林
王贵宝
丁永亮</t>
    <phoneticPr fontId="36" type="noConversion"/>
  </si>
  <si>
    <t>一、合规：企业文化白皮书推行实施--集团王书记给予正确引导（9月11日）
二、安全：对UV光解净化设备进行第三季度更换部件及保养
三、销售：1 、9月9日X3000座椅供货时间确定，下周主机厂下计划开始供货 ，本批计划600-1500套；2、M3000车型2020款座椅下周与陕汽研发组织技术交流会、签订二供技术开发协议；3、翼6车型座椅2020年价格协议下周进行洽谈
四、采购：1、9月9日完成聚醚订单合同审批，聚醚9月11日到货
五、质量：
1、三包：9月9日，北京技术部找到制作爆炸图广告公司对其进行制作；
2、CQC六、认证：9月9日将资料进行签字盖章发送至集团体系办；3、IATF16949：不符合项整改完成，3项不符合项关闭</t>
    <phoneticPr fontId="36" type="noConversion"/>
  </si>
  <si>
    <t>一、合规：根据生产经营状况引进劳务工
二、安全：粉尘涉爆基础知识及防范培训
三、销售：1 、跟踪供应商X3000座椅材料到货情况，异常问题及时协；2、M3000车型2020款座椅下周与陕汽研发组织技术交流会、签订二供技术开发协议；3、翼6车型座椅2020年价格协议下周进行洽谈
四、采购：开发X3000安全带新供应商（余姚安全带公司  ）
五、质量：
1、三包：9月11日，北京技术部提供爆炸图进度计划（共计17份，9月23日完成）；
2、CQC认证：联系集团体系办跟踪CQC认证进度；3、供应商审核：9月14日-17日，供应商例行审核：河北新强力</t>
    <phoneticPr fontId="36" type="noConversion"/>
  </si>
  <si>
    <t>3月份对前期内部呆滞材料已处理，剩余0.77万为外部供应商实仓占用</t>
    <phoneticPr fontId="17" type="noConversion"/>
  </si>
  <si>
    <t>西安</t>
    <phoneticPr fontId="36" type="noConversion"/>
  </si>
  <si>
    <t>电动叉车充电器放置位置不合理</t>
    <phoneticPr fontId="36" type="noConversion"/>
  </si>
  <si>
    <t>在车间外部搭建一个防雨棚存放充电器，且电源线即用即归置不裸露在外面。</t>
  </si>
  <si>
    <t>生产制造部</t>
  </si>
  <si>
    <t>杨洁</t>
  </si>
  <si>
    <t>M3000正司机靠背骨架调角器安装孔歪斜</t>
    <phoneticPr fontId="36" type="noConversion"/>
  </si>
  <si>
    <t>供应商来料不良</t>
    <phoneticPr fontId="36" type="noConversion"/>
  </si>
  <si>
    <t>加强检验，跟踪改善后来料状态</t>
    <phoneticPr fontId="36" type="noConversion"/>
  </si>
  <si>
    <t>1、轩德、X3000材料批量储备安全库存</t>
    <phoneticPr fontId="36" type="noConversion"/>
  </si>
  <si>
    <t>2、成品：宝鸡库房产品种类39种，都需储备部分安全库存（因主机厂计划不准确），加之轩德座椅刚批量需储备100-150套库存，轩德座椅价值高，使用成品库存总体超标</t>
    <phoneticPr fontId="36" type="noConversion"/>
  </si>
  <si>
    <t>一、1、月度重点工作：审核不符合项整改
1、采购：J7F、虎V副背骨架的供应商PPAP资料推动前期采购完善提交潍坊工厂。
二、年度重点工作：劳效提升
1、虎V生产线产能提升：
①J7F通风座椅ST工时测算，平衡工序操作时间，提升通风座椅平衡率
2、M4中卡及轻卡靠背泡沫体现单片无纺布粘贴工作推进：
①联系河北泡沫车间生产样件10台份进行验证；（完成）
②组织相关人员进行评审，出具评审报告提交河北；（未完成）
③对接河北完成4M变更，泡沫批量完成无纺布变更（未完成）
三、重点推进：质量提升：
1、8月份供应商红黑榜资料下发；2、质量问题跟踪（河北杂物箱色差、德实手柄罩壳）
四、重点推进：供应商管理：
1、B点供应商管理：东方华康、吉林德邦电子、旷达、简美完成B点申请，纳入潍坊工厂资源池，完成审批（审批中）
五、重点推进：数据监管体系强化
：1、QAD:委外加工正式上线；2、原材料针对QAD录入进行核实；3、发出商品跟踪诸城外库收货单据返回情况
六、重点推进：安全管理：
针对上周检查的问题点进行资料整改。
七、企业文化：
1、企业文化白皮书：企业精神、企业使命、企业愿景和行为准则的学习和分享；
2、阶段性总结学习情况及进度，并反馈集团办</t>
    <phoneticPr fontId="36" type="noConversion"/>
  </si>
  <si>
    <t>一、1、重点推进：企业文化
1、企业文化白皮书：核心经营理念+企业经营理念
2、组织1次文化研讨会
二、年度重点工作：劳效提升
1、工装改制：①诸城及多功能主机厂器具问题整改；②青岛产品工装划伤问题整改
2、M4中卡及轻卡靠背泡沫体现单片无纺布粘贴工作推进：
①组织相关人员进行评审，出具评审报告提交河北；
②对接河北完成4M变更，泡沫批量完成无纺布变
三、重点推进：采购将本
1、出差山东万澳跟进杂物箱锁及M4罩壳转产事项
2、木板提供样件进行质量验证
四、重点推进：安全管理
1、针对日常安全检查附加现场检查记录表单；
2、针对特种设备建立登记检验检测台账
五、重点推进：体系1、开展体系文件学习会。
六、重点推进：数据监管体系强化
1、委外加工过程监督；2、针对M4轻卡发运不成套问题，进行重点跟踪并匹配成套。</t>
    <phoneticPr fontId="36" type="noConversion"/>
  </si>
  <si>
    <t>潍坊</t>
    <phoneticPr fontId="36" type="noConversion"/>
  </si>
  <si>
    <t>1、是否有正式租赁协议，并且协议内容，包括不限于金额、租赁时间等是否真实-未以潍坊光华荣昌汽车技术有限公司的名义与房东签订租赁协议
2、是否有土地证、房产证（所拥有或租赁的房产）-属于政府置换土地，无土地证、房产证
3、租赁费、物业费、水电费等是否可以开具正规发票，并且开票方为出租方-①电费可以开具正规发票，且开票方为出租方；②目前因无法办理土地证、房产证故出租方暂时无法开具租赁费发票
4、符合3C要求：共152个常用产品，国内涉及82个，其中10个产品没有3C证书，71个产品有3C证书</t>
    <phoneticPr fontId="36" type="noConversion"/>
  </si>
  <si>
    <t>1-3、与房东沟通按照合规要求进行整改
4、结合前翻座椅进行评价，确认是否供货，如不供货向客户提交报告</t>
    <phoneticPr fontId="36" type="noConversion"/>
  </si>
  <si>
    <t>综合管理科
厂长办</t>
  </si>
  <si>
    <t>李霞
夏永飞</t>
  </si>
  <si>
    <t>12月31日
/</t>
  </si>
  <si>
    <t>K1宽车中间座靠背松旷</t>
    <phoneticPr fontId="36" type="noConversion"/>
  </si>
  <si>
    <t>调角器存在松旷问题</t>
    <phoneticPr fontId="36" type="noConversion"/>
  </si>
  <si>
    <t>临时生产过程100%检验挑选，长久技术质量科对接供应商对问题针对改善</t>
    <phoneticPr fontId="36" type="noConversion"/>
  </si>
  <si>
    <t>成品库内库存增加原因：青岛一汽发货因物流原因减少了1车成品发运，成品库存金额影响约16万。</t>
    <phoneticPr fontId="36" type="noConversion"/>
  </si>
  <si>
    <t>布套库存超出1.1万；骨架库存超出0.6万；小件库存超出0.8万；</t>
    <phoneticPr fontId="17" type="noConversion"/>
  </si>
  <si>
    <t>1、1）D03产品解放上会分配份额；(因后视镜镜片批量质量问题导致D03座椅上会日期延迟，具体上会日期待后视镜质量问题处理完成后确定）；
2）J6F路试跟踪；A、评审样件到长春；OK；B、送汽研评审（目前解放无JH6装车计划）；OK；
3）一汽青岛副司机评审；A、路试座椅安装；OK；B、路试时间持续两个月；
4）M38后视镜返修；2020年发车年度剩余260台车未修完；
5）MV3后视镜试装准备；OK；
2、D03批量试装验证；A、试装计划制定；20200901；OK；B、计划实施；20200915；C、试装问题点汇总提报；20200915（实时更新问题履历）D、问题整改跟踪验证；20200930；
3、企业文化宣贯：A、每日晨会企业文化研读；B、9月14日邀请集团王主任对长春工厂员工进行具体培训；</t>
    <phoneticPr fontId="36" type="noConversion"/>
  </si>
  <si>
    <t>1、1）D03产品解放上会分配份额；（已完成上会，正在跟踪整车公告）；
2）一汽青岛副司机评审；A、送汽研评审；20200918；
3）M38后视镜返修；本周起每天返修发车15台；20200918；
4）MV3后视镜报价；20200915；
5）J6F司机加装扶手评审；A、评审样件到长春；OK；B、送汽研评审；20200918；
2、D03批量试装验证；A、计划实施；20200915；B、试装问题点汇总提报；20200915（实时更新问题履历）C、问题整改跟踪验证；20200930；
3、MV3后视镜因镜片不良更换的镜体返回河北工厂：A、不良品退货单发送河北工厂，各部门确认状态20200915；B、联系生管及物流车辆，确认退货时间；
4、企业文化宣贯：A、每日晨会企业文化研读；B、9月14日邀请集团王主任对长春工厂员工进行具体培训；
5、气囊减震器带出气控制阀，拆下后河北工厂更换消音控制阀；</t>
    <phoneticPr fontId="36" type="noConversion"/>
  </si>
  <si>
    <t>1、质量：跟进3GD镜杆涂层改善情况
2、质量：转向灯头断裂问题贴毛毡跟进验证临时措施
3、模具：BC316-1下镜壳、BC316-0下镜壳模具备件加工
4、生产：BC316-1单双曲切换：
1.根据大众要求双曲产品切换为单曲，生产线逐步切换；
2.逐步修改产品标签内容。（已完成蓝、灰、银色）
5、综合：
1. 科级以上人员制定9月月度绩效指标
2. 企业文化培训：组织全员参加
6、生管：张贴高位货架货格，提高目视化管理</t>
    <phoneticPr fontId="36" type="noConversion"/>
  </si>
  <si>
    <t>1、质量：更新C35DB控制计划和基准书
2、生产：发货系统电子看板：
1、发货系统使用笔记本电脑，不易查看；
2、查看现有资源变更大型电子看板、无线扫码枪使用；
3、方案制定、可行性分析，验证实施
3、生产：C35DB文件修改：
1、准备自我申明文件，原文件许多不匹配需要修改；
2、核对各项文件及实际作业，修改控制计划及作业指导书。
4、生管：1.高位货架看板管理；2.不良面罩处理
5、C35DB后视镜18套生产：生管、生产、质量全面跟踪
6、综合：企业文化第二期培训学习</t>
    <phoneticPr fontId="36" type="noConversion"/>
  </si>
  <si>
    <t>1.奇美玉隆塑料颗粒因价格问题一次性采购10T（金额29W）。2.因316-1连续2月计划减少，导致电折机芯库存增加未使用，采购周期长提前三个月订货（金额39W），9月份会再到2016套</t>
  </si>
  <si>
    <t>国产线束库存，用于特殊备件发货，目前没有特殊备件订单</t>
  </si>
  <si>
    <t>长春</t>
    <phoneticPr fontId="36" type="noConversion"/>
  </si>
  <si>
    <t>厂房漏雨，容易造成产品、设备损坏</t>
    <phoneticPr fontId="36" type="noConversion"/>
  </si>
  <si>
    <t>督促房东维修</t>
    <phoneticPr fontId="36" type="noConversion"/>
  </si>
  <si>
    <t>综合</t>
  </si>
  <si>
    <t>周继菊</t>
  </si>
  <si>
    <t>持续</t>
    <phoneticPr fontId="36" type="noConversion"/>
  </si>
  <si>
    <t>BC316外后视镜总成面罩碰划伤</t>
  </si>
  <si>
    <t>面罩漆面硬度不合格，产品周转箱内挤压造成碰划伤</t>
  </si>
  <si>
    <t>油漆供应商改变油漆硬度</t>
  </si>
  <si>
    <t>河北光华</t>
  </si>
  <si>
    <t>张菊香</t>
  </si>
  <si>
    <t>1.BC316-1订单减少，导致电折机芯库存高</t>
    <phoneticPr fontId="36" type="noConversion"/>
  </si>
  <si>
    <t xml:space="preserve">2.国产线束库存，和老状态总成件，用于特殊备件发货，目前没有特殊备件订单                                                         </t>
    <phoneticPr fontId="36" type="noConversion"/>
  </si>
  <si>
    <t>1、2.0系列三种产品（气囊、气阀、气悬浮）配套验证
2、气悬浮套筒寻新厂家（未定价）
3、1.0国产气阀（弹簧）小批量验证
4、企业文化白皮书内容学习
5、天津H42.0气阀漏气详细问题测试及确认永久性解决方案</t>
    <phoneticPr fontId="36" type="noConversion"/>
  </si>
  <si>
    <t>1、昌平安监局安全生产培训
2、2.0系列三种产品（气囊、气阀、气悬浮）继续配套验证及问题解决
3、2.0新气囊胶垫定价及采购
4、企业文化白皮书内容学习
5、天津H42.0气阀漏气详细问题测试及确认永久性解决方案（模具修改中）</t>
    <phoneticPr fontId="36" type="noConversion"/>
  </si>
  <si>
    <t>产品零部件库存降低，转换为成品</t>
  </si>
  <si>
    <t>安路普</t>
    <phoneticPr fontId="36" type="noConversion"/>
  </si>
  <si>
    <t>座椅气阀（国产）异响（36件）</t>
    <phoneticPr fontId="36" type="noConversion"/>
  </si>
  <si>
    <t>胶杆问题导致异响（吹哨）</t>
    <phoneticPr fontId="36" type="noConversion"/>
  </si>
  <si>
    <t>更改状态后的弹簧已到货，正在批量验证</t>
    <phoneticPr fontId="36" type="noConversion"/>
  </si>
  <si>
    <t>技术</t>
  </si>
  <si>
    <t>张加</t>
  </si>
  <si>
    <t>零部件库存降低，总成备货库存较多</t>
    <phoneticPr fontId="36" type="noConversion"/>
  </si>
  <si>
    <t>河北H3A气囊及西安H3A气阀客户本月需求量较少，总成产品库存较多</t>
    <phoneticPr fontId="36" type="noConversion"/>
  </si>
  <si>
    <t>ECAS产品未批量生产库房无部件库存</t>
    <phoneticPr fontId="36" type="noConversion"/>
  </si>
  <si>
    <t>西安产品9月中旬开始陆续发货，总成库存将减少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</si>
</sst>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_);[Red]\(0.0\)"/>
    <numFmt numFmtId="178" formatCode="[$-F800]dddd\,\ mmmm\ dd\,\ yyyy"/>
    <numFmt numFmtId="179" formatCode="0_);[Red]\(0\)"/>
    <numFmt numFmtId="180" formatCode="0_ "/>
    <numFmt numFmtId="181" formatCode="0.00_);[Red]\(0.00\)"/>
    <numFmt numFmtId="182" formatCode="0.0%"/>
    <numFmt numFmtId="183" formatCode="[$-1010804]General"/>
  </numFmts>
  <fonts count="48" x14ac:knownFonts="1">
    <font>
      <sz val="12"/>
      <name val="宋体"/>
      <charset val="134"/>
    </font>
    <font>
      <sz val="14"/>
      <name val="微软雅黑"/>
      <family val="2"/>
      <charset val="134"/>
    </font>
    <font>
      <sz val="14"/>
      <color theme="1"/>
      <name val="微软雅黑"/>
      <family val="2"/>
      <charset val="134"/>
    </font>
    <font>
      <sz val="28"/>
      <name val="华文琥珀"/>
      <family val="3"/>
      <charset val="134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6"/>
      <color theme="1"/>
      <name val="华文细黑"/>
      <family val="3"/>
      <charset val="134"/>
    </font>
    <font>
      <sz val="12"/>
      <color theme="1"/>
      <name val="华文细黑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24"/>
      <name val="微软雅黑"/>
      <family val="2"/>
      <charset val="134"/>
    </font>
    <font>
      <b/>
      <sz val="9"/>
      <color theme="4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0070C0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b/>
      <i/>
      <u/>
      <sz val="24"/>
      <color rgb="FF0070C0"/>
      <name val="微软雅黑"/>
      <family val="2"/>
      <charset val="134"/>
    </font>
    <font>
      <b/>
      <sz val="24"/>
      <color rgb="FF0070C0"/>
      <name val="微软雅黑"/>
      <family val="2"/>
      <charset val="134"/>
    </font>
    <font>
      <b/>
      <u/>
      <sz val="9"/>
      <color theme="4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i/>
      <sz val="24"/>
      <color theme="8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6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i/>
      <u/>
      <sz val="18"/>
      <color theme="4"/>
      <name val="微软雅黑"/>
      <family val="2"/>
      <charset val="134"/>
    </font>
    <font>
      <b/>
      <i/>
      <u/>
      <sz val="16"/>
      <color theme="4"/>
      <name val="微软雅黑"/>
      <family val="2"/>
      <charset val="134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1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rgb="FF000000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65"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8" fontId="28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8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0" borderId="0"/>
  </cellStyleXfs>
  <cellXfs count="1500">
    <xf numFmtId="0" fontId="0" fillId="0" borderId="0" xfId="0">
      <alignment vertical="center"/>
    </xf>
    <xf numFmtId="0" fontId="1" fillId="0" borderId="0" xfId="0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0" fontId="0" fillId="2" borderId="0" xfId="0" applyFont="1" applyFill="1">
      <alignment vertical="center"/>
    </xf>
    <xf numFmtId="177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  <xf numFmtId="0" fontId="0" fillId="2" borderId="0" xfId="0" applyFont="1" applyFill="1" applyBorder="1">
      <alignment vertical="center"/>
    </xf>
    <xf numFmtId="0" fontId="0" fillId="3" borderId="0" xfId="0" applyFont="1" applyFill="1" applyBorder="1">
      <alignment vertical="center"/>
    </xf>
    <xf numFmtId="176" fontId="0" fillId="3" borderId="0" xfId="0" applyNumberFormat="1" applyFill="1">
      <alignment vertical="center"/>
    </xf>
    <xf numFmtId="0" fontId="0" fillId="2" borderId="0" xfId="0" applyFill="1">
      <alignment vertical="center"/>
    </xf>
    <xf numFmtId="0" fontId="0" fillId="3" borderId="0" xfId="0" applyFont="1" applyFill="1">
      <alignment vertical="center"/>
    </xf>
    <xf numFmtId="0" fontId="0" fillId="3" borderId="0" xfId="0" applyFill="1">
      <alignment vertical="center"/>
    </xf>
    <xf numFmtId="180" fontId="0" fillId="3" borderId="0" xfId="0" applyNumberFormat="1" applyFill="1">
      <alignment vertical="center"/>
    </xf>
    <xf numFmtId="180" fontId="0" fillId="2" borderId="0" xfId="0" applyNumberFormat="1" applyFill="1">
      <alignment vertical="center"/>
    </xf>
    <xf numFmtId="181" fontId="0" fillId="2" borderId="0" xfId="0" applyNumberFormat="1" applyFill="1">
      <alignment vertical="center"/>
    </xf>
    <xf numFmtId="0" fontId="3" fillId="0" borderId="0" xfId="0" applyFo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8" fontId="5" fillId="4" borderId="5" xfId="0" applyNumberFormat="1" applyFont="1" applyFill="1" applyBorder="1" applyAlignment="1">
      <alignment horizontal="center" vertical="center"/>
    </xf>
    <xf numFmtId="178" fontId="5" fillId="4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177" fontId="6" fillId="5" borderId="17" xfId="0" applyNumberFormat="1" applyFont="1" applyFill="1" applyBorder="1" applyAlignment="1">
      <alignment horizontal="center" vertical="center"/>
    </xf>
    <xf numFmtId="177" fontId="6" fillId="5" borderId="18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/>
    </xf>
    <xf numFmtId="180" fontId="6" fillId="0" borderId="13" xfId="0" applyNumberFormat="1" applyFont="1" applyFill="1" applyBorder="1" applyAlignment="1">
      <alignment horizontal="center" vertical="center"/>
    </xf>
    <xf numFmtId="180" fontId="6" fillId="0" borderId="14" xfId="0" applyNumberFormat="1" applyFont="1" applyFill="1" applyBorder="1" applyAlignment="1">
      <alignment horizontal="center" vertical="center"/>
    </xf>
    <xf numFmtId="179" fontId="6" fillId="0" borderId="9" xfId="0" applyNumberFormat="1" applyFont="1" applyFill="1" applyBorder="1" applyAlignment="1">
      <alignment horizontal="center" vertical="center"/>
    </xf>
    <xf numFmtId="179" fontId="6" fillId="0" borderId="10" xfId="0" applyNumberFormat="1" applyFont="1" applyFill="1" applyBorder="1" applyAlignment="1">
      <alignment horizontal="center" vertical="center"/>
    </xf>
    <xf numFmtId="180" fontId="6" fillId="0" borderId="10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80" fontId="6" fillId="0" borderId="22" xfId="0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178" fontId="5" fillId="4" borderId="25" xfId="0" applyNumberFormat="1" applyFont="1" applyFill="1" applyBorder="1" applyAlignment="1">
      <alignment horizontal="center" vertical="center"/>
    </xf>
    <xf numFmtId="178" fontId="5" fillId="4" borderId="26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81" fontId="6" fillId="0" borderId="29" xfId="0" applyNumberFormat="1" applyFont="1" applyBorder="1" applyAlignment="1">
      <alignment horizontal="center" vertical="center"/>
    </xf>
    <xf numFmtId="181" fontId="6" fillId="0" borderId="3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81" fontId="6" fillId="0" borderId="13" xfId="0" applyNumberFormat="1" applyFont="1" applyBorder="1" applyAlignment="1">
      <alignment horizontal="center" vertical="center"/>
    </xf>
    <xf numFmtId="181" fontId="6" fillId="0" borderId="14" xfId="0" applyNumberFormat="1" applyFont="1" applyBorder="1" applyAlignment="1">
      <alignment horizontal="center" vertical="center"/>
    </xf>
    <xf numFmtId="181" fontId="6" fillId="0" borderId="13" xfId="0" applyNumberFormat="1" applyFont="1" applyFill="1" applyBorder="1" applyAlignment="1">
      <alignment horizontal="center" vertical="center"/>
    </xf>
    <xf numFmtId="181" fontId="6" fillId="0" borderId="14" xfId="0" applyNumberFormat="1" applyFont="1" applyFill="1" applyBorder="1" applyAlignment="1">
      <alignment horizontal="center" vertical="center"/>
    </xf>
    <xf numFmtId="181" fontId="6" fillId="5" borderId="17" xfId="0" applyNumberFormat="1" applyFont="1" applyFill="1" applyBorder="1" applyAlignment="1">
      <alignment horizontal="center" vertical="center"/>
    </xf>
    <xf numFmtId="181" fontId="6" fillId="5" borderId="18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1" fontId="6" fillId="0" borderId="9" xfId="0" applyNumberFormat="1" applyFont="1" applyBorder="1" applyAlignment="1">
      <alignment horizontal="center" vertical="center"/>
    </xf>
    <xf numFmtId="181" fontId="6" fillId="0" borderId="10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81" fontId="6" fillId="0" borderId="31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0" fontId="6" fillId="0" borderId="29" xfId="0" applyNumberFormat="1" applyFont="1" applyBorder="1" applyAlignment="1">
      <alignment horizontal="center" vertical="center"/>
    </xf>
    <xf numFmtId="10" fontId="6" fillId="0" borderId="30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9" fontId="6" fillId="0" borderId="14" xfId="0" applyNumberFormat="1" applyFont="1" applyBorder="1" applyAlignment="1">
      <alignment horizontal="center" vertical="center"/>
    </xf>
    <xf numFmtId="178" fontId="5" fillId="4" borderId="4" xfId="0" applyNumberFormat="1" applyFont="1" applyFill="1" applyBorder="1" applyAlignment="1">
      <alignment horizontal="center" vertical="center"/>
    </xf>
    <xf numFmtId="178" fontId="8" fillId="0" borderId="0" xfId="0" applyNumberFormat="1" applyFont="1" applyBorder="1" applyAlignment="1">
      <alignment horizontal="center" vertical="center"/>
    </xf>
    <xf numFmtId="181" fontId="7" fillId="0" borderId="32" xfId="0" applyNumberFormat="1" applyFont="1" applyFill="1" applyBorder="1" applyAlignment="1">
      <alignment horizontal="center" vertical="center" wrapText="1"/>
    </xf>
    <xf numFmtId="181" fontId="10" fillId="0" borderId="0" xfId="0" applyNumberFormat="1" applyFont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180" fontId="6" fillId="0" borderId="33" xfId="0" applyNumberFormat="1" applyFont="1" applyFill="1" applyBorder="1" applyAlignment="1">
      <alignment horizontal="center" vertical="center"/>
    </xf>
    <xf numFmtId="177" fontId="6" fillId="5" borderId="34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178" fontId="5" fillId="4" borderId="24" xfId="0" applyNumberFormat="1" applyFont="1" applyFill="1" applyBorder="1" applyAlignment="1">
      <alignment horizontal="center" vertical="center"/>
    </xf>
    <xf numFmtId="181" fontId="6" fillId="0" borderId="36" xfId="0" applyNumberFormat="1" applyFont="1" applyBorder="1" applyAlignment="1">
      <alignment horizontal="center" vertical="center"/>
    </xf>
    <xf numFmtId="181" fontId="6" fillId="0" borderId="33" xfId="0" applyNumberFormat="1" applyFont="1" applyBorder="1" applyAlignment="1">
      <alignment horizontal="center" vertical="center"/>
    </xf>
    <xf numFmtId="181" fontId="6" fillId="0" borderId="33" xfId="0" applyNumberFormat="1" applyFont="1" applyFill="1" applyBorder="1" applyAlignment="1">
      <alignment horizontal="center" vertical="center"/>
    </xf>
    <xf numFmtId="181" fontId="6" fillId="5" borderId="34" xfId="0" applyNumberFormat="1" applyFont="1" applyFill="1" applyBorder="1" applyAlignment="1">
      <alignment horizontal="center" vertical="center"/>
    </xf>
    <xf numFmtId="181" fontId="0" fillId="0" borderId="0" xfId="0" applyNumberFormat="1">
      <alignment vertical="center"/>
    </xf>
    <xf numFmtId="181" fontId="6" fillId="0" borderId="32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0" fontId="6" fillId="0" borderId="36" xfId="0" applyNumberFormat="1" applyFont="1" applyBorder="1" applyAlignment="1">
      <alignment horizontal="center" vertical="center"/>
    </xf>
    <xf numFmtId="9" fontId="6" fillId="0" borderId="33" xfId="0" applyNumberFormat="1" applyFont="1" applyBorder="1" applyAlignment="1">
      <alignment horizontal="center" vertical="center"/>
    </xf>
    <xf numFmtId="9" fontId="0" fillId="0" borderId="0" xfId="0" applyNumberFormat="1">
      <alignment vertical="center"/>
    </xf>
    <xf numFmtId="178" fontId="8" fillId="0" borderId="2" xfId="0" applyNumberFormat="1" applyFont="1" applyBorder="1" applyAlignment="1">
      <alignment horizontal="center" vertical="center"/>
    </xf>
    <xf numFmtId="180" fontId="0" fillId="0" borderId="0" xfId="0" applyNumberFormat="1">
      <alignment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10" fontId="6" fillId="0" borderId="13" xfId="0" applyNumberFormat="1" applyFont="1" applyBorder="1" applyAlignment="1">
      <alignment horizontal="center" vertical="center"/>
    </xf>
    <xf numFmtId="10" fontId="6" fillId="0" borderId="14" xfId="0" applyNumberFormat="1" applyFont="1" applyBorder="1" applyAlignment="1">
      <alignment horizontal="center" vertical="center"/>
    </xf>
    <xf numFmtId="182" fontId="6" fillId="0" borderId="14" xfId="0" applyNumberFormat="1" applyFont="1" applyBorder="1" applyAlignment="1">
      <alignment horizontal="center" vertical="center"/>
    </xf>
    <xf numFmtId="9" fontId="6" fillId="5" borderId="17" xfId="4" applyFont="1" applyFill="1" applyBorder="1" applyAlignment="1">
      <alignment horizontal="center" vertical="center"/>
    </xf>
    <xf numFmtId="9" fontId="6" fillId="5" borderId="18" xfId="4" applyFont="1" applyFill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10" fontId="6" fillId="0" borderId="10" xfId="0" applyNumberFormat="1" applyFont="1" applyBorder="1" applyAlignment="1">
      <alignment horizontal="center" vertical="center"/>
    </xf>
    <xf numFmtId="182" fontId="6" fillId="0" borderId="13" xfId="0" applyNumberFormat="1" applyFont="1" applyBorder="1" applyAlignment="1">
      <alignment horizontal="center" vertical="center"/>
    </xf>
    <xf numFmtId="10" fontId="6" fillId="0" borderId="21" xfId="0" applyNumberFormat="1" applyFont="1" applyBorder="1" applyAlignment="1">
      <alignment horizontal="center" vertical="center"/>
    </xf>
    <xf numFmtId="10" fontId="6" fillId="0" borderId="38" xfId="0" applyNumberFormat="1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/>
    </xf>
    <xf numFmtId="10" fontId="6" fillId="5" borderId="18" xfId="4" applyNumberFormat="1" applyFont="1" applyFill="1" applyBorder="1" applyAlignment="1">
      <alignment horizontal="center" vertical="center"/>
    </xf>
    <xf numFmtId="177" fontId="6" fillId="0" borderId="29" xfId="0" applyNumberFormat="1" applyFont="1" applyBorder="1" applyAlignment="1">
      <alignment horizontal="center" vertical="center"/>
    </xf>
    <xf numFmtId="177" fontId="6" fillId="0" borderId="30" xfId="0" applyNumberFormat="1" applyFont="1" applyBorder="1" applyAlignment="1">
      <alignment horizontal="center" vertical="center"/>
    </xf>
    <xf numFmtId="180" fontId="6" fillId="0" borderId="13" xfId="0" applyNumberFormat="1" applyFont="1" applyBorder="1" applyAlignment="1">
      <alignment horizontal="center" vertical="center"/>
    </xf>
    <xf numFmtId="180" fontId="6" fillId="0" borderId="14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7" fontId="6" fillId="0" borderId="38" xfId="0" applyNumberFormat="1" applyFont="1" applyBorder="1" applyAlignment="1">
      <alignment horizontal="center" vertical="center"/>
    </xf>
    <xf numFmtId="177" fontId="7" fillId="0" borderId="29" xfId="0" applyNumberFormat="1" applyFont="1" applyBorder="1" applyAlignment="1">
      <alignment horizontal="center" vertical="center"/>
    </xf>
    <xf numFmtId="177" fontId="7" fillId="0" borderId="30" xfId="0" applyNumberFormat="1" applyFont="1" applyBorder="1" applyAlignment="1">
      <alignment horizontal="center" vertical="center"/>
    </xf>
    <xf numFmtId="43" fontId="7" fillId="6" borderId="13" xfId="3" applyFont="1" applyFill="1" applyBorder="1" applyAlignment="1">
      <alignment horizontal="center" vertical="center"/>
    </xf>
    <xf numFmtId="43" fontId="7" fillId="6" borderId="14" xfId="3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81" fontId="7" fillId="0" borderId="9" xfId="3" applyNumberFormat="1" applyFont="1" applyBorder="1" applyAlignment="1">
      <alignment horizontal="center" vertical="center"/>
    </xf>
    <xf numFmtId="181" fontId="7" fillId="0" borderId="10" xfId="3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0" fontId="6" fillId="0" borderId="33" xfId="0" applyNumberFormat="1" applyFont="1" applyBorder="1" applyAlignment="1">
      <alignment horizontal="center" vertical="center"/>
    </xf>
    <xf numFmtId="9" fontId="6" fillId="5" borderId="34" xfId="4" applyFont="1" applyFill="1" applyBorder="1" applyAlignment="1">
      <alignment horizontal="center" vertical="center"/>
    </xf>
    <xf numFmtId="9" fontId="0" fillId="0" borderId="0" xfId="4" applyFont="1">
      <alignment vertical="center"/>
    </xf>
    <xf numFmtId="10" fontId="6" fillId="0" borderId="32" xfId="0" applyNumberFormat="1" applyFont="1" applyBorder="1" applyAlignment="1">
      <alignment horizontal="center" vertical="center"/>
    </xf>
    <xf numFmtId="10" fontId="6" fillId="0" borderId="35" xfId="0" applyNumberFormat="1" applyFont="1" applyBorder="1" applyAlignment="1">
      <alignment horizontal="center" vertical="center"/>
    </xf>
    <xf numFmtId="177" fontId="6" fillId="0" borderId="36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80" fontId="6" fillId="0" borderId="3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81" fontId="7" fillId="0" borderId="30" xfId="0" applyNumberFormat="1" applyFont="1" applyBorder="1" applyAlignment="1">
      <alignment horizontal="center" vertical="center"/>
    </xf>
    <xf numFmtId="177" fontId="7" fillId="0" borderId="36" xfId="0" applyNumberFormat="1" applyFont="1" applyBorder="1" applyAlignment="1">
      <alignment horizontal="center" vertical="center"/>
    </xf>
    <xf numFmtId="176" fontId="7" fillId="6" borderId="14" xfId="3" applyNumberFormat="1" applyFont="1" applyFill="1" applyBorder="1" applyAlignment="1">
      <alignment horizontal="center" vertical="center"/>
    </xf>
    <xf numFmtId="43" fontId="7" fillId="6" borderId="33" xfId="3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82" fontId="0" fillId="0" borderId="0" xfId="0" applyNumberFormat="1">
      <alignment vertical="center"/>
    </xf>
    <xf numFmtId="181" fontId="9" fillId="0" borderId="2" xfId="3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3" fontId="0" fillId="0" borderId="0" xfId="0" applyNumberFormat="1">
      <alignment vertical="center"/>
    </xf>
    <xf numFmtId="0" fontId="11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43" fontId="6" fillId="0" borderId="13" xfId="0" applyNumberFormat="1" applyFont="1" applyBorder="1" applyAlignment="1">
      <alignment horizontal="center" vertical="center"/>
    </xf>
    <xf numFmtId="43" fontId="6" fillId="0" borderId="14" xfId="0" applyNumberFormat="1" applyFont="1" applyBorder="1" applyAlignment="1">
      <alignment horizontal="center" vertical="center"/>
    </xf>
    <xf numFmtId="181" fontId="7" fillId="0" borderId="31" xfId="3" applyNumberFormat="1" applyFont="1" applyBorder="1" applyAlignment="1">
      <alignment horizontal="center" vertical="center"/>
    </xf>
    <xf numFmtId="181" fontId="7" fillId="0" borderId="38" xfId="3" applyNumberFormat="1" applyFont="1" applyBorder="1" applyAlignment="1">
      <alignment horizontal="center" vertical="center"/>
    </xf>
    <xf numFmtId="181" fontId="6" fillId="0" borderId="22" xfId="0" applyNumberFormat="1" applyFont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80" fontId="6" fillId="0" borderId="22" xfId="0" applyNumberFormat="1" applyFont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181" fontId="13" fillId="9" borderId="40" xfId="0" applyNumberFormat="1" applyFont="1" applyFill="1" applyBorder="1" applyAlignment="1">
      <alignment horizontal="center" vertical="center"/>
    </xf>
    <xf numFmtId="181" fontId="13" fillId="9" borderId="41" xfId="0" applyNumberFormat="1" applyFont="1" applyFill="1" applyBorder="1" applyAlignment="1">
      <alignment horizontal="center" vertical="center"/>
    </xf>
    <xf numFmtId="181" fontId="13" fillId="0" borderId="42" xfId="0" applyNumberFormat="1" applyFont="1" applyBorder="1" applyAlignment="1">
      <alignment horizontal="center" vertical="center"/>
    </xf>
    <xf numFmtId="181" fontId="13" fillId="9" borderId="43" xfId="0" applyNumberFormat="1" applyFont="1" applyFill="1" applyBorder="1" applyAlignment="1">
      <alignment horizontal="center" vertical="center"/>
    </xf>
    <xf numFmtId="181" fontId="13" fillId="9" borderId="44" xfId="0" applyNumberFormat="1" applyFont="1" applyFill="1" applyBorder="1" applyAlignment="1">
      <alignment horizontal="center" vertical="center"/>
    </xf>
    <xf numFmtId="181" fontId="13" fillId="0" borderId="45" xfId="0" applyNumberFormat="1" applyFont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181" fontId="13" fillId="0" borderId="46" xfId="0" applyNumberFormat="1" applyFont="1" applyBorder="1" applyAlignment="1">
      <alignment horizontal="center" vertical="center"/>
    </xf>
    <xf numFmtId="181" fontId="13" fillId="0" borderId="47" xfId="0" applyNumberFormat="1" applyFont="1" applyBorder="1" applyAlignment="1">
      <alignment horizontal="center" vertical="center"/>
    </xf>
    <xf numFmtId="181" fontId="13" fillId="0" borderId="48" xfId="0" applyNumberFormat="1" applyFont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181" fontId="13" fillId="9" borderId="42" xfId="0" applyNumberFormat="1" applyFont="1" applyFill="1" applyBorder="1" applyAlignment="1">
      <alignment horizontal="center" vertical="center"/>
    </xf>
    <xf numFmtId="181" fontId="13" fillId="9" borderId="45" xfId="0" applyNumberFormat="1" applyFont="1" applyFill="1" applyBorder="1" applyAlignment="1">
      <alignment horizontal="center" vertical="center"/>
    </xf>
    <xf numFmtId="181" fontId="13" fillId="0" borderId="49" xfId="0" applyNumberFormat="1" applyFont="1" applyBorder="1" applyAlignment="1">
      <alignment horizontal="center" vertical="center"/>
    </xf>
    <xf numFmtId="181" fontId="13" fillId="0" borderId="50" xfId="0" applyNumberFormat="1" applyFont="1" applyBorder="1" applyAlignment="1">
      <alignment horizontal="center" vertical="center"/>
    </xf>
    <xf numFmtId="181" fontId="13" fillId="0" borderId="51" xfId="0" applyNumberFormat="1" applyFont="1" applyBorder="1" applyAlignment="1">
      <alignment horizontal="center" vertical="center"/>
    </xf>
    <xf numFmtId="181" fontId="13" fillId="0" borderId="52" xfId="0" applyNumberFormat="1" applyFont="1" applyBorder="1" applyAlignment="1">
      <alignment horizontal="center" vertical="center"/>
    </xf>
    <xf numFmtId="181" fontId="13" fillId="0" borderId="53" xfId="0" applyNumberFormat="1" applyFont="1" applyBorder="1" applyAlignment="1">
      <alignment horizontal="center" vertical="center"/>
    </xf>
    <xf numFmtId="181" fontId="13" fillId="0" borderId="54" xfId="0" applyNumberFormat="1" applyFont="1" applyBorder="1" applyAlignment="1">
      <alignment horizontal="center" vertical="center"/>
    </xf>
    <xf numFmtId="181" fontId="13" fillId="0" borderId="43" xfId="0" applyNumberFormat="1" applyFont="1" applyBorder="1" applyAlignment="1">
      <alignment horizontal="center" vertical="center"/>
    </xf>
    <xf numFmtId="181" fontId="13" fillId="0" borderId="44" xfId="0" applyNumberFormat="1" applyFont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10" fontId="13" fillId="0" borderId="46" xfId="0" applyNumberFormat="1" applyFont="1" applyBorder="1" applyAlignment="1">
      <alignment horizontal="center" vertical="center"/>
    </xf>
    <xf numFmtId="10" fontId="13" fillId="0" borderId="47" xfId="0" applyNumberFormat="1" applyFont="1" applyBorder="1" applyAlignment="1">
      <alignment horizontal="center" vertical="center"/>
    </xf>
    <xf numFmtId="10" fontId="13" fillId="0" borderId="48" xfId="0" applyNumberFormat="1" applyFont="1" applyBorder="1" applyAlignment="1">
      <alignment horizontal="center" vertical="center"/>
    </xf>
    <xf numFmtId="181" fontId="13" fillId="0" borderId="55" xfId="0" applyNumberFormat="1" applyFont="1" applyBorder="1" applyAlignment="1">
      <alignment horizontal="center" vertical="center"/>
    </xf>
    <xf numFmtId="181" fontId="13" fillId="9" borderId="56" xfId="0" applyNumberFormat="1" applyFont="1" applyFill="1" applyBorder="1" applyAlignment="1">
      <alignment horizontal="center" vertical="center"/>
    </xf>
    <xf numFmtId="181" fontId="13" fillId="0" borderId="57" xfId="0" applyNumberFormat="1" applyFont="1" applyBorder="1" applyAlignment="1">
      <alignment horizontal="center" vertical="center"/>
    </xf>
    <xf numFmtId="181" fontId="13" fillId="9" borderId="58" xfId="0" applyNumberFormat="1" applyFont="1" applyFill="1" applyBorder="1" applyAlignment="1">
      <alignment horizontal="center" vertical="center"/>
    </xf>
    <xf numFmtId="181" fontId="13" fillId="0" borderId="59" xfId="0" applyNumberFormat="1" applyFont="1" applyBorder="1" applyAlignment="1">
      <alignment horizontal="center" vertical="center"/>
    </xf>
    <xf numFmtId="181" fontId="13" fillId="0" borderId="60" xfId="0" applyNumberFormat="1" applyFont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181" fontId="13" fillId="9" borderId="61" xfId="0" applyNumberFormat="1" applyFont="1" applyFill="1" applyBorder="1" applyAlignment="1">
      <alignment horizontal="center" vertical="center"/>
    </xf>
    <xf numFmtId="181" fontId="13" fillId="9" borderId="62" xfId="0" applyNumberFormat="1" applyFont="1" applyFill="1" applyBorder="1" applyAlignment="1">
      <alignment horizontal="center" vertical="center"/>
    </xf>
    <xf numFmtId="181" fontId="13" fillId="0" borderId="63" xfId="0" applyNumberFormat="1" applyFont="1" applyBorder="1" applyAlignment="1">
      <alignment horizontal="center" vertical="center"/>
    </xf>
    <xf numFmtId="181" fontId="13" fillId="9" borderId="52" xfId="0" applyNumberFormat="1" applyFont="1" applyFill="1" applyBorder="1" applyAlignment="1">
      <alignment horizontal="center" vertical="center"/>
    </xf>
    <xf numFmtId="181" fontId="13" fillId="9" borderId="53" xfId="0" applyNumberFormat="1" applyFont="1" applyFill="1" applyBorder="1" applyAlignment="1">
      <alignment horizontal="center" vertical="center"/>
    </xf>
    <xf numFmtId="181" fontId="13" fillId="9" borderId="64" xfId="0" applyNumberFormat="1" applyFont="1" applyFill="1" applyBorder="1" applyAlignment="1">
      <alignment horizontal="center" vertical="center"/>
    </xf>
    <xf numFmtId="181" fontId="13" fillId="0" borderId="62" xfId="0" applyNumberFormat="1" applyFont="1" applyBorder="1" applyAlignment="1">
      <alignment horizontal="center" vertical="center"/>
    </xf>
    <xf numFmtId="10" fontId="13" fillId="0" borderId="65" xfId="0" applyNumberFormat="1" applyFont="1" applyBorder="1" applyAlignment="1">
      <alignment horizontal="center" vertical="center"/>
    </xf>
    <xf numFmtId="181" fontId="13" fillId="0" borderId="61" xfId="0" applyNumberFormat="1" applyFont="1" applyBorder="1" applyAlignment="1">
      <alignment horizontal="center" vertical="center"/>
    </xf>
    <xf numFmtId="181" fontId="13" fillId="0" borderId="65" xfId="0" applyNumberFormat="1" applyFont="1" applyBorder="1" applyAlignment="1">
      <alignment horizontal="center" vertical="center"/>
    </xf>
    <xf numFmtId="181" fontId="13" fillId="0" borderId="41" xfId="0" applyNumberFormat="1" applyFont="1" applyBorder="1" applyAlignment="1">
      <alignment horizontal="center" vertical="center"/>
    </xf>
    <xf numFmtId="10" fontId="13" fillId="0" borderId="42" xfId="0" applyNumberFormat="1" applyFont="1" applyBorder="1" applyAlignment="1">
      <alignment horizontal="center" vertical="center"/>
    </xf>
    <xf numFmtId="10" fontId="13" fillId="0" borderId="45" xfId="0" applyNumberFormat="1" applyFont="1" applyBorder="1" applyAlignment="1">
      <alignment horizontal="center" vertical="center"/>
    </xf>
    <xf numFmtId="0" fontId="15" fillId="10" borderId="2" xfId="0" applyFont="1" applyFill="1" applyBorder="1" applyAlignment="1" applyProtection="1">
      <alignment horizontal="center" vertical="center"/>
      <protection locked="0"/>
    </xf>
    <xf numFmtId="10" fontId="13" fillId="0" borderId="55" xfId="0" applyNumberFormat="1" applyFont="1" applyBorder="1" applyAlignment="1">
      <alignment horizontal="center" vertical="center"/>
    </xf>
    <xf numFmtId="10" fontId="13" fillId="0" borderId="57" xfId="0" applyNumberFormat="1" applyFont="1" applyBorder="1" applyAlignment="1">
      <alignment horizontal="center" vertical="center"/>
    </xf>
    <xf numFmtId="10" fontId="13" fillId="0" borderId="59" xfId="0" applyNumberFormat="1" applyFont="1" applyBorder="1" applyAlignment="1">
      <alignment horizontal="center" vertical="center"/>
    </xf>
    <xf numFmtId="10" fontId="13" fillId="0" borderId="41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10" fontId="13" fillId="0" borderId="61" xfId="0" applyNumberFormat="1" applyFont="1" applyBorder="1" applyAlignment="1">
      <alignment horizontal="center" vertical="center"/>
    </xf>
    <xf numFmtId="10" fontId="13" fillId="0" borderId="62" xfId="0" applyNumberFormat="1" applyFont="1" applyBorder="1" applyAlignment="1">
      <alignment horizontal="center" vertical="center"/>
    </xf>
    <xf numFmtId="0" fontId="15" fillId="10" borderId="12" xfId="0" applyFont="1" applyFill="1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 wrapText="1"/>
      <protection locked="0"/>
    </xf>
    <xf numFmtId="179" fontId="13" fillId="9" borderId="40" xfId="0" applyNumberFormat="1" applyFont="1" applyFill="1" applyBorder="1" applyAlignment="1" applyProtection="1">
      <alignment horizontal="center" vertical="center"/>
      <protection locked="0"/>
    </xf>
    <xf numFmtId="179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9" borderId="42" xfId="0" applyNumberFormat="1" applyFont="1" applyFill="1" applyBorder="1" applyAlignment="1" applyProtection="1">
      <alignment horizontal="center" vertical="center"/>
      <protection locked="0"/>
    </xf>
    <xf numFmtId="181" fontId="13" fillId="9" borderId="55" xfId="0" applyNumberFormat="1" applyFont="1" applyFill="1" applyBorder="1" applyAlignment="1" applyProtection="1">
      <alignment horizontal="center" vertical="center"/>
      <protection locked="0"/>
    </xf>
    <xf numFmtId="179" fontId="13" fillId="9" borderId="43" xfId="0" applyNumberFormat="1" applyFont="1" applyFill="1" applyBorder="1" applyAlignment="1">
      <alignment horizontal="center" vertical="center"/>
    </xf>
    <xf numFmtId="179" fontId="13" fillId="9" borderId="44" xfId="0" applyNumberFormat="1" applyFont="1" applyFill="1" applyBorder="1" applyAlignment="1">
      <alignment horizontal="center" vertical="center"/>
    </xf>
    <xf numFmtId="181" fontId="13" fillId="9" borderId="57" xfId="0" applyNumberFormat="1" applyFont="1" applyFill="1" applyBorder="1" applyAlignment="1">
      <alignment horizontal="center" vertical="center"/>
    </xf>
    <xf numFmtId="179" fontId="13" fillId="0" borderId="46" xfId="0" applyNumberFormat="1" applyFont="1" applyBorder="1" applyAlignment="1">
      <alignment horizontal="center" vertical="center"/>
    </xf>
    <xf numFmtId="179" fontId="13" fillId="0" borderId="47" xfId="0" applyNumberFormat="1" applyFont="1" applyBorder="1" applyAlignment="1">
      <alignment horizontal="center" vertical="center"/>
    </xf>
    <xf numFmtId="181" fontId="13" fillId="9" borderId="55" xfId="0" applyNumberFormat="1" applyFont="1" applyFill="1" applyBorder="1" applyAlignment="1">
      <alignment horizontal="center" vertical="center"/>
    </xf>
    <xf numFmtId="181" fontId="13" fillId="0" borderId="41" xfId="0" applyNumberFormat="1" applyFont="1" applyFill="1" applyBorder="1" applyAlignment="1" applyProtection="1">
      <alignment horizontal="center" vertical="center"/>
    </xf>
    <xf numFmtId="10" fontId="13" fillId="0" borderId="61" xfId="0" applyNumberFormat="1" applyFont="1" applyFill="1" applyBorder="1" applyAlignment="1" applyProtection="1">
      <alignment horizontal="center" vertical="center"/>
    </xf>
    <xf numFmtId="179" fontId="13" fillId="9" borderId="40" xfId="0" applyNumberFormat="1" applyFont="1" applyFill="1" applyBorder="1" applyAlignment="1">
      <alignment horizontal="center" vertical="center"/>
    </xf>
    <xf numFmtId="179" fontId="13" fillId="9" borderId="41" xfId="0" applyNumberFormat="1" applyFont="1" applyFill="1" applyBorder="1" applyAlignment="1">
      <alignment horizontal="center" vertical="center"/>
    </xf>
    <xf numFmtId="179" fontId="13" fillId="0" borderId="42" xfId="0" applyNumberFormat="1" applyFont="1" applyBorder="1" applyAlignment="1">
      <alignment horizontal="center" vertical="center"/>
    </xf>
    <xf numFmtId="179" fontId="13" fillId="0" borderId="45" xfId="0" applyNumberFormat="1" applyFont="1" applyBorder="1" applyAlignment="1">
      <alignment horizontal="center" vertical="center"/>
    </xf>
    <xf numFmtId="179" fontId="13" fillId="0" borderId="48" xfId="0" applyNumberFormat="1" applyFont="1" applyBorder="1" applyAlignment="1">
      <alignment horizontal="center" vertical="center"/>
    </xf>
    <xf numFmtId="179" fontId="13" fillId="0" borderId="55" xfId="0" applyNumberFormat="1" applyFont="1" applyBorder="1" applyAlignment="1">
      <alignment horizontal="center" vertical="center"/>
    </xf>
    <xf numFmtId="179" fontId="13" fillId="9" borderId="56" xfId="0" applyNumberFormat="1" applyFont="1" applyFill="1" applyBorder="1" applyAlignment="1">
      <alignment horizontal="center" vertical="center"/>
    </xf>
    <xf numFmtId="179" fontId="13" fillId="0" borderId="57" xfId="0" applyNumberFormat="1" applyFont="1" applyBorder="1" applyAlignment="1">
      <alignment horizontal="center" vertical="center"/>
    </xf>
    <xf numFmtId="179" fontId="13" fillId="9" borderId="58" xfId="0" applyNumberFormat="1" applyFont="1" applyFill="1" applyBorder="1" applyAlignment="1">
      <alignment horizontal="center" vertical="center"/>
    </xf>
    <xf numFmtId="179" fontId="13" fillId="0" borderId="59" xfId="0" applyNumberFormat="1" applyFont="1" applyBorder="1" applyAlignment="1">
      <alignment horizontal="center" vertical="center"/>
    </xf>
    <xf numFmtId="179" fontId="13" fillId="0" borderId="60" xfId="0" applyNumberFormat="1" applyFont="1" applyBorder="1" applyAlignment="1">
      <alignment horizontal="center" vertical="center"/>
    </xf>
    <xf numFmtId="179" fontId="13" fillId="0" borderId="61" xfId="0" applyNumberFormat="1" applyFont="1" applyBorder="1" applyAlignment="1">
      <alignment horizontal="center" vertical="center"/>
    </xf>
    <xf numFmtId="179" fontId="13" fillId="0" borderId="62" xfId="0" applyNumberFormat="1" applyFont="1" applyBorder="1" applyAlignment="1">
      <alignment horizontal="center" vertical="center"/>
    </xf>
    <xf numFmtId="179" fontId="13" fillId="0" borderId="65" xfId="0" applyNumberFormat="1" applyFont="1" applyBorder="1" applyAlignment="1">
      <alignment horizontal="center" vertical="center"/>
    </xf>
    <xf numFmtId="181" fontId="13" fillId="0" borderId="56" xfId="0" applyNumberFormat="1" applyFont="1" applyBorder="1" applyAlignment="1">
      <alignment horizontal="center" vertical="center"/>
    </xf>
    <xf numFmtId="181" fontId="13" fillId="0" borderId="58" xfId="0" applyNumberFormat="1" applyFont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10" fontId="16" fillId="0" borderId="42" xfId="0" applyNumberFormat="1" applyFont="1" applyFill="1" applyBorder="1" applyAlignment="1">
      <alignment horizontal="center" vertical="center"/>
    </xf>
    <xf numFmtId="10" fontId="16" fillId="0" borderId="73" xfId="0" applyNumberFormat="1" applyFont="1" applyFill="1" applyBorder="1" applyAlignment="1">
      <alignment horizontal="center" vertical="center"/>
    </xf>
    <xf numFmtId="10" fontId="16" fillId="0" borderId="75" xfId="0" applyNumberFormat="1" applyFont="1" applyFill="1" applyBorder="1" applyAlignment="1">
      <alignment horizontal="center" vertical="center"/>
    </xf>
    <xf numFmtId="10" fontId="16" fillId="0" borderId="77" xfId="0" applyNumberFormat="1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181" fontId="16" fillId="9" borderId="40" xfId="0" applyNumberFormat="1" applyFont="1" applyFill="1" applyBorder="1" applyAlignment="1">
      <alignment horizontal="center" vertical="center"/>
    </xf>
    <xf numFmtId="181" fontId="16" fillId="9" borderId="41" xfId="0" applyNumberFormat="1" applyFont="1" applyFill="1" applyBorder="1" applyAlignment="1">
      <alignment horizontal="center" vertical="center"/>
    </xf>
    <xf numFmtId="179" fontId="16" fillId="9" borderId="41" xfId="0" applyNumberFormat="1" applyFont="1" applyFill="1" applyBorder="1" applyAlignment="1">
      <alignment horizontal="center" vertical="center"/>
    </xf>
    <xf numFmtId="181" fontId="16" fillId="0" borderId="41" xfId="0" applyNumberFormat="1" applyFont="1" applyFill="1" applyBorder="1" applyAlignment="1">
      <alignment horizontal="center" vertical="center"/>
    </xf>
    <xf numFmtId="181" fontId="16" fillId="0" borderId="42" xfId="0" applyNumberFormat="1" applyFont="1" applyFill="1" applyBorder="1" applyAlignment="1">
      <alignment horizontal="center" vertical="center"/>
    </xf>
    <xf numFmtId="181" fontId="13" fillId="0" borderId="44" xfId="0" applyNumberFormat="1" applyFont="1" applyFill="1" applyBorder="1" applyAlignment="1">
      <alignment horizontal="center" vertical="center"/>
    </xf>
    <xf numFmtId="181" fontId="13" fillId="0" borderId="47" xfId="0" applyNumberFormat="1" applyFont="1" applyFill="1" applyBorder="1" applyAlignment="1">
      <alignment horizontal="center" vertical="center"/>
    </xf>
    <xf numFmtId="181" fontId="16" fillId="0" borderId="55" xfId="0" applyNumberFormat="1" applyFont="1" applyFill="1" applyBorder="1" applyAlignment="1">
      <alignment horizontal="center" vertical="center"/>
    </xf>
    <xf numFmtId="181" fontId="16" fillId="9" borderId="56" xfId="0" applyNumberFormat="1" applyFont="1" applyFill="1" applyBorder="1" applyAlignment="1">
      <alignment horizontal="center" vertical="center"/>
    </xf>
    <xf numFmtId="181" fontId="16" fillId="9" borderId="41" xfId="0" applyNumberFormat="1" applyFont="1" applyFill="1" applyBorder="1" applyAlignment="1" applyProtection="1">
      <alignment horizontal="center" vertical="center"/>
      <protection locked="0"/>
    </xf>
    <xf numFmtId="179" fontId="16" fillId="9" borderId="41" xfId="0" applyNumberFormat="1" applyFont="1" applyFill="1" applyBorder="1" applyAlignment="1" applyProtection="1">
      <alignment horizontal="center" vertical="center"/>
      <protection locked="0"/>
    </xf>
    <xf numFmtId="181" fontId="16" fillId="0" borderId="41" xfId="0" applyNumberFormat="1" applyFont="1" applyFill="1" applyBorder="1" applyAlignment="1" applyProtection="1">
      <alignment horizontal="center" vertical="center"/>
      <protection locked="0"/>
    </xf>
    <xf numFmtId="181" fontId="16" fillId="0" borderId="61" xfId="0" applyNumberFormat="1" applyFont="1" applyFill="1" applyBorder="1" applyAlignment="1" applyProtection="1">
      <alignment horizontal="center" vertical="center"/>
      <protection locked="0"/>
    </xf>
    <xf numFmtId="0" fontId="15" fillId="11" borderId="2" xfId="0" applyFont="1" applyFill="1" applyBorder="1" applyAlignment="1" applyProtection="1">
      <alignment horizontal="center" vertical="center" wrapText="1"/>
      <protection locked="0"/>
    </xf>
    <xf numFmtId="179" fontId="16" fillId="9" borderId="40" xfId="0" applyNumberFormat="1" applyFont="1" applyFill="1" applyBorder="1" applyAlignment="1">
      <alignment horizontal="center" vertical="center"/>
    </xf>
    <xf numFmtId="179" fontId="0" fillId="9" borderId="43" xfId="0" applyNumberFormat="1" applyFont="1" applyFill="1" applyBorder="1" applyAlignment="1">
      <alignment horizontal="center" vertical="center"/>
    </xf>
    <xf numFmtId="181" fontId="0" fillId="9" borderId="44" xfId="0" applyNumberFormat="1" applyFont="1" applyFill="1" applyBorder="1" applyAlignment="1">
      <alignment horizontal="center" vertical="center"/>
    </xf>
    <xf numFmtId="179" fontId="0" fillId="9" borderId="44" xfId="0" applyNumberFormat="1" applyFont="1" applyFill="1" applyBorder="1" applyAlignment="1">
      <alignment horizontal="center" vertical="center"/>
    </xf>
    <xf numFmtId="10" fontId="0" fillId="0" borderId="45" xfId="0" applyNumberFormat="1" applyFont="1" applyBorder="1" applyAlignment="1">
      <alignment horizontal="center" vertical="center"/>
    </xf>
    <xf numFmtId="179" fontId="0" fillId="0" borderId="46" xfId="0" applyNumberFormat="1" applyFont="1" applyBorder="1" applyAlignment="1">
      <alignment horizontal="center" vertical="center"/>
    </xf>
    <xf numFmtId="181" fontId="0" fillId="0" borderId="47" xfId="0" applyNumberFormat="1" applyFont="1" applyBorder="1" applyAlignment="1">
      <alignment horizontal="center" vertical="center"/>
    </xf>
    <xf numFmtId="179" fontId="0" fillId="0" borderId="47" xfId="0" applyNumberFormat="1" applyFont="1" applyBorder="1" applyAlignment="1">
      <alignment horizontal="center" vertical="center"/>
    </xf>
    <xf numFmtId="10" fontId="0" fillId="0" borderId="48" xfId="0" applyNumberFormat="1" applyFont="1" applyBorder="1" applyAlignment="1">
      <alignment horizontal="center" vertical="center"/>
    </xf>
    <xf numFmtId="10" fontId="16" fillId="0" borderId="55" xfId="0" applyNumberFormat="1" applyFont="1" applyFill="1" applyBorder="1" applyAlignment="1">
      <alignment horizontal="center" vertical="center"/>
    </xf>
    <xf numFmtId="179" fontId="16" fillId="9" borderId="56" xfId="0" applyNumberFormat="1" applyFont="1" applyFill="1" applyBorder="1" applyAlignment="1">
      <alignment horizontal="center" vertical="center"/>
    </xf>
    <xf numFmtId="10" fontId="0" fillId="0" borderId="57" xfId="0" applyNumberFormat="1" applyFont="1" applyBorder="1" applyAlignment="1">
      <alignment horizontal="center" vertical="center"/>
    </xf>
    <xf numFmtId="179" fontId="0" fillId="9" borderId="58" xfId="0" applyNumberFormat="1" applyFont="1" applyFill="1" applyBorder="1" applyAlignment="1">
      <alignment horizontal="center" vertical="center"/>
    </xf>
    <xf numFmtId="10" fontId="0" fillId="0" borderId="59" xfId="0" applyNumberFormat="1" applyFont="1" applyBorder="1" applyAlignment="1">
      <alignment horizontal="center" vertical="center"/>
    </xf>
    <xf numFmtId="179" fontId="0" fillId="0" borderId="60" xfId="0" applyNumberFormat="1" applyFont="1" applyBorder="1" applyAlignment="1">
      <alignment horizontal="center" vertical="center"/>
    </xf>
    <xf numFmtId="10" fontId="16" fillId="0" borderId="61" xfId="0" applyNumberFormat="1" applyFont="1" applyFill="1" applyBorder="1" applyAlignment="1" applyProtection="1">
      <alignment horizontal="center" vertical="center"/>
      <protection locked="0"/>
    </xf>
    <xf numFmtId="10" fontId="0" fillId="0" borderId="62" xfId="0" applyNumberFormat="1" applyFont="1" applyBorder="1" applyAlignment="1">
      <alignment horizontal="center" vertical="center"/>
    </xf>
    <xf numFmtId="10" fontId="0" fillId="0" borderId="65" xfId="0" applyNumberFormat="1" applyFont="1" applyBorder="1" applyAlignment="1">
      <alignment horizontal="center" vertical="center"/>
    </xf>
    <xf numFmtId="0" fontId="14" fillId="8" borderId="93" xfId="0" applyFont="1" applyFill="1" applyBorder="1" applyAlignment="1">
      <alignment horizontal="center" vertical="center"/>
    </xf>
    <xf numFmtId="0" fontId="14" fillId="8" borderId="94" xfId="0" applyFont="1" applyFill="1" applyBorder="1" applyAlignment="1">
      <alignment horizontal="center" vertical="center"/>
    </xf>
    <xf numFmtId="0" fontId="15" fillId="10" borderId="68" xfId="0" applyFont="1" applyFill="1" applyBorder="1" applyAlignment="1" applyProtection="1">
      <alignment horizontal="center" vertical="center"/>
      <protection locked="0"/>
    </xf>
    <xf numFmtId="179" fontId="16" fillId="12" borderId="40" xfId="0" applyNumberFormat="1" applyFont="1" applyFill="1" applyBorder="1" applyAlignment="1" applyProtection="1">
      <alignment horizontal="center" vertical="center"/>
      <protection locked="0"/>
    </xf>
    <xf numFmtId="181" fontId="16" fillId="12" borderId="42" xfId="0" applyNumberFormat="1" applyFont="1" applyFill="1" applyBorder="1" applyAlignment="1" applyProtection="1">
      <alignment horizontal="center" vertical="center"/>
      <protection locked="0"/>
    </xf>
    <xf numFmtId="181" fontId="16" fillId="12" borderId="41" xfId="0" applyNumberFormat="1" applyFont="1" applyFill="1" applyBorder="1" applyAlignment="1" applyProtection="1">
      <alignment horizontal="center" vertical="center"/>
      <protection locked="0"/>
    </xf>
    <xf numFmtId="179" fontId="16" fillId="12" borderId="41" xfId="0" applyNumberFormat="1" applyFont="1" applyFill="1" applyBorder="1" applyAlignment="1" applyProtection="1">
      <alignment horizontal="center" vertical="center"/>
      <protection locked="0"/>
    </xf>
    <xf numFmtId="179" fontId="16" fillId="12" borderId="43" xfId="0" applyNumberFormat="1" applyFont="1" applyFill="1" applyBorder="1" applyAlignment="1" applyProtection="1">
      <alignment horizontal="center" vertical="center"/>
      <protection locked="0"/>
    </xf>
    <xf numFmtId="181" fontId="16" fillId="12" borderId="45" xfId="0" applyNumberFormat="1" applyFont="1" applyFill="1" applyBorder="1" applyAlignment="1" applyProtection="1">
      <alignment horizontal="center" vertical="center"/>
      <protection locked="0"/>
    </xf>
    <xf numFmtId="181" fontId="16" fillId="12" borderId="44" xfId="0" applyNumberFormat="1" applyFont="1" applyFill="1" applyBorder="1" applyAlignment="1" applyProtection="1">
      <alignment horizontal="center" vertical="center"/>
      <protection locked="0"/>
    </xf>
    <xf numFmtId="179" fontId="16" fillId="12" borderId="44" xfId="0" applyNumberFormat="1" applyFont="1" applyFill="1" applyBorder="1" applyAlignment="1" applyProtection="1">
      <alignment horizontal="center" vertical="center"/>
      <protection locked="0"/>
    </xf>
    <xf numFmtId="179" fontId="16" fillId="9" borderId="43" xfId="0" applyNumberFormat="1" applyFont="1" applyFill="1" applyBorder="1" applyAlignment="1" applyProtection="1">
      <alignment horizontal="center" vertical="center"/>
      <protection locked="0"/>
    </xf>
    <xf numFmtId="181" fontId="16" fillId="9" borderId="45" xfId="0" applyNumberFormat="1" applyFont="1" applyFill="1" applyBorder="1" applyAlignment="1" applyProtection="1">
      <alignment horizontal="center" vertical="center"/>
      <protection locked="0"/>
    </xf>
    <xf numFmtId="181" fontId="16" fillId="9" borderId="44" xfId="0" applyNumberFormat="1" applyFont="1" applyFill="1" applyBorder="1" applyAlignment="1" applyProtection="1">
      <alignment horizontal="center" vertical="center"/>
      <protection locked="0"/>
    </xf>
    <xf numFmtId="179" fontId="16" fillId="9" borderId="44" xfId="0" applyNumberFormat="1" applyFont="1" applyFill="1" applyBorder="1" applyAlignment="1" applyProtection="1">
      <alignment horizontal="center" vertical="center"/>
      <protection locked="0"/>
    </xf>
    <xf numFmtId="0" fontId="15" fillId="10" borderId="100" xfId="0" applyFont="1" applyFill="1" applyBorder="1" applyAlignment="1" applyProtection="1">
      <alignment horizontal="center" vertical="center"/>
      <protection locked="0"/>
    </xf>
    <xf numFmtId="10" fontId="16" fillId="0" borderId="41" xfId="0" applyNumberFormat="1" applyFont="1" applyFill="1" applyBorder="1" applyAlignment="1" applyProtection="1">
      <alignment horizontal="center" vertical="center"/>
      <protection locked="0"/>
    </xf>
    <xf numFmtId="181" fontId="16" fillId="12" borderId="55" xfId="0" applyNumberFormat="1" applyFont="1" applyFill="1" applyBorder="1" applyAlignment="1" applyProtection="1">
      <alignment horizontal="center" vertical="center"/>
      <protection locked="0"/>
    </xf>
    <xf numFmtId="179" fontId="16" fillId="12" borderId="56" xfId="0" applyNumberFormat="1" applyFont="1" applyFill="1" applyBorder="1" applyAlignment="1" applyProtection="1">
      <alignment horizontal="center" vertical="center"/>
      <protection locked="0"/>
    </xf>
    <xf numFmtId="10" fontId="16" fillId="0" borderId="44" xfId="0" applyNumberFormat="1" applyFont="1" applyFill="1" applyBorder="1" applyAlignment="1" applyProtection="1">
      <alignment horizontal="center" vertical="center"/>
      <protection locked="0"/>
    </xf>
    <xf numFmtId="181" fontId="16" fillId="12" borderId="57" xfId="0" applyNumberFormat="1" applyFont="1" applyFill="1" applyBorder="1" applyAlignment="1" applyProtection="1">
      <alignment horizontal="center" vertical="center"/>
      <protection locked="0"/>
    </xf>
    <xf numFmtId="179" fontId="16" fillId="12" borderId="58" xfId="0" applyNumberFormat="1" applyFont="1" applyFill="1" applyBorder="1" applyAlignment="1" applyProtection="1">
      <alignment horizontal="center" vertical="center"/>
      <protection locked="0"/>
    </xf>
    <xf numFmtId="181" fontId="16" fillId="9" borderId="57" xfId="0" applyNumberFormat="1" applyFont="1" applyFill="1" applyBorder="1" applyAlignment="1" applyProtection="1">
      <alignment horizontal="center" vertical="center"/>
      <protection locked="0"/>
    </xf>
    <xf numFmtId="179" fontId="16" fillId="9" borderId="58" xfId="0" applyNumberFormat="1" applyFont="1" applyFill="1" applyBorder="1" applyAlignment="1" applyProtection="1">
      <alignment horizontal="center" vertical="center"/>
      <protection locked="0"/>
    </xf>
    <xf numFmtId="0" fontId="14" fillId="8" borderId="20" xfId="0" applyFont="1" applyFill="1" applyBorder="1" applyAlignment="1">
      <alignment horizontal="center" vertical="center"/>
    </xf>
    <xf numFmtId="181" fontId="16" fillId="12" borderId="61" xfId="0" applyNumberFormat="1" applyFont="1" applyFill="1" applyBorder="1" applyAlignment="1" applyProtection="1">
      <alignment horizontal="center" vertical="center"/>
      <protection locked="0"/>
    </xf>
    <xf numFmtId="181" fontId="16" fillId="12" borderId="62" xfId="0" applyNumberFormat="1" applyFont="1" applyFill="1" applyBorder="1" applyAlignment="1" applyProtection="1">
      <alignment horizontal="center" vertical="center"/>
      <protection locked="0"/>
    </xf>
    <xf numFmtId="181" fontId="16" fillId="9" borderId="62" xfId="0" applyNumberFormat="1" applyFont="1" applyFill="1" applyBorder="1" applyAlignment="1" applyProtection="1">
      <alignment horizontal="center" vertical="center"/>
      <protection locked="0"/>
    </xf>
    <xf numFmtId="181" fontId="13" fillId="0" borderId="4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81" fontId="0" fillId="9" borderId="56" xfId="0" applyNumberFormat="1" applyFill="1" applyBorder="1">
      <alignment vertical="center"/>
    </xf>
    <xf numFmtId="181" fontId="0" fillId="9" borderId="41" xfId="0" applyNumberFormat="1" applyFill="1" applyBorder="1">
      <alignment vertical="center"/>
    </xf>
    <xf numFmtId="10" fontId="0" fillId="0" borderId="42" xfId="0" applyNumberFormat="1" applyBorder="1">
      <alignment vertical="center"/>
    </xf>
    <xf numFmtId="181" fontId="0" fillId="9" borderId="40" xfId="0" applyNumberFormat="1" applyFill="1" applyBorder="1">
      <alignment vertical="center"/>
    </xf>
    <xf numFmtId="10" fontId="0" fillId="0" borderId="55" xfId="0" applyNumberFormat="1" applyBorder="1">
      <alignment vertical="center"/>
    </xf>
    <xf numFmtId="181" fontId="0" fillId="9" borderId="58" xfId="0" applyNumberFormat="1" applyFill="1" applyBorder="1">
      <alignment vertical="center"/>
    </xf>
    <xf numFmtId="181" fontId="0" fillId="9" borderId="44" xfId="0" applyNumberFormat="1" applyFill="1" applyBorder="1">
      <alignment vertical="center"/>
    </xf>
    <xf numFmtId="10" fontId="0" fillId="0" borderId="45" xfId="0" applyNumberFormat="1" applyBorder="1">
      <alignment vertical="center"/>
    </xf>
    <xf numFmtId="181" fontId="0" fillId="9" borderId="43" xfId="0" applyNumberFormat="1" applyFill="1" applyBorder="1">
      <alignment vertical="center"/>
    </xf>
    <xf numFmtId="10" fontId="0" fillId="0" borderId="57" xfId="0" applyNumberFormat="1" applyBorder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0" fontId="16" fillId="0" borderId="79" xfId="0" applyNumberFormat="1" applyFont="1" applyFill="1" applyBorder="1" applyAlignment="1">
      <alignment horizontal="center" vertical="center"/>
    </xf>
    <xf numFmtId="10" fontId="16" fillId="0" borderId="80" xfId="0" applyNumberFormat="1" applyFont="1" applyFill="1" applyBorder="1" applyAlignment="1">
      <alignment horizontal="center" vertical="center"/>
    </xf>
    <xf numFmtId="10" fontId="16" fillId="0" borderId="81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6" borderId="0" xfId="0" applyFont="1" applyFill="1">
      <alignment vertical="center"/>
    </xf>
    <xf numFmtId="0" fontId="18" fillId="0" borderId="0" xfId="0" applyFont="1">
      <alignment vertical="center"/>
    </xf>
    <xf numFmtId="0" fontId="18" fillId="0" borderId="0" xfId="0" applyFont="1" applyBorder="1">
      <alignment vertical="center"/>
    </xf>
    <xf numFmtId="0" fontId="17" fillId="0" borderId="98" xfId="0" applyFont="1" applyBorder="1">
      <alignment vertical="center"/>
    </xf>
    <xf numFmtId="0" fontId="17" fillId="0" borderId="0" xfId="0" applyFont="1" applyBorder="1">
      <alignment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68" xfId="0" applyFont="1" applyFill="1" applyBorder="1" applyAlignment="1">
      <alignment horizontal="center" vertical="center"/>
    </xf>
    <xf numFmtId="0" fontId="23" fillId="7" borderId="94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179" fontId="22" fillId="0" borderId="102" xfId="0" applyNumberFormat="1" applyFont="1" applyFill="1" applyBorder="1" applyAlignment="1">
      <alignment horizontal="center" vertical="center"/>
    </xf>
    <xf numFmtId="179" fontId="24" fillId="6" borderId="40" xfId="0" applyNumberFormat="1" applyFont="1" applyFill="1" applyBorder="1" applyAlignment="1">
      <alignment horizontal="center" vertical="center"/>
    </xf>
    <xf numFmtId="9" fontId="24" fillId="0" borderId="41" xfId="4" applyFont="1" applyFill="1" applyBorder="1" applyAlignment="1">
      <alignment horizontal="center" vertical="center"/>
    </xf>
    <xf numFmtId="179" fontId="22" fillId="0" borderId="103" xfId="0" applyNumberFormat="1" applyFont="1" applyFill="1" applyBorder="1" applyAlignment="1">
      <alignment horizontal="center" vertical="center"/>
    </xf>
    <xf numFmtId="179" fontId="24" fillId="6" borderId="43" xfId="0" applyNumberFormat="1" applyFont="1" applyFill="1" applyBorder="1" applyAlignment="1">
      <alignment horizontal="center" vertical="center"/>
    </xf>
    <xf numFmtId="9" fontId="24" fillId="0" borderId="44" xfId="4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179" fontId="22" fillId="0" borderId="108" xfId="0" applyNumberFormat="1" applyFont="1" applyFill="1" applyBorder="1" applyAlignment="1">
      <alignment horizontal="center" vertical="center"/>
    </xf>
    <xf numFmtId="179" fontId="24" fillId="6" borderId="46" xfId="0" applyNumberFormat="1" applyFont="1" applyFill="1" applyBorder="1" applyAlignment="1">
      <alignment horizontal="center" vertical="center"/>
    </xf>
    <xf numFmtId="9" fontId="24" fillId="0" borderId="47" xfId="4" applyFont="1" applyFill="1" applyBorder="1" applyAlignment="1">
      <alignment horizontal="center" vertical="center"/>
    </xf>
    <xf numFmtId="179" fontId="24" fillId="0" borderId="47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17" fillId="0" borderId="110" xfId="0" applyFont="1" applyBorder="1">
      <alignment vertical="center"/>
    </xf>
    <xf numFmtId="0" fontId="22" fillId="7" borderId="82" xfId="0" applyFont="1" applyFill="1" applyBorder="1" applyAlignment="1">
      <alignment horizontal="center" vertical="center"/>
    </xf>
    <xf numFmtId="179" fontId="22" fillId="7" borderId="94" xfId="0" applyNumberFormat="1" applyFont="1" applyFill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18" fillId="0" borderId="98" xfId="0" applyFont="1" applyBorder="1">
      <alignment vertical="center"/>
    </xf>
    <xf numFmtId="0" fontId="23" fillId="7" borderId="83" xfId="0" applyFont="1" applyFill="1" applyBorder="1" applyAlignment="1">
      <alignment horizontal="center" vertical="center"/>
    </xf>
    <xf numFmtId="0" fontId="23" fillId="7" borderId="88" xfId="0" applyFont="1" applyFill="1" applyBorder="1" applyAlignment="1">
      <alignment horizontal="center" vertical="center"/>
    </xf>
    <xf numFmtId="0" fontId="23" fillId="7" borderId="82" xfId="0" applyFont="1" applyFill="1" applyBorder="1" applyAlignment="1">
      <alignment horizontal="center" vertical="center"/>
    </xf>
    <xf numFmtId="179" fontId="24" fillId="6" borderId="47" xfId="0" applyNumberFormat="1" applyFont="1" applyFill="1" applyBorder="1" applyAlignment="1">
      <alignment horizontal="center" vertical="center"/>
    </xf>
    <xf numFmtId="10" fontId="18" fillId="0" borderId="49" xfId="0" applyNumberFormat="1" applyFont="1" applyFill="1" applyBorder="1" applyAlignment="1">
      <alignment horizontal="center" vertical="center"/>
    </xf>
    <xf numFmtId="10" fontId="18" fillId="0" borderId="46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readingOrder="2"/>
    </xf>
    <xf numFmtId="0" fontId="14" fillId="0" borderId="3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8" fillId="0" borderId="87" xfId="0" applyFont="1" applyBorder="1">
      <alignment vertical="center"/>
    </xf>
    <xf numFmtId="0" fontId="23" fillId="7" borderId="20" xfId="0" applyFont="1" applyFill="1" applyBorder="1" applyAlignment="1">
      <alignment horizontal="center" vertical="center"/>
    </xf>
    <xf numFmtId="181" fontId="18" fillId="0" borderId="78" xfId="0" applyNumberFormat="1" applyFont="1" applyBorder="1" applyAlignment="1">
      <alignment horizontal="center" vertical="center"/>
    </xf>
    <xf numFmtId="179" fontId="24" fillId="0" borderId="65" xfId="0" applyNumberFormat="1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3" fillId="10" borderId="100" xfId="0" applyFont="1" applyFill="1" applyBorder="1" applyAlignment="1" applyProtection="1">
      <alignment horizontal="center" vertical="center"/>
      <protection locked="0"/>
    </xf>
    <xf numFmtId="0" fontId="23" fillId="10" borderId="2" xfId="0" applyFont="1" applyFill="1" applyBorder="1" applyAlignment="1" applyProtection="1">
      <alignment horizontal="center" vertical="center"/>
      <protection locked="0"/>
    </xf>
    <xf numFmtId="0" fontId="22" fillId="7" borderId="66" xfId="0" applyFont="1" applyFill="1" applyBorder="1" applyAlignment="1">
      <alignment horizontal="center" vertical="center"/>
    </xf>
    <xf numFmtId="10" fontId="24" fillId="6" borderId="117" xfId="0" applyNumberFormat="1" applyFont="1" applyFill="1" applyBorder="1" applyAlignment="1">
      <alignment horizontal="center" vertical="center"/>
    </xf>
    <xf numFmtId="10" fontId="24" fillId="6" borderId="50" xfId="0" applyNumberFormat="1" applyFont="1" applyFill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3" fillId="6" borderId="0" xfId="0" applyFont="1" applyFill="1" applyBorder="1" applyAlignment="1">
      <alignment vertical="center"/>
    </xf>
    <xf numFmtId="0" fontId="23" fillId="7" borderId="100" xfId="0" applyFont="1" applyFill="1" applyBorder="1" applyAlignment="1">
      <alignment horizontal="center" vertical="center"/>
    </xf>
    <xf numFmtId="179" fontId="24" fillId="6" borderId="76" xfId="0" applyNumberFormat="1" applyFont="1" applyFill="1" applyBorder="1" applyAlignment="1">
      <alignment horizontal="center" vertical="center"/>
    </xf>
    <xf numFmtId="10" fontId="24" fillId="6" borderId="49" xfId="0" applyNumberFormat="1" applyFont="1" applyFill="1" applyBorder="1" applyAlignment="1">
      <alignment horizontal="center" vertical="center"/>
    </xf>
    <xf numFmtId="0" fontId="23" fillId="6" borderId="98" xfId="0" applyFont="1" applyFill="1" applyBorder="1" applyAlignment="1">
      <alignment vertical="center"/>
    </xf>
    <xf numFmtId="179" fontId="24" fillId="6" borderId="135" xfId="0" applyNumberFormat="1" applyFont="1" applyFill="1" applyBorder="1" applyAlignment="1">
      <alignment horizontal="center" vertical="center"/>
    </xf>
    <xf numFmtId="0" fontId="18" fillId="0" borderId="97" xfId="0" applyFont="1" applyBorder="1">
      <alignment vertical="center"/>
    </xf>
    <xf numFmtId="0" fontId="18" fillId="0" borderId="125" xfId="0" applyFont="1" applyBorder="1">
      <alignment vertical="center"/>
    </xf>
    <xf numFmtId="0" fontId="23" fillId="10" borderId="12" xfId="0" applyFont="1" applyFill="1" applyBorder="1" applyAlignment="1" applyProtection="1">
      <alignment horizontal="center" vertical="center"/>
      <protection locked="0"/>
    </xf>
    <xf numFmtId="0" fontId="18" fillId="6" borderId="0" xfId="0" applyFont="1" applyFill="1" applyBorder="1">
      <alignment vertical="center"/>
    </xf>
    <xf numFmtId="0" fontId="18" fillId="6" borderId="110" xfId="0" applyFont="1" applyFill="1" applyBorder="1">
      <alignment vertical="center"/>
    </xf>
    <xf numFmtId="0" fontId="18" fillId="0" borderId="110" xfId="0" applyFont="1" applyBorder="1">
      <alignment vertical="center"/>
    </xf>
    <xf numFmtId="0" fontId="18" fillId="0" borderId="126" xfId="0" applyFont="1" applyBorder="1">
      <alignment vertical="center"/>
    </xf>
    <xf numFmtId="0" fontId="18" fillId="6" borderId="97" xfId="0" applyFont="1" applyFill="1" applyBorder="1">
      <alignment vertical="center"/>
    </xf>
    <xf numFmtId="179" fontId="18" fillId="6" borderId="64" xfId="0" applyNumberFormat="1" applyFont="1" applyFill="1" applyBorder="1" applyAlignment="1">
      <alignment horizontal="center" vertical="center"/>
    </xf>
    <xf numFmtId="179" fontId="17" fillId="0" borderId="78" xfId="0" applyNumberFormat="1" applyFont="1" applyBorder="1" applyAlignment="1">
      <alignment horizontal="center" vertical="center"/>
    </xf>
    <xf numFmtId="179" fontId="17" fillId="0" borderId="46" xfId="0" applyNumberFormat="1" applyFont="1" applyBorder="1" applyAlignment="1">
      <alignment horizontal="center" vertical="center"/>
    </xf>
    <xf numFmtId="179" fontId="17" fillId="0" borderId="47" xfId="0" applyNumberFormat="1" applyFont="1" applyBorder="1" applyAlignment="1">
      <alignment horizontal="center" vertical="center"/>
    </xf>
    <xf numFmtId="181" fontId="17" fillId="0" borderId="48" xfId="0" applyNumberFormat="1" applyFont="1" applyBorder="1" applyAlignment="1">
      <alignment horizontal="center" vertical="center"/>
    </xf>
    <xf numFmtId="180" fontId="17" fillId="0" borderId="46" xfId="0" applyNumberFormat="1" applyFont="1" applyBorder="1" applyAlignment="1">
      <alignment horizontal="center" vertical="center"/>
    </xf>
    <xf numFmtId="179" fontId="18" fillId="0" borderId="135" xfId="0" applyNumberFormat="1" applyFont="1" applyBorder="1" applyAlignment="1">
      <alignment horizontal="center" vertical="center"/>
    </xf>
    <xf numFmtId="179" fontId="18" fillId="0" borderId="76" xfId="0" applyNumberFormat="1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179" fontId="18" fillId="0" borderId="52" xfId="0" applyNumberFormat="1" applyFont="1" applyBorder="1" applyAlignment="1">
      <alignment horizontal="center" vertical="center"/>
    </xf>
    <xf numFmtId="179" fontId="18" fillId="0" borderId="53" xfId="0" applyNumberFormat="1" applyFont="1" applyBorder="1" applyAlignment="1">
      <alignment horizontal="center" vertical="center"/>
    </xf>
    <xf numFmtId="181" fontId="18" fillId="0" borderId="46" xfId="0" applyNumberFormat="1" applyFont="1" applyBorder="1" applyAlignment="1">
      <alignment horizontal="center" vertical="center"/>
    </xf>
    <xf numFmtId="0" fontId="23" fillId="10" borderId="2" xfId="0" applyFont="1" applyFill="1" applyBorder="1" applyAlignment="1" applyProtection="1">
      <alignment vertical="center"/>
      <protection locked="0"/>
    </xf>
    <xf numFmtId="0" fontId="23" fillId="10" borderId="2" xfId="0" applyFont="1" applyFill="1" applyBorder="1" applyAlignment="1" applyProtection="1">
      <alignment horizontal="center" vertical="center" wrapText="1"/>
      <protection locked="0"/>
    </xf>
    <xf numFmtId="181" fontId="24" fillId="0" borderId="135" xfId="0" applyNumberFormat="1" applyFont="1" applyFill="1" applyBorder="1" applyAlignment="1">
      <alignment horizontal="center" vertical="center"/>
    </xf>
    <xf numFmtId="10" fontId="24" fillId="0" borderId="135" xfId="0" applyNumberFormat="1" applyFont="1" applyFill="1" applyBorder="1" applyAlignment="1">
      <alignment horizontal="center" vertical="center"/>
    </xf>
    <xf numFmtId="181" fontId="24" fillId="0" borderId="53" xfId="0" applyNumberFormat="1" applyFont="1" applyFill="1" applyBorder="1" applyAlignment="1">
      <alignment horizontal="center" vertical="center"/>
    </xf>
    <xf numFmtId="181" fontId="17" fillId="0" borderId="59" xfId="0" applyNumberFormat="1" applyFont="1" applyBorder="1" applyAlignment="1">
      <alignment horizontal="center" vertical="center"/>
    </xf>
    <xf numFmtId="181" fontId="17" fillId="0" borderId="78" xfId="0" applyNumberFormat="1" applyFont="1" applyFill="1" applyBorder="1" applyAlignment="1">
      <alignment horizontal="center" vertical="center"/>
    </xf>
    <xf numFmtId="180" fontId="17" fillId="0" borderId="46" xfId="0" applyNumberFormat="1" applyFont="1" applyFill="1" applyBorder="1" applyAlignment="1">
      <alignment horizontal="center" vertical="center"/>
    </xf>
    <xf numFmtId="181" fontId="17" fillId="0" borderId="59" xfId="0" applyNumberFormat="1" applyFont="1" applyFill="1" applyBorder="1" applyAlignment="1">
      <alignment horizontal="center" vertical="center"/>
    </xf>
    <xf numFmtId="10" fontId="24" fillId="0" borderId="110" xfId="0" applyNumberFormat="1" applyFont="1" applyFill="1" applyBorder="1" applyAlignment="1">
      <alignment horizontal="center" vertical="center"/>
    </xf>
    <xf numFmtId="181" fontId="17" fillId="0" borderId="46" xfId="0" applyNumberFormat="1" applyFont="1" applyFill="1" applyBorder="1" applyAlignment="1">
      <alignment horizontal="center" vertical="center"/>
    </xf>
    <xf numFmtId="181" fontId="17" fillId="0" borderId="47" xfId="0" applyNumberFormat="1" applyFont="1" applyFill="1" applyBorder="1" applyAlignment="1">
      <alignment horizontal="center" vertical="center"/>
    </xf>
    <xf numFmtId="181" fontId="24" fillId="0" borderId="144" xfId="0" applyNumberFormat="1" applyFont="1" applyFill="1" applyBorder="1" applyAlignment="1">
      <alignment horizontal="center" vertical="center"/>
    </xf>
    <xf numFmtId="0" fontId="22" fillId="7" borderId="100" xfId="0" applyFont="1" applyFill="1" applyBorder="1" applyAlignment="1">
      <alignment horizontal="center" vertical="center"/>
    </xf>
    <xf numFmtId="179" fontId="18" fillId="0" borderId="148" xfId="0" applyNumberFormat="1" applyFont="1" applyBorder="1" applyAlignment="1">
      <alignment horizontal="center" vertical="center"/>
    </xf>
    <xf numFmtId="181" fontId="18" fillId="0" borderId="72" xfId="0" applyNumberFormat="1" applyFont="1" applyBorder="1" applyAlignment="1">
      <alignment horizontal="center" vertical="center"/>
    </xf>
    <xf numFmtId="179" fontId="18" fillId="6" borderId="149" xfId="0" applyNumberFormat="1" applyFont="1" applyFill="1" applyBorder="1" applyAlignment="1">
      <alignment horizontal="center" vertical="center"/>
    </xf>
    <xf numFmtId="0" fontId="17" fillId="0" borderId="97" xfId="0" applyFont="1" applyBorder="1">
      <alignment vertical="center"/>
    </xf>
    <xf numFmtId="0" fontId="17" fillId="0" borderId="125" xfId="0" applyFont="1" applyBorder="1">
      <alignment vertical="center"/>
    </xf>
    <xf numFmtId="0" fontId="17" fillId="0" borderId="87" xfId="0" applyFont="1" applyBorder="1">
      <alignment vertical="center"/>
    </xf>
    <xf numFmtId="10" fontId="24" fillId="0" borderId="64" xfId="0" applyNumberFormat="1" applyFont="1" applyFill="1" applyBorder="1" applyAlignment="1">
      <alignment horizontal="center" vertical="center"/>
    </xf>
    <xf numFmtId="10" fontId="24" fillId="0" borderId="149" xfId="0" applyNumberFormat="1" applyFont="1" applyFill="1" applyBorder="1" applyAlignment="1">
      <alignment horizontal="center" vertical="center"/>
    </xf>
    <xf numFmtId="0" fontId="17" fillId="0" borderId="126" xfId="0" applyFont="1" applyBorder="1">
      <alignment vertical="center"/>
    </xf>
    <xf numFmtId="0" fontId="22" fillId="7" borderId="12" xfId="0" applyFont="1" applyFill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0" fontId="22" fillId="8" borderId="39" xfId="0" applyFont="1" applyFill="1" applyBorder="1" applyAlignment="1">
      <alignment horizontal="center" vertical="center"/>
    </xf>
    <xf numFmtId="0" fontId="22" fillId="8" borderId="28" xfId="0" applyFont="1" applyFill="1" applyBorder="1" applyAlignment="1">
      <alignment horizontal="center" vertical="center"/>
    </xf>
    <xf numFmtId="0" fontId="22" fillId="8" borderId="27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179" fontId="22" fillId="7" borderId="2" xfId="0" applyNumberFormat="1" applyFont="1" applyFill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8" fillId="0" borderId="2" xfId="0" applyFont="1" applyFill="1" applyBorder="1" applyAlignment="1">
      <alignment horizontal="center" vertical="center" wrapText="1"/>
    </xf>
    <xf numFmtId="179" fontId="39" fillId="0" borderId="2" xfId="0" applyNumberFormat="1" applyFont="1" applyFill="1" applyBorder="1" applyAlignment="1">
      <alignment horizontal="center" vertical="center" wrapText="1"/>
    </xf>
    <xf numFmtId="179" fontId="39" fillId="0" borderId="2" xfId="0" applyNumberFormat="1" applyFont="1" applyFill="1" applyBorder="1" applyAlignment="1">
      <alignment horizontal="center" vertical="center"/>
    </xf>
    <xf numFmtId="9" fontId="39" fillId="0" borderId="2" xfId="4" applyFont="1" applyFill="1" applyBorder="1" applyAlignment="1">
      <alignment horizontal="center" vertical="center" wrapText="1"/>
    </xf>
    <xf numFmtId="9" fontId="39" fillId="0" borderId="2" xfId="4" applyFont="1" applyFill="1" applyBorder="1" applyAlignment="1">
      <alignment horizontal="center" vertical="center"/>
    </xf>
    <xf numFmtId="10" fontId="39" fillId="0" borderId="2" xfId="4" applyNumberFormat="1" applyFont="1" applyFill="1" applyBorder="1" applyAlignment="1">
      <alignment horizontal="center" vertical="center" wrapText="1"/>
    </xf>
    <xf numFmtId="0" fontId="38" fillId="0" borderId="66" xfId="0" applyFont="1" applyFill="1" applyBorder="1" applyAlignment="1">
      <alignment horizontal="center" vertical="center" wrapText="1"/>
    </xf>
    <xf numFmtId="10" fontId="39" fillId="0" borderId="66" xfId="4" applyNumberFormat="1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8" fillId="0" borderId="128" xfId="0" applyFont="1" applyFill="1" applyBorder="1" applyAlignment="1">
      <alignment horizontal="center" vertical="center"/>
    </xf>
    <xf numFmtId="0" fontId="39" fillId="0" borderId="103" xfId="0" applyFont="1" applyFill="1" applyBorder="1" applyAlignment="1">
      <alignment horizontal="center" vertical="center" wrapText="1"/>
    </xf>
    <xf numFmtId="0" fontId="18" fillId="0" borderId="129" xfId="0" applyFont="1" applyFill="1" applyBorder="1" applyAlignment="1">
      <alignment horizontal="center" vertical="center"/>
    </xf>
    <xf numFmtId="179" fontId="24" fillId="0" borderId="110" xfId="0" applyNumberFormat="1" applyFont="1" applyFill="1" applyBorder="1" applyAlignment="1">
      <alignment horizontal="center" vertical="center"/>
    </xf>
    <xf numFmtId="179" fontId="24" fillId="0" borderId="46" xfId="0" applyNumberFormat="1" applyFont="1" applyFill="1" applyBorder="1" applyAlignment="1">
      <alignment horizontal="center" vertical="center"/>
    </xf>
    <xf numFmtId="179" fontId="24" fillId="0" borderId="139" xfId="0" applyNumberFormat="1" applyFont="1" applyFill="1" applyBorder="1" applyAlignment="1">
      <alignment horizontal="center" vertical="center"/>
    </xf>
    <xf numFmtId="179" fontId="24" fillId="0" borderId="60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 wrapText="1"/>
    </xf>
    <xf numFmtId="10" fontId="18" fillId="0" borderId="47" xfId="0" applyNumberFormat="1" applyFont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10" fontId="18" fillId="0" borderId="60" xfId="0" applyNumberFormat="1" applyFont="1" applyBorder="1" applyAlignment="1">
      <alignment horizontal="center" vertical="center"/>
    </xf>
    <xf numFmtId="9" fontId="24" fillId="0" borderId="160" xfId="0" applyNumberFormat="1" applyFont="1" applyFill="1" applyBorder="1" applyAlignment="1">
      <alignment horizontal="center" vertical="center"/>
    </xf>
    <xf numFmtId="9" fontId="24" fillId="0" borderId="144" xfId="0" applyNumberFormat="1" applyFont="1" applyFill="1" applyBorder="1" applyAlignment="1">
      <alignment horizontal="center" vertical="center"/>
    </xf>
    <xf numFmtId="9" fontId="24" fillId="0" borderId="44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2" xfId="0" applyFont="1" applyFill="1" applyBorder="1">
      <alignment vertical="center"/>
    </xf>
    <xf numFmtId="0" fontId="22" fillId="7" borderId="66" xfId="0" applyFont="1" applyFill="1" applyBorder="1">
      <alignment vertical="center"/>
    </xf>
    <xf numFmtId="58" fontId="13" fillId="0" borderId="66" xfId="0" applyNumberFormat="1" applyFont="1" applyBorder="1" applyAlignment="1">
      <alignment horizontal="center" vertical="center" readingOrder="2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22" fillId="0" borderId="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2" fontId="24" fillId="0" borderId="164" xfId="0" applyNumberFormat="1" applyFont="1" applyBorder="1" applyAlignment="1">
      <alignment horizontal="center" vertical="center"/>
    </xf>
    <xf numFmtId="2" fontId="24" fillId="0" borderId="165" xfId="0" applyNumberFormat="1" applyFont="1" applyBorder="1" applyAlignment="1">
      <alignment horizontal="center" vertical="center"/>
    </xf>
    <xf numFmtId="2" fontId="23" fillId="0" borderId="166" xfId="0" applyNumberFormat="1" applyFont="1" applyBorder="1" applyAlignment="1">
      <alignment horizontal="center" vertical="center"/>
    </xf>
    <xf numFmtId="0" fontId="24" fillId="0" borderId="100" xfId="0" applyFont="1" applyBorder="1" applyAlignment="1">
      <alignment horizontal="center" vertical="center"/>
    </xf>
    <xf numFmtId="181" fontId="24" fillId="0" borderId="43" xfId="0" applyNumberFormat="1" applyFont="1" applyBorder="1" applyAlignment="1">
      <alignment horizontal="center" vertical="center"/>
    </xf>
    <xf numFmtId="2" fontId="24" fillId="0" borderId="44" xfId="0" applyNumberFormat="1" applyFont="1" applyBorder="1" applyAlignment="1">
      <alignment horizontal="center" vertical="center"/>
    </xf>
    <xf numFmtId="176" fontId="24" fillId="0" borderId="44" xfId="0" applyNumberFormat="1" applyFont="1" applyBorder="1" applyAlignment="1">
      <alignment horizontal="center" vertical="center"/>
    </xf>
    <xf numFmtId="2" fontId="23" fillId="0" borderId="62" xfId="0" applyNumberFormat="1" applyFont="1" applyBorder="1" applyAlignment="1">
      <alignment horizontal="center" vertical="center"/>
    </xf>
    <xf numFmtId="2" fontId="24" fillId="0" borderId="43" xfId="0" applyNumberFormat="1" applyFont="1" applyBorder="1" applyAlignment="1">
      <alignment horizontal="center" vertical="center"/>
    </xf>
    <xf numFmtId="2" fontId="24" fillId="0" borderId="58" xfId="0" applyNumberFormat="1" applyFont="1" applyBorder="1" applyAlignment="1">
      <alignment horizontal="center" vertical="center"/>
    </xf>
    <xf numFmtId="181" fontId="24" fillId="0" borderId="122" xfId="19" applyNumberFormat="1" applyFont="1" applyFill="1" applyBorder="1" applyAlignment="1" applyProtection="1">
      <alignment horizontal="center" vertical="center"/>
    </xf>
    <xf numFmtId="0" fontId="24" fillId="0" borderId="107" xfId="19" applyNumberFormat="1" applyFont="1" applyFill="1" applyBorder="1" applyAlignment="1" applyProtection="1">
      <alignment horizontal="center" vertical="center"/>
    </xf>
    <xf numFmtId="176" fontId="24" fillId="0" borderId="107" xfId="19" applyNumberFormat="1" applyFont="1" applyFill="1" applyBorder="1" applyAlignment="1" applyProtection="1">
      <alignment horizontal="center" vertical="center"/>
    </xf>
    <xf numFmtId="0" fontId="24" fillId="0" borderId="122" xfId="19" applyNumberFormat="1" applyFont="1" applyFill="1" applyBorder="1" applyAlignment="1" applyProtection="1">
      <alignment horizontal="center" vertical="center"/>
    </xf>
    <xf numFmtId="181" fontId="24" fillId="0" borderId="58" xfId="0" applyNumberFormat="1" applyFont="1" applyBorder="1" applyAlignment="1">
      <alignment horizontal="center" vertical="center"/>
    </xf>
    <xf numFmtId="2" fontId="18" fillId="0" borderId="58" xfId="0" applyNumberFormat="1" applyFont="1" applyBorder="1" applyAlignment="1">
      <alignment horizontal="center" vertical="center"/>
    </xf>
    <xf numFmtId="10" fontId="24" fillId="0" borderId="60" xfId="19" applyNumberFormat="1" applyFont="1" applyFill="1" applyBorder="1" applyAlignment="1">
      <alignment horizontal="center" vertical="center"/>
    </xf>
    <xf numFmtId="10" fontId="23" fillId="0" borderId="65" xfId="19" applyNumberFormat="1" applyFont="1" applyFill="1" applyBorder="1" applyAlignment="1">
      <alignment horizontal="center" vertical="center"/>
    </xf>
    <xf numFmtId="176" fontId="24" fillId="0" borderId="122" xfId="19" applyNumberFormat="1" applyFont="1" applyFill="1" applyBorder="1" applyAlignment="1">
      <alignment horizontal="center" vertical="center"/>
    </xf>
    <xf numFmtId="176" fontId="24" fillId="0" borderId="107" xfId="19" applyNumberFormat="1" applyFont="1" applyFill="1" applyBorder="1" applyAlignment="1">
      <alignment horizontal="center" vertical="center"/>
    </xf>
    <xf numFmtId="10" fontId="23" fillId="0" borderId="62" xfId="0" applyNumberFormat="1" applyFont="1" applyBorder="1" applyAlignment="1">
      <alignment horizontal="center" vertical="center"/>
    </xf>
    <xf numFmtId="176" fontId="24" fillId="0" borderId="164" xfId="0" applyNumberFormat="1" applyFont="1" applyBorder="1" applyAlignment="1">
      <alignment horizontal="center" vertical="center"/>
    </xf>
    <xf numFmtId="176" fontId="24" fillId="0" borderId="165" xfId="0" applyNumberFormat="1" applyFont="1" applyBorder="1" applyAlignment="1">
      <alignment horizontal="center" vertical="center"/>
    </xf>
    <xf numFmtId="176" fontId="24" fillId="0" borderId="43" xfId="0" applyNumberFormat="1" applyFont="1" applyBorder="1" applyAlignment="1">
      <alignment horizontal="center" vertical="center"/>
    </xf>
    <xf numFmtId="176" fontId="24" fillId="0" borderId="58" xfId="0" applyNumberFormat="1" applyFont="1" applyBorder="1" applyAlignment="1">
      <alignment horizontal="center" vertical="center"/>
    </xf>
    <xf numFmtId="176" fontId="24" fillId="0" borderId="122" xfId="19" applyNumberFormat="1" applyFont="1" applyFill="1" applyBorder="1" applyAlignment="1" applyProtection="1">
      <alignment horizontal="center" vertical="center"/>
    </xf>
    <xf numFmtId="176" fontId="24" fillId="0" borderId="43" xfId="19" applyNumberFormat="1" applyFont="1" applyFill="1" applyBorder="1" applyAlignment="1" applyProtection="1">
      <alignment horizontal="center" vertical="center"/>
    </xf>
    <xf numFmtId="176" fontId="24" fillId="0" borderId="58" xfId="19" applyNumberFormat="1" applyFont="1" applyFill="1" applyBorder="1" applyAlignment="1" applyProtection="1">
      <alignment horizontal="center" vertical="center"/>
    </xf>
    <xf numFmtId="2" fontId="18" fillId="0" borderId="44" xfId="0" applyNumberFormat="1" applyFont="1" applyBorder="1" applyAlignment="1">
      <alignment horizontal="center" vertical="center"/>
    </xf>
    <xf numFmtId="2" fontId="22" fillId="0" borderId="62" xfId="0" applyNumberFormat="1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180" fontId="24" fillId="0" borderId="0" xfId="0" applyNumberFormat="1" applyFont="1">
      <alignment vertical="center"/>
    </xf>
    <xf numFmtId="0" fontId="24" fillId="0" borderId="0" xfId="0" applyFont="1" applyAlignment="1">
      <alignment horizontal="center" vertical="center"/>
    </xf>
    <xf numFmtId="179" fontId="24" fillId="0" borderId="41" xfId="0" applyNumberFormat="1" applyFont="1" applyFill="1" applyBorder="1" applyAlignment="1">
      <alignment horizontal="center" vertical="center"/>
    </xf>
    <xf numFmtId="179" fontId="24" fillId="0" borderId="44" xfId="0" applyNumberFormat="1" applyFont="1" applyFill="1" applyBorder="1" applyAlignment="1">
      <alignment horizontal="center" vertical="center"/>
    </xf>
    <xf numFmtId="179" fontId="24" fillId="0" borderId="42" xfId="0" applyNumberFormat="1" applyFont="1" applyFill="1" applyBorder="1" applyAlignment="1">
      <alignment horizontal="center" vertical="center"/>
    </xf>
    <xf numFmtId="179" fontId="24" fillId="0" borderId="45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 wrapText="1"/>
    </xf>
    <xf numFmtId="183" fontId="24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81" fontId="24" fillId="0" borderId="0" xfId="0" applyNumberFormat="1" applyFont="1" applyFill="1" applyBorder="1" applyAlignment="1">
      <alignment horizontal="center" vertical="center" wrapText="1"/>
    </xf>
    <xf numFmtId="181" fontId="2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2" fontId="24" fillId="0" borderId="175" xfId="0" applyNumberFormat="1" applyFont="1" applyBorder="1" applyAlignment="1">
      <alignment horizontal="center" vertical="center"/>
    </xf>
    <xf numFmtId="2" fontId="24" fillId="0" borderId="107" xfId="19" applyNumberFormat="1" applyFont="1" applyFill="1" applyBorder="1" applyAlignment="1" applyProtection="1">
      <alignment horizontal="center" vertical="center"/>
    </xf>
    <xf numFmtId="0" fontId="18" fillId="0" borderId="102" xfId="0" applyFont="1" applyFill="1" applyBorder="1" applyAlignment="1">
      <alignment horizontal="center" vertical="center"/>
    </xf>
    <xf numFmtId="0" fontId="18" fillId="0" borderId="103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4" fillId="0" borderId="87" xfId="0" applyFont="1" applyFill="1" applyBorder="1">
      <alignment vertical="center"/>
    </xf>
    <xf numFmtId="0" fontId="24" fillId="0" borderId="98" xfId="0" applyFont="1" applyFill="1" applyBorder="1">
      <alignment vertical="center"/>
    </xf>
    <xf numFmtId="0" fontId="23" fillId="0" borderId="98" xfId="0" applyFont="1" applyFill="1" applyBorder="1" applyAlignment="1">
      <alignment horizontal="center" vertical="center" wrapText="1"/>
    </xf>
    <xf numFmtId="0" fontId="24" fillId="0" borderId="87" xfId="0" applyFont="1" applyFill="1" applyBorder="1" applyAlignment="1">
      <alignment horizontal="center" vertical="center"/>
    </xf>
    <xf numFmtId="0" fontId="24" fillId="0" borderId="109" xfId="0" applyFont="1" applyFill="1" applyBorder="1">
      <alignment vertical="center"/>
    </xf>
    <xf numFmtId="0" fontId="24" fillId="0" borderId="110" xfId="0" applyFont="1" applyFill="1" applyBorder="1">
      <alignment vertical="center"/>
    </xf>
    <xf numFmtId="0" fontId="24" fillId="0" borderId="126" xfId="0" applyFont="1" applyFill="1" applyBorder="1">
      <alignment vertical="center"/>
    </xf>
    <xf numFmtId="176" fontId="16" fillId="0" borderId="0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10" fontId="23" fillId="0" borderId="65" xfId="0" applyNumberFormat="1" applyFont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1" fontId="39" fillId="0" borderId="2" xfId="4" applyNumberFormat="1" applyFont="1" applyFill="1" applyBorder="1" applyAlignment="1">
      <alignment horizontal="center" vertical="center" wrapText="1"/>
    </xf>
    <xf numFmtId="181" fontId="39" fillId="0" borderId="2" xfId="4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03" xfId="0" applyFont="1" applyFill="1" applyBorder="1" applyAlignment="1">
      <alignment horizontal="center" vertical="center" wrapText="1"/>
    </xf>
    <xf numFmtId="0" fontId="18" fillId="0" borderId="102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18" fillId="0" borderId="12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129" xfId="0" applyFont="1" applyFill="1" applyBorder="1" applyAlignment="1">
      <alignment horizontal="center" vertical="center" wrapText="1"/>
    </xf>
    <xf numFmtId="0" fontId="24" fillId="0" borderId="86" xfId="0" applyFont="1" applyBorder="1" applyAlignment="1">
      <alignment horizontal="center" vertical="center"/>
    </xf>
    <xf numFmtId="181" fontId="18" fillId="0" borderId="44" xfId="0" applyNumberFormat="1" applyFont="1" applyFill="1" applyBorder="1" applyAlignment="1">
      <alignment horizontal="center" vertical="center"/>
    </xf>
    <xf numFmtId="181" fontId="18" fillId="0" borderId="53" xfId="0" applyNumberFormat="1" applyFont="1" applyFill="1" applyBorder="1" applyAlignment="1">
      <alignment horizontal="center" vertical="center"/>
    </xf>
    <xf numFmtId="10" fontId="18" fillId="0" borderId="107" xfId="4" applyNumberFormat="1" applyFont="1" applyFill="1" applyBorder="1" applyAlignment="1">
      <alignment horizontal="center" vertical="center"/>
    </xf>
    <xf numFmtId="10" fontId="18" fillId="0" borderId="123" xfId="0" applyNumberFormat="1" applyFont="1" applyFill="1" applyBorder="1" applyAlignment="1">
      <alignment horizontal="center" vertical="center"/>
    </xf>
    <xf numFmtId="10" fontId="18" fillId="0" borderId="122" xfId="0" applyNumberFormat="1" applyFont="1" applyFill="1" applyBorder="1" applyAlignment="1">
      <alignment horizontal="center" vertical="center"/>
    </xf>
    <xf numFmtId="181" fontId="18" fillId="0" borderId="74" xfId="0" applyNumberFormat="1" applyFont="1" applyFill="1" applyBorder="1" applyAlignment="1">
      <alignment horizontal="center" vertical="center"/>
    </xf>
    <xf numFmtId="181" fontId="18" fillId="0" borderId="76" xfId="0" applyNumberFormat="1" applyFont="1" applyFill="1" applyBorder="1" applyAlignment="1">
      <alignment horizontal="center" vertical="center"/>
    </xf>
    <xf numFmtId="181" fontId="18" fillId="0" borderId="45" xfId="0" applyNumberFormat="1" applyFont="1" applyFill="1" applyBorder="1" applyAlignment="1">
      <alignment horizontal="center" vertical="center"/>
    </xf>
    <xf numFmtId="10" fontId="18" fillId="0" borderId="117" xfId="0" applyNumberFormat="1" applyFont="1" applyFill="1" applyBorder="1" applyAlignment="1">
      <alignment horizontal="center" vertical="center"/>
    </xf>
    <xf numFmtId="10" fontId="18" fillId="0" borderId="50" xfId="0" applyNumberFormat="1" applyFont="1" applyFill="1" applyBorder="1" applyAlignment="1">
      <alignment horizontal="center" vertical="center"/>
    </xf>
    <xf numFmtId="10" fontId="18" fillId="0" borderId="107" xfId="0" applyNumberFormat="1" applyFont="1" applyFill="1" applyBorder="1" applyAlignment="1">
      <alignment horizontal="center" vertical="center"/>
    </xf>
    <xf numFmtId="0" fontId="24" fillId="0" borderId="120" xfId="0" applyFont="1" applyFill="1" applyBorder="1" applyAlignment="1">
      <alignment horizontal="left" vertical="center"/>
    </xf>
    <xf numFmtId="0" fontId="24" fillId="0" borderId="68" xfId="0" applyFont="1" applyFill="1" applyBorder="1" applyAlignment="1">
      <alignment horizontal="left" vertical="center" wrapText="1"/>
    </xf>
    <xf numFmtId="181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179" fontId="24" fillId="0" borderId="40" xfId="0" applyNumberFormat="1" applyFont="1" applyFill="1" applyBorder="1" applyAlignment="1">
      <alignment horizontal="center" vertical="center"/>
    </xf>
    <xf numFmtId="179" fontId="24" fillId="0" borderId="61" xfId="0" applyNumberFormat="1" applyFont="1" applyFill="1" applyBorder="1" applyAlignment="1">
      <alignment horizontal="center" vertical="center"/>
    </xf>
    <xf numFmtId="179" fontId="24" fillId="0" borderId="43" xfId="0" applyNumberFormat="1" applyFont="1" applyFill="1" applyBorder="1" applyAlignment="1">
      <alignment horizontal="center" vertical="center"/>
    </xf>
    <xf numFmtId="179" fontId="24" fillId="0" borderId="6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58" fontId="24" fillId="0" borderId="12" xfId="0" applyNumberFormat="1" applyFont="1" applyFill="1" applyBorder="1" applyAlignment="1">
      <alignment horizontal="center" vertical="center" wrapText="1"/>
    </xf>
    <xf numFmtId="0" fontId="18" fillId="0" borderId="83" xfId="0" applyFont="1" applyFill="1" applyBorder="1" applyAlignment="1">
      <alignment horizontal="center" vertical="center"/>
    </xf>
    <xf numFmtId="0" fontId="18" fillId="0" borderId="83" xfId="0" applyFont="1" applyFill="1" applyBorder="1" applyAlignment="1">
      <alignment horizontal="center" vertical="center" wrapText="1"/>
    </xf>
    <xf numFmtId="181" fontId="18" fillId="0" borderId="40" xfId="0" applyNumberFormat="1" applyFont="1" applyFill="1" applyBorder="1" applyAlignment="1">
      <alignment horizontal="center" vertical="center"/>
    </xf>
    <xf numFmtId="181" fontId="18" fillId="0" borderId="41" xfId="0" applyNumberFormat="1" applyFont="1" applyFill="1" applyBorder="1" applyAlignment="1">
      <alignment horizontal="center" vertical="center"/>
    </xf>
    <xf numFmtId="181" fontId="18" fillId="0" borderId="43" xfId="0" applyNumberFormat="1" applyFont="1" applyFill="1" applyBorder="1" applyAlignment="1">
      <alignment horizontal="center" vertical="center"/>
    </xf>
    <xf numFmtId="181" fontId="18" fillId="0" borderId="52" xfId="0" applyNumberFormat="1" applyFont="1" applyFill="1" applyBorder="1" applyAlignment="1">
      <alignment horizontal="center" vertical="center"/>
    </xf>
    <xf numFmtId="180" fontId="18" fillId="0" borderId="118" xfId="0" applyNumberFormat="1" applyFont="1" applyFill="1" applyBorder="1" applyAlignment="1">
      <alignment horizontal="center" vertical="center"/>
    </xf>
    <xf numFmtId="181" fontId="18" fillId="0" borderId="54" xfId="0" applyNumberFormat="1" applyFont="1" applyFill="1" applyBorder="1" applyAlignment="1">
      <alignment horizontal="center" vertical="center"/>
    </xf>
    <xf numFmtId="180" fontId="18" fillId="0" borderId="52" xfId="0" applyNumberFormat="1" applyFont="1" applyFill="1" applyBorder="1" applyAlignment="1">
      <alignment horizontal="center" vertical="center"/>
    </xf>
    <xf numFmtId="10" fontId="18" fillId="0" borderId="138" xfId="0" applyNumberFormat="1" applyFont="1" applyFill="1" applyBorder="1" applyAlignment="1">
      <alignment horizontal="center" vertical="center"/>
    </xf>
    <xf numFmtId="181" fontId="18" fillId="0" borderId="138" xfId="0" applyNumberFormat="1" applyFont="1" applyFill="1" applyBorder="1" applyAlignment="1">
      <alignment horizontal="center" vertical="center"/>
    </xf>
    <xf numFmtId="181" fontId="18" fillId="0" borderId="64" xfId="0" applyNumberFormat="1" applyFont="1" applyFill="1" applyBorder="1" applyAlignment="1">
      <alignment horizontal="center" vertical="center"/>
    </xf>
    <xf numFmtId="180" fontId="18" fillId="0" borderId="58" xfId="0" applyNumberFormat="1" applyFont="1" applyFill="1" applyBorder="1" applyAlignment="1">
      <alignment horizontal="center" vertical="center"/>
    </xf>
    <xf numFmtId="180" fontId="18" fillId="0" borderId="43" xfId="0" applyNumberFormat="1" applyFont="1" applyFill="1" applyBorder="1" applyAlignment="1">
      <alignment horizontal="center" vertical="center"/>
    </xf>
    <xf numFmtId="181" fontId="18" fillId="0" borderId="57" xfId="0" applyNumberFormat="1" applyFont="1" applyFill="1" applyBorder="1" applyAlignment="1">
      <alignment horizontal="center" vertical="center"/>
    </xf>
    <xf numFmtId="181" fontId="18" fillId="0" borderId="62" xfId="0" applyNumberFormat="1" applyFont="1" applyFill="1" applyBorder="1" applyAlignment="1">
      <alignment horizontal="center" vertical="center"/>
    </xf>
    <xf numFmtId="180" fontId="24" fillId="0" borderId="58" xfId="0" applyNumberFormat="1" applyFont="1" applyFill="1" applyBorder="1" applyAlignment="1">
      <alignment horizontal="center" vertical="center"/>
    </xf>
    <xf numFmtId="181" fontId="24" fillId="0" borderId="45" xfId="0" applyNumberFormat="1" applyFont="1" applyFill="1" applyBorder="1" applyAlignment="1">
      <alignment horizontal="center" vertical="center"/>
    </xf>
    <xf numFmtId="180" fontId="24" fillId="0" borderId="43" xfId="0" applyNumberFormat="1" applyFont="1" applyFill="1" applyBorder="1" applyAlignment="1">
      <alignment horizontal="center" vertical="center"/>
    </xf>
    <xf numFmtId="181" fontId="24" fillId="0" borderId="44" xfId="0" applyNumberFormat="1" applyFont="1" applyFill="1" applyBorder="1" applyAlignment="1">
      <alignment horizontal="center" vertical="center"/>
    </xf>
    <xf numFmtId="181" fontId="24" fillId="0" borderId="57" xfId="0" applyNumberFormat="1" applyFont="1" applyFill="1" applyBorder="1" applyAlignment="1">
      <alignment horizontal="center" vertical="center"/>
    </xf>
    <xf numFmtId="180" fontId="24" fillId="0" borderId="60" xfId="0" applyNumberFormat="1" applyFont="1" applyFill="1" applyBorder="1" applyAlignment="1">
      <alignment horizontal="center" vertical="center"/>
    </xf>
    <xf numFmtId="181" fontId="24" fillId="0" borderId="48" xfId="0" applyNumberFormat="1" applyFont="1" applyFill="1" applyBorder="1" applyAlignment="1">
      <alignment horizontal="center" vertical="center"/>
    </xf>
    <xf numFmtId="180" fontId="24" fillId="0" borderId="46" xfId="0" applyNumberFormat="1" applyFont="1" applyFill="1" applyBorder="1" applyAlignment="1">
      <alignment horizontal="center" vertical="center"/>
    </xf>
    <xf numFmtId="181" fontId="24" fillId="0" borderId="47" xfId="0" applyNumberFormat="1" applyFont="1" applyFill="1" applyBorder="1" applyAlignment="1">
      <alignment horizontal="center" vertical="center"/>
    </xf>
    <xf numFmtId="10" fontId="18" fillId="0" borderId="139" xfId="0" applyNumberFormat="1" applyFont="1" applyFill="1" applyBorder="1" applyAlignment="1">
      <alignment horizontal="center" vertical="center"/>
    </xf>
    <xf numFmtId="181" fontId="24" fillId="0" borderId="59" xfId="0" applyNumberFormat="1" applyFont="1" applyFill="1" applyBorder="1" applyAlignment="1">
      <alignment horizontal="center" vertical="center"/>
    </xf>
    <xf numFmtId="181" fontId="18" fillId="0" borderId="65" xfId="0" applyNumberFormat="1" applyFont="1" applyFill="1" applyBorder="1" applyAlignment="1">
      <alignment horizontal="center" vertical="center"/>
    </xf>
    <xf numFmtId="179" fontId="18" fillId="0" borderId="41" xfId="0" applyNumberFormat="1" applyFont="1" applyFill="1" applyBorder="1" applyAlignment="1">
      <alignment horizontal="center" vertical="center"/>
    </xf>
    <xf numFmtId="181" fontId="24" fillId="0" borderId="43" xfId="0" applyNumberFormat="1" applyFont="1" applyFill="1" applyBorder="1" applyAlignment="1">
      <alignment horizontal="center" vertical="center"/>
    </xf>
    <xf numFmtId="179" fontId="18" fillId="0" borderId="44" xfId="0" applyNumberFormat="1" applyFont="1" applyFill="1" applyBorder="1" applyAlignment="1">
      <alignment horizontal="center" vertical="center"/>
    </xf>
    <xf numFmtId="10" fontId="24" fillId="0" borderId="117" xfId="0" applyNumberFormat="1" applyFont="1" applyFill="1" applyBorder="1" applyAlignment="1">
      <alignment horizontal="center" vertical="center"/>
    </xf>
    <xf numFmtId="10" fontId="24" fillId="0" borderId="50" xfId="0" applyNumberFormat="1" applyFont="1" applyFill="1" applyBorder="1" applyAlignment="1">
      <alignment horizontal="center" vertical="center"/>
    </xf>
    <xf numFmtId="10" fontId="24" fillId="0" borderId="49" xfId="0" applyNumberFormat="1" applyFont="1" applyFill="1" applyBorder="1" applyAlignment="1">
      <alignment horizontal="center" vertical="center"/>
    </xf>
    <xf numFmtId="181" fontId="24" fillId="0" borderId="58" xfId="0" applyNumberFormat="1" applyFont="1" applyFill="1" applyBorder="1" applyAlignment="1">
      <alignment horizontal="center" vertical="center"/>
    </xf>
    <xf numFmtId="181" fontId="24" fillId="0" borderId="40" xfId="0" applyNumberFormat="1" applyFont="1" applyFill="1" applyBorder="1" applyAlignment="1">
      <alignment horizontal="center" vertical="center"/>
    </xf>
    <xf numFmtId="181" fontId="24" fillId="0" borderId="52" xfId="0" applyNumberFormat="1" applyFont="1" applyFill="1" applyBorder="1" applyAlignment="1">
      <alignment horizontal="center" vertical="center"/>
    </xf>
    <xf numFmtId="10" fontId="24" fillId="0" borderId="60" xfId="0" applyNumberFormat="1" applyFont="1" applyFill="1" applyBorder="1" applyAlignment="1">
      <alignment horizontal="center" vertical="center"/>
    </xf>
    <xf numFmtId="10" fontId="24" fillId="0" borderId="47" xfId="0" applyNumberFormat="1" applyFont="1" applyFill="1" applyBorder="1" applyAlignment="1">
      <alignment horizontal="center" vertical="center"/>
    </xf>
    <xf numFmtId="10" fontId="24" fillId="0" borderId="46" xfId="0" applyNumberFormat="1" applyFont="1" applyFill="1" applyBorder="1" applyAlignment="1">
      <alignment horizontal="center" vertical="center"/>
    </xf>
    <xf numFmtId="179" fontId="24" fillId="0" borderId="56" xfId="0" applyNumberFormat="1" applyFont="1" applyFill="1" applyBorder="1" applyAlignment="1">
      <alignment horizontal="center" vertical="center"/>
    </xf>
    <xf numFmtId="179" fontId="24" fillId="0" borderId="58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10" fontId="24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10" fontId="24" fillId="0" borderId="2" xfId="0" applyNumberFormat="1" applyFont="1" applyFill="1" applyBorder="1" applyAlignment="1">
      <alignment horizontal="center" vertical="center"/>
    </xf>
    <xf numFmtId="58" fontId="18" fillId="0" borderId="12" xfId="0" applyNumberFormat="1" applyFont="1" applyFill="1" applyBorder="1" applyAlignment="1">
      <alignment horizontal="center" vertical="center" wrapText="1"/>
    </xf>
    <xf numFmtId="0" fontId="24" fillId="0" borderId="100" xfId="0" applyFont="1" applyFill="1" applyBorder="1" applyAlignment="1">
      <alignment horizontal="left" vertical="center"/>
    </xf>
    <xf numFmtId="0" fontId="18" fillId="0" borderId="98" xfId="0" applyFont="1" applyFill="1" applyBorder="1">
      <alignment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98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>
      <alignment vertical="center"/>
    </xf>
    <xf numFmtId="0" fontId="18" fillId="0" borderId="87" xfId="0" applyFont="1" applyFill="1" applyBorder="1">
      <alignment vertical="center"/>
    </xf>
    <xf numFmtId="181" fontId="24" fillId="0" borderId="118" xfId="0" applyNumberFormat="1" applyFont="1" applyFill="1" applyBorder="1" applyAlignment="1">
      <alignment horizontal="center" vertical="center"/>
    </xf>
    <xf numFmtId="179" fontId="24" fillId="0" borderId="118" xfId="0" applyNumberFormat="1" applyFont="1" applyFill="1" applyBorder="1" applyAlignment="1">
      <alignment horizontal="center" vertical="center"/>
    </xf>
    <xf numFmtId="179" fontId="24" fillId="0" borderId="53" xfId="0" applyNumberFormat="1" applyFont="1" applyFill="1" applyBorder="1" applyAlignment="1">
      <alignment horizontal="center" vertical="center"/>
    </xf>
    <xf numFmtId="179" fontId="24" fillId="0" borderId="54" xfId="0" applyNumberFormat="1" applyFont="1" applyFill="1" applyBorder="1" applyAlignment="1">
      <alignment horizontal="center" vertical="center"/>
    </xf>
    <xf numFmtId="179" fontId="24" fillId="0" borderId="138" xfId="0" applyNumberFormat="1" applyFont="1" applyFill="1" applyBorder="1" applyAlignment="1">
      <alignment horizontal="center" vertical="center"/>
    </xf>
    <xf numFmtId="179" fontId="24" fillId="0" borderId="135" xfId="0" applyNumberFormat="1" applyFont="1" applyFill="1" applyBorder="1" applyAlignment="1">
      <alignment horizontal="center" vertical="center"/>
    </xf>
    <xf numFmtId="179" fontId="24" fillId="0" borderId="52" xfId="0" applyNumberFormat="1" applyFont="1" applyFill="1" applyBorder="1" applyAlignment="1">
      <alignment horizontal="center" vertical="center"/>
    </xf>
    <xf numFmtId="179" fontId="24" fillId="0" borderId="57" xfId="0" applyNumberFormat="1" applyFont="1" applyFill="1" applyBorder="1" applyAlignment="1">
      <alignment horizontal="center" vertical="center"/>
    </xf>
    <xf numFmtId="179" fontId="24" fillId="0" borderId="48" xfId="0" applyNumberFormat="1" applyFont="1" applyFill="1" applyBorder="1" applyAlignment="1">
      <alignment horizontal="center" vertical="center"/>
    </xf>
    <xf numFmtId="179" fontId="24" fillId="0" borderId="59" xfId="0" applyNumberFormat="1" applyFont="1" applyFill="1" applyBorder="1" applyAlignment="1">
      <alignment horizontal="center" vertical="center"/>
    </xf>
    <xf numFmtId="181" fontId="24" fillId="0" borderId="54" xfId="0" applyNumberFormat="1" applyFont="1" applyFill="1" applyBorder="1" applyAlignment="1">
      <alignment horizontal="center" vertical="center"/>
    </xf>
    <xf numFmtId="180" fontId="24" fillId="0" borderId="52" xfId="0" applyNumberFormat="1" applyFont="1" applyFill="1" applyBorder="1" applyAlignment="1">
      <alignment horizontal="center" vertical="center"/>
    </xf>
    <xf numFmtId="181" fontId="24" fillId="0" borderId="138" xfId="0" applyNumberFormat="1" applyFont="1" applyFill="1" applyBorder="1" applyAlignment="1">
      <alignment horizontal="center" vertical="center"/>
    </xf>
    <xf numFmtId="179" fontId="18" fillId="0" borderId="40" xfId="0" applyNumberFormat="1" applyFont="1" applyFill="1" applyBorder="1" applyAlignment="1">
      <alignment horizontal="center" vertical="center"/>
    </xf>
    <xf numFmtId="179" fontId="18" fillId="0" borderId="70" xfId="0" applyNumberFormat="1" applyFont="1" applyFill="1" applyBorder="1" applyAlignment="1">
      <alignment horizontal="center" vertical="center"/>
    </xf>
    <xf numFmtId="181" fontId="18" fillId="0" borderId="49" xfId="0" applyNumberFormat="1" applyFont="1" applyFill="1" applyBorder="1" applyAlignment="1">
      <alignment horizontal="center" vertical="center"/>
    </xf>
    <xf numFmtId="181" fontId="18" fillId="0" borderId="50" xfId="0" applyNumberFormat="1" applyFont="1" applyFill="1" applyBorder="1" applyAlignment="1">
      <alignment horizontal="center" vertical="center"/>
    </xf>
    <xf numFmtId="181" fontId="18" fillId="0" borderId="147" xfId="0" applyNumberFormat="1" applyFont="1" applyFill="1" applyBorder="1" applyAlignment="1">
      <alignment horizontal="center" vertical="center"/>
    </xf>
    <xf numFmtId="179" fontId="18" fillId="0" borderId="52" xfId="0" applyNumberFormat="1" applyFont="1" applyFill="1" applyBorder="1" applyAlignment="1">
      <alignment horizontal="center" vertical="center"/>
    </xf>
    <xf numFmtId="179" fontId="18" fillId="0" borderId="53" xfId="0" applyNumberFormat="1" applyFont="1" applyFill="1" applyBorder="1" applyAlignment="1">
      <alignment horizontal="center" vertical="center"/>
    </xf>
    <xf numFmtId="179" fontId="18" fillId="0" borderId="148" xfId="0" applyNumberFormat="1" applyFont="1" applyFill="1" applyBorder="1" applyAlignment="1">
      <alignment horizontal="center" vertical="center"/>
    </xf>
    <xf numFmtId="181" fontId="18" fillId="0" borderId="122" xfId="0" applyNumberFormat="1" applyFont="1" applyFill="1" applyBorder="1" applyAlignment="1">
      <alignment horizontal="center" vertical="center"/>
    </xf>
    <xf numFmtId="181" fontId="18" fillId="0" borderId="123" xfId="0" applyNumberFormat="1" applyFont="1" applyFill="1" applyBorder="1" applyAlignment="1">
      <alignment horizontal="center" vertical="center"/>
    </xf>
    <xf numFmtId="181" fontId="18" fillId="0" borderId="104" xfId="0" applyNumberFormat="1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center" vertical="center"/>
    </xf>
    <xf numFmtId="58" fontId="18" fillId="0" borderId="64" xfId="0" applyNumberFormat="1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 wrapText="1"/>
    </xf>
    <xf numFmtId="58" fontId="18" fillId="0" borderId="62" xfId="0" applyNumberFormat="1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horizontal="center" vertical="center"/>
    </xf>
    <xf numFmtId="58" fontId="18" fillId="0" borderId="62" xfId="0" applyNumberFormat="1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65" xfId="0" applyFont="1" applyFill="1" applyBorder="1" applyAlignment="1">
      <alignment horizontal="center" vertical="center"/>
    </xf>
    <xf numFmtId="0" fontId="18" fillId="0" borderId="113" xfId="0" applyFont="1" applyBorder="1" applyAlignment="1">
      <alignment horizontal="left" vertical="center" wrapText="1"/>
    </xf>
    <xf numFmtId="0" fontId="18" fillId="0" borderId="127" xfId="0" applyFont="1" applyBorder="1" applyAlignment="1">
      <alignment horizontal="left" vertical="center" wrapText="1"/>
    </xf>
    <xf numFmtId="0" fontId="18" fillId="0" borderId="85" xfId="0" applyFont="1" applyBorder="1" applyAlignment="1">
      <alignment horizontal="left" vertical="center" wrapText="1"/>
    </xf>
    <xf numFmtId="0" fontId="18" fillId="0" borderId="87" xfId="0" applyFont="1" applyBorder="1" applyAlignment="1">
      <alignment horizontal="left" vertical="center" wrapText="1"/>
    </xf>
    <xf numFmtId="0" fontId="18" fillId="0" borderId="88" xfId="0" applyFont="1" applyBorder="1" applyAlignment="1">
      <alignment horizontal="left" vertical="center" wrapText="1"/>
    </xf>
    <xf numFmtId="0" fontId="18" fillId="0" borderId="90" xfId="0" applyFont="1" applyBorder="1" applyAlignment="1">
      <alignment horizontal="left" vertical="center" wrapText="1"/>
    </xf>
    <xf numFmtId="0" fontId="18" fillId="0" borderId="112" xfId="0" applyFont="1" applyBorder="1" applyAlignment="1">
      <alignment horizontal="left" vertical="center" wrapText="1"/>
    </xf>
    <xf numFmtId="0" fontId="18" fillId="0" borderId="126" xfId="0" applyFont="1" applyBorder="1" applyAlignment="1">
      <alignment horizontal="left" vertical="center" wrapText="1"/>
    </xf>
    <xf numFmtId="0" fontId="22" fillId="7" borderId="11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0" fontId="22" fillId="7" borderId="6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181" fontId="18" fillId="0" borderId="71" xfId="0" applyNumberFormat="1" applyFont="1" applyBorder="1" applyAlignment="1">
      <alignment horizontal="center" vertical="center"/>
    </xf>
    <xf numFmtId="181" fontId="18" fillId="0" borderId="80" xfId="0" applyNumberFormat="1" applyFont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2" fillId="7" borderId="156" xfId="0" applyFont="1" applyFill="1" applyBorder="1" applyAlignment="1">
      <alignment horizontal="center" vertical="center"/>
    </xf>
    <xf numFmtId="0" fontId="22" fillId="7" borderId="157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left" vertical="center"/>
    </xf>
    <xf numFmtId="0" fontId="18" fillId="0" borderId="44" xfId="0" applyFont="1" applyFill="1" applyBorder="1" applyAlignment="1">
      <alignment horizontal="left" vertical="center"/>
    </xf>
    <xf numFmtId="0" fontId="17" fillId="0" borderId="96" xfId="0" applyFont="1" applyBorder="1" applyAlignment="1">
      <alignment horizontal="center" vertical="center"/>
    </xf>
    <xf numFmtId="0" fontId="17" fillId="0" borderId="97" xfId="0" applyFont="1" applyBorder="1" applyAlignment="1">
      <alignment horizontal="center" vertical="center"/>
    </xf>
    <xf numFmtId="0" fontId="17" fillId="0" borderId="125" xfId="0" applyFont="1" applyBorder="1" applyAlignment="1">
      <alignment horizontal="center" vertical="center"/>
    </xf>
    <xf numFmtId="0" fontId="21" fillId="0" borderId="98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87" xfId="0" applyFont="1" applyBorder="1">
      <alignment vertical="center"/>
    </xf>
    <xf numFmtId="0" fontId="22" fillId="7" borderId="155" xfId="0" applyFont="1" applyFill="1" applyBorder="1" applyAlignment="1">
      <alignment horizontal="center" vertical="center"/>
    </xf>
    <xf numFmtId="0" fontId="22" fillId="7" borderId="92" xfId="0" applyFont="1" applyFill="1" applyBorder="1" applyAlignment="1">
      <alignment horizontal="center" vertical="center"/>
    </xf>
    <xf numFmtId="0" fontId="18" fillId="6" borderId="161" xfId="0" applyFont="1" applyFill="1" applyBorder="1" applyAlignment="1">
      <alignment horizontal="center" vertical="center"/>
    </xf>
    <xf numFmtId="0" fontId="18" fillId="6" borderId="162" xfId="0" applyFont="1" applyFill="1" applyBorder="1" applyAlignment="1">
      <alignment horizontal="center" vertical="center"/>
    </xf>
    <xf numFmtId="0" fontId="18" fillId="6" borderId="163" xfId="0" applyFont="1" applyFill="1" applyBorder="1" applyAlignment="1">
      <alignment horizontal="center" vertical="center"/>
    </xf>
    <xf numFmtId="0" fontId="18" fillId="0" borderId="96" xfId="0" applyFont="1" applyBorder="1" applyAlignment="1">
      <alignment horizontal="center" vertical="center"/>
    </xf>
    <xf numFmtId="0" fontId="18" fillId="0" borderId="97" xfId="0" applyFont="1" applyBorder="1" applyAlignment="1">
      <alignment horizontal="center" vertical="center"/>
    </xf>
    <xf numFmtId="0" fontId="18" fillId="0" borderId="125" xfId="0" applyFont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left" vertical="center" wrapText="1"/>
    </xf>
    <xf numFmtId="0" fontId="24" fillId="0" borderId="120" xfId="0" applyFont="1" applyFill="1" applyBorder="1" applyAlignment="1">
      <alignment horizontal="left" vertical="center"/>
    </xf>
    <xf numFmtId="0" fontId="24" fillId="0" borderId="100" xfId="0" applyFont="1" applyFill="1" applyBorder="1" applyAlignment="1">
      <alignment horizontal="left" vertical="center"/>
    </xf>
    <xf numFmtId="10" fontId="24" fillId="0" borderId="68" xfId="0" applyNumberFormat="1" applyFont="1" applyFill="1" applyBorder="1" applyAlignment="1">
      <alignment horizontal="left" vertical="center" wrapText="1"/>
    </xf>
    <xf numFmtId="10" fontId="24" fillId="0" borderId="120" xfId="0" applyNumberFormat="1" applyFont="1" applyFill="1" applyBorder="1" applyAlignment="1">
      <alignment horizontal="left" vertical="center"/>
    </xf>
    <xf numFmtId="10" fontId="24" fillId="0" borderId="100" xfId="0" applyNumberFormat="1" applyFont="1" applyFill="1" applyBorder="1" applyAlignment="1">
      <alignment horizontal="left" vertical="center"/>
    </xf>
    <xf numFmtId="179" fontId="18" fillId="0" borderId="70" xfId="0" applyNumberFormat="1" applyFont="1" applyBorder="1" applyAlignment="1">
      <alignment horizontal="center" vertical="center"/>
    </xf>
    <xf numFmtId="179" fontId="18" fillId="0" borderId="79" xfId="0" applyNumberFormat="1" applyFont="1" applyBorder="1" applyAlignment="1">
      <alignment horizontal="center" vertical="center"/>
    </xf>
    <xf numFmtId="181" fontId="18" fillId="0" borderId="71" xfId="4" applyNumberFormat="1" applyFont="1" applyBorder="1" applyAlignment="1">
      <alignment horizontal="center" vertical="center"/>
    </xf>
    <xf numFmtId="181" fontId="18" fillId="0" borderId="80" xfId="4" applyNumberFormat="1" applyFont="1" applyBorder="1" applyAlignment="1">
      <alignment horizontal="center" vertical="center"/>
    </xf>
    <xf numFmtId="179" fontId="18" fillId="0" borderId="71" xfId="4" applyNumberFormat="1" applyFont="1" applyBorder="1" applyAlignment="1">
      <alignment horizontal="center" vertical="center"/>
    </xf>
    <xf numFmtId="179" fontId="18" fillId="0" borderId="80" xfId="4" applyNumberFormat="1" applyFont="1" applyBorder="1" applyAlignment="1">
      <alignment horizontal="center" vertical="center"/>
    </xf>
    <xf numFmtId="10" fontId="18" fillId="0" borderId="104" xfId="4" applyNumberFormat="1" applyFont="1" applyBorder="1" applyAlignment="1">
      <alignment horizontal="center" vertical="center"/>
    </xf>
    <xf numFmtId="10" fontId="18" fillId="0" borderId="133" xfId="4" applyNumberFormat="1" applyFont="1" applyBorder="1" applyAlignment="1">
      <alignment horizontal="center" vertical="center"/>
    </xf>
    <xf numFmtId="0" fontId="22" fillId="8" borderId="67" xfId="0" applyFont="1" applyFill="1" applyBorder="1" applyAlignment="1">
      <alignment horizontal="center" vertical="center"/>
    </xf>
    <xf numFmtId="0" fontId="22" fillId="8" borderId="91" xfId="0" applyFont="1" applyFill="1" applyBorder="1" applyAlignment="1">
      <alignment horizontal="center" vertical="center"/>
    </xf>
    <xf numFmtId="0" fontId="22" fillId="8" borderId="101" xfId="0" applyFont="1" applyFill="1" applyBorder="1" applyAlignment="1">
      <alignment horizontal="center" vertical="center"/>
    </xf>
    <xf numFmtId="179" fontId="18" fillId="0" borderId="58" xfId="0" applyNumberFormat="1" applyFont="1" applyFill="1" applyBorder="1" applyAlignment="1">
      <alignment horizontal="center" vertical="center"/>
    </xf>
    <xf numFmtId="179" fontId="18" fillId="0" borderId="44" xfId="0" applyNumberFormat="1" applyFont="1" applyFill="1" applyBorder="1" applyAlignment="1">
      <alignment horizontal="center" vertical="center"/>
    </xf>
    <xf numFmtId="179" fontId="18" fillId="0" borderId="71" xfId="0" applyNumberFormat="1" applyFont="1" applyFill="1" applyBorder="1" applyAlignment="1">
      <alignment horizontal="center" vertical="center"/>
    </xf>
    <xf numFmtId="181" fontId="18" fillId="0" borderId="45" xfId="0" applyNumberFormat="1" applyFont="1" applyFill="1" applyBorder="1" applyAlignment="1">
      <alignment horizontal="center" vertical="center"/>
    </xf>
    <xf numFmtId="181" fontId="18" fillId="0" borderId="58" xfId="0" applyNumberFormat="1" applyFont="1" applyFill="1" applyBorder="1" applyAlignment="1">
      <alignment horizontal="center" vertical="center"/>
    </xf>
    <xf numFmtId="179" fontId="18" fillId="0" borderId="45" xfId="0" applyNumberFormat="1" applyFont="1" applyFill="1" applyBorder="1" applyAlignment="1">
      <alignment horizontal="center" vertical="center"/>
    </xf>
    <xf numFmtId="179" fontId="18" fillId="0" borderId="60" xfId="0" applyNumberFormat="1" applyFont="1" applyFill="1" applyBorder="1" applyAlignment="1">
      <alignment horizontal="center" vertical="center"/>
    </xf>
    <xf numFmtId="179" fontId="18" fillId="0" borderId="47" xfId="0" applyNumberFormat="1" applyFont="1" applyFill="1" applyBorder="1" applyAlignment="1">
      <alignment horizontal="center" vertical="center"/>
    </xf>
    <xf numFmtId="181" fontId="18" fillId="0" borderId="47" xfId="0" applyNumberFormat="1" applyFont="1" applyFill="1" applyBorder="1" applyAlignment="1">
      <alignment horizontal="center" vertical="center"/>
    </xf>
    <xf numFmtId="179" fontId="18" fillId="0" borderId="48" xfId="0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left" vertical="center"/>
    </xf>
    <xf numFmtId="0" fontId="18" fillId="0" borderId="47" xfId="0" applyFont="1" applyFill="1" applyBorder="1" applyAlignment="1">
      <alignment horizontal="left" vertical="center"/>
    </xf>
    <xf numFmtId="181" fontId="18" fillId="0" borderId="44" xfId="0" applyNumberFormat="1" applyFont="1" applyFill="1" applyBorder="1" applyAlignment="1">
      <alignment horizontal="center" vertical="center"/>
    </xf>
    <xf numFmtId="0" fontId="4" fillId="0" borderId="96" xfId="0" applyFont="1" applyBorder="1" applyAlignment="1">
      <alignment horizontal="center" vertical="center" textRotation="255"/>
    </xf>
    <xf numFmtId="0" fontId="4" fillId="0" borderId="98" xfId="0" applyFont="1" applyBorder="1" applyAlignment="1">
      <alignment horizontal="center" vertical="center" textRotation="255"/>
    </xf>
    <xf numFmtId="0" fontId="4" fillId="0" borderId="109" xfId="0" applyFont="1" applyBorder="1" applyAlignment="1">
      <alignment horizontal="center" vertical="center" textRotation="255"/>
    </xf>
    <xf numFmtId="0" fontId="22" fillId="13" borderId="11" xfId="0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horizontal="center" vertical="center"/>
    </xf>
    <xf numFmtId="0" fontId="22" fillId="7" borderId="96" xfId="0" applyFont="1" applyFill="1" applyBorder="1" applyAlignment="1">
      <alignment horizontal="center" vertical="center"/>
    </xf>
    <xf numFmtId="0" fontId="22" fillId="7" borderId="25" xfId="0" applyFont="1" applyFill="1" applyBorder="1" applyAlignment="1">
      <alignment horizontal="center" vertical="center"/>
    </xf>
    <xf numFmtId="0" fontId="22" fillId="7" borderId="99" xfId="0" applyFont="1" applyFill="1" applyBorder="1" applyAlignment="1">
      <alignment horizontal="center" vertical="center"/>
    </xf>
    <xf numFmtId="0" fontId="22" fillId="7" borderId="89" xfId="0" applyFont="1" applyFill="1" applyBorder="1" applyAlignment="1">
      <alignment horizontal="center" vertical="center"/>
    </xf>
    <xf numFmtId="0" fontId="17" fillId="0" borderId="96" xfId="0" applyFont="1" applyFill="1" applyBorder="1" applyAlignment="1">
      <alignment horizontal="center" vertical="center"/>
    </xf>
    <xf numFmtId="0" fontId="17" fillId="0" borderId="97" xfId="0" applyFont="1" applyFill="1" applyBorder="1" applyAlignment="1">
      <alignment horizontal="center" vertical="center"/>
    </xf>
    <xf numFmtId="0" fontId="17" fillId="0" borderId="125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left" vertical="center" wrapText="1"/>
    </xf>
    <xf numFmtId="0" fontId="14" fillId="0" borderId="39" xfId="0" applyFont="1" applyBorder="1" applyAlignment="1">
      <alignment horizontal="center" vertical="center" textRotation="255" readingOrder="2"/>
    </xf>
    <xf numFmtId="0" fontId="14" fillId="0" borderId="66" xfId="0" applyFont="1" applyBorder="1" applyAlignment="1">
      <alignment horizontal="center" vertical="center" textRotation="255" readingOrder="2"/>
    </xf>
    <xf numFmtId="0" fontId="23" fillId="7" borderId="111" xfId="0" applyFont="1" applyFill="1" applyBorder="1" applyAlignment="1">
      <alignment horizontal="center" vertical="center"/>
    </xf>
    <xf numFmtId="0" fontId="23" fillId="7" borderId="125" xfId="0" applyFont="1" applyFill="1" applyBorder="1" applyAlignment="1">
      <alignment horizontal="center" vertical="center"/>
    </xf>
    <xf numFmtId="0" fontId="23" fillId="7" borderId="85" xfId="0" applyFont="1" applyFill="1" applyBorder="1" applyAlignment="1">
      <alignment horizontal="center" vertical="center"/>
    </xf>
    <xf numFmtId="0" fontId="23" fillId="7" borderId="87" xfId="0" applyFont="1" applyFill="1" applyBorder="1" applyAlignment="1">
      <alignment horizontal="center" vertical="center"/>
    </xf>
    <xf numFmtId="0" fontId="22" fillId="7" borderId="97" xfId="0" applyFont="1" applyFill="1" applyBorder="1" applyAlignment="1">
      <alignment horizontal="center" vertical="center"/>
    </xf>
    <xf numFmtId="0" fontId="22" fillId="7" borderId="98" xfId="0" applyFont="1" applyFill="1" applyBorder="1" applyAlignment="1">
      <alignment horizontal="center" vertical="center"/>
    </xf>
    <xf numFmtId="0" fontId="22" fillId="7" borderId="0" xfId="0" applyFont="1" applyFill="1" applyBorder="1" applyAlignment="1">
      <alignment horizontal="center" vertical="center"/>
    </xf>
    <xf numFmtId="0" fontId="18" fillId="6" borderId="96" xfId="0" applyFont="1" applyFill="1" applyBorder="1" applyAlignment="1">
      <alignment horizontal="center" vertical="center"/>
    </xf>
    <xf numFmtId="0" fontId="18" fillId="6" borderId="97" xfId="0" applyFont="1" applyFill="1" applyBorder="1" applyAlignment="1">
      <alignment horizontal="center" vertical="center"/>
    </xf>
    <xf numFmtId="0" fontId="18" fillId="6" borderId="109" xfId="0" applyFont="1" applyFill="1" applyBorder="1" applyAlignment="1">
      <alignment horizontal="center" vertical="center"/>
    </xf>
    <xf numFmtId="0" fontId="18" fillId="6" borderId="110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20" fillId="0" borderId="111" xfId="0" applyFont="1" applyFill="1" applyBorder="1" applyAlignment="1">
      <alignment horizontal="left" vertical="top" wrapText="1"/>
    </xf>
    <xf numFmtId="0" fontId="18" fillId="0" borderId="97" xfId="0" applyFont="1" applyFill="1" applyBorder="1" applyAlignment="1">
      <alignment horizontal="left" vertical="top" wrapText="1"/>
    </xf>
    <xf numFmtId="0" fontId="18" fillId="0" borderId="85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112" xfId="0" applyFont="1" applyFill="1" applyBorder="1" applyAlignment="1">
      <alignment horizontal="left" vertical="top" wrapText="1"/>
    </xf>
    <xf numFmtId="0" fontId="18" fillId="0" borderId="110" xfId="0" applyFont="1" applyFill="1" applyBorder="1" applyAlignment="1">
      <alignment horizontal="left" vertical="top" wrapText="1"/>
    </xf>
    <xf numFmtId="0" fontId="18" fillId="0" borderId="125" xfId="0" applyFont="1" applyFill="1" applyBorder="1" applyAlignment="1">
      <alignment horizontal="left" vertical="top" wrapText="1"/>
    </xf>
    <xf numFmtId="0" fontId="18" fillId="0" borderId="87" xfId="0" applyFont="1" applyFill="1" applyBorder="1" applyAlignment="1">
      <alignment horizontal="left" vertical="top" wrapText="1"/>
    </xf>
    <xf numFmtId="0" fontId="18" fillId="0" borderId="126" xfId="0" applyFont="1" applyFill="1" applyBorder="1" applyAlignment="1">
      <alignment horizontal="left" vertical="top" wrapText="1"/>
    </xf>
    <xf numFmtId="179" fontId="22" fillId="7" borderId="11" xfId="0" applyNumberFormat="1" applyFont="1" applyFill="1" applyBorder="1" applyAlignment="1">
      <alignment horizontal="center" vertical="center"/>
    </xf>
    <xf numFmtId="179" fontId="22" fillId="7" borderId="2" xfId="0" applyNumberFormat="1" applyFont="1" applyFill="1" applyBorder="1" applyAlignment="1">
      <alignment horizontal="center" vertical="center"/>
    </xf>
    <xf numFmtId="180" fontId="22" fillId="7" borderId="11" xfId="0" applyNumberFormat="1" applyFont="1" applyFill="1" applyBorder="1" applyAlignment="1">
      <alignment horizontal="center" vertical="center"/>
    </xf>
    <xf numFmtId="180" fontId="22" fillId="7" borderId="2" xfId="0" applyNumberFormat="1" applyFont="1" applyFill="1" applyBorder="1" applyAlignment="1">
      <alignment horizontal="center" vertical="center"/>
    </xf>
    <xf numFmtId="180" fontId="22" fillId="8" borderId="11" xfId="0" applyNumberFormat="1" applyFont="1" applyFill="1" applyBorder="1" applyAlignment="1">
      <alignment horizontal="center" vertical="center"/>
    </xf>
    <xf numFmtId="180" fontId="22" fillId="8" borderId="2" xfId="0" applyNumberFormat="1" applyFont="1" applyFill="1" applyBorder="1" applyAlignment="1">
      <alignment horizontal="center" vertical="center"/>
    </xf>
    <xf numFmtId="180" fontId="22" fillId="7" borderId="95" xfId="4" applyNumberFormat="1" applyFont="1" applyFill="1" applyBorder="1" applyAlignment="1">
      <alignment horizontal="center" vertical="center"/>
    </xf>
    <xf numFmtId="180" fontId="22" fillId="7" borderId="93" xfId="4" applyNumberFormat="1" applyFont="1" applyFill="1" applyBorder="1" applyAlignment="1">
      <alignment horizontal="center" vertical="center"/>
    </xf>
    <xf numFmtId="180" fontId="22" fillId="7" borderId="98" xfId="4" applyNumberFormat="1" applyFont="1" applyFill="1" applyBorder="1" applyAlignment="1">
      <alignment horizontal="center" vertical="center"/>
    </xf>
    <xf numFmtId="180" fontId="22" fillId="7" borderId="86" xfId="4" applyNumberFormat="1" applyFont="1" applyFill="1" applyBorder="1" applyAlignment="1">
      <alignment horizontal="center" vertical="center"/>
    </xf>
    <xf numFmtId="180" fontId="22" fillId="7" borderId="99" xfId="4" applyNumberFormat="1" applyFont="1" applyFill="1" applyBorder="1" applyAlignment="1">
      <alignment horizontal="center" vertical="center"/>
    </xf>
    <xf numFmtId="180" fontId="22" fillId="7" borderId="89" xfId="4" applyNumberFormat="1" applyFont="1" applyFill="1" applyBorder="1" applyAlignment="1">
      <alignment horizontal="center" vertical="center"/>
    </xf>
    <xf numFmtId="181" fontId="18" fillId="0" borderId="51" xfId="0" applyNumberFormat="1" applyFont="1" applyFill="1" applyBorder="1" applyAlignment="1">
      <alignment horizontal="center" vertical="center"/>
    </xf>
    <xf numFmtId="181" fontId="18" fillId="0" borderId="124" xfId="0" applyNumberFormat="1" applyFont="1" applyFill="1" applyBorder="1" applyAlignment="1">
      <alignment horizontal="center" vertical="center"/>
    </xf>
    <xf numFmtId="181" fontId="18" fillId="0" borderId="151" xfId="0" applyNumberFormat="1" applyFont="1" applyFill="1" applyBorder="1" applyAlignment="1">
      <alignment horizontal="center" vertical="center"/>
    </xf>
    <xf numFmtId="181" fontId="18" fillId="0" borderId="58" xfId="0" applyNumberFormat="1" applyFont="1" applyBorder="1" applyAlignment="1">
      <alignment horizontal="center" vertical="center"/>
    </xf>
    <xf numFmtId="181" fontId="18" fillId="0" borderId="62" xfId="0" applyNumberFormat="1" applyFont="1" applyBorder="1" applyAlignment="1">
      <alignment horizontal="center" vertical="center"/>
    </xf>
    <xf numFmtId="179" fontId="18" fillId="0" borderId="42" xfId="0" applyNumberFormat="1" applyFont="1" applyFill="1" applyBorder="1" applyAlignment="1">
      <alignment horizontal="center" vertical="center"/>
    </xf>
    <xf numFmtId="179" fontId="18" fillId="0" borderId="74" xfId="0" applyNumberFormat="1" applyFont="1" applyFill="1" applyBorder="1" applyAlignment="1">
      <alignment horizontal="center" vertical="center"/>
    </xf>
    <xf numFmtId="179" fontId="18" fillId="0" borderId="73" xfId="0" applyNumberFormat="1" applyFont="1" applyFill="1" applyBorder="1" applyAlignment="1">
      <alignment horizontal="center" vertical="center"/>
    </xf>
    <xf numFmtId="179" fontId="18" fillId="0" borderId="56" xfId="0" applyNumberFormat="1" applyFont="1" applyBorder="1" applyAlignment="1">
      <alignment horizontal="center" vertical="center"/>
    </xf>
    <xf numFmtId="179" fontId="18" fillId="0" borderId="61" xfId="0" applyNumberFormat="1" applyFont="1" applyBorder="1" applyAlignment="1">
      <alignment horizontal="center" vertical="center"/>
    </xf>
    <xf numFmtId="0" fontId="22" fillId="13" borderId="15" xfId="0" applyFont="1" applyFill="1" applyBorder="1" applyAlignment="1">
      <alignment horizontal="center" vertical="center"/>
    </xf>
    <xf numFmtId="0" fontId="22" fillId="13" borderId="66" xfId="0" applyFont="1" applyFill="1" applyBorder="1" applyAlignment="1">
      <alignment horizontal="center" vertical="center"/>
    </xf>
    <xf numFmtId="0" fontId="22" fillId="7" borderId="86" xfId="0" applyFont="1" applyFill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18" fillId="0" borderId="109" xfId="0" applyFont="1" applyBorder="1" applyAlignment="1">
      <alignment horizontal="center" vertical="center"/>
    </xf>
    <xf numFmtId="0" fontId="18" fillId="0" borderId="110" xfId="0" applyFont="1" applyBorder="1" applyAlignment="1">
      <alignment horizontal="center" vertical="center"/>
    </xf>
    <xf numFmtId="0" fontId="18" fillId="0" borderId="126" xfId="0" applyFont="1" applyBorder="1" applyAlignment="1">
      <alignment horizontal="center" vertical="center"/>
    </xf>
    <xf numFmtId="181" fontId="18" fillId="0" borderId="103" xfId="0" applyNumberFormat="1" applyFont="1" applyFill="1" applyBorder="1" applyAlignment="1">
      <alignment horizontal="center" vertical="center"/>
    </xf>
    <xf numFmtId="0" fontId="18" fillId="0" borderId="103" xfId="0" applyNumberFormat="1" applyFont="1" applyFill="1" applyBorder="1" applyAlignment="1">
      <alignment horizontal="left" vertical="center"/>
    </xf>
    <xf numFmtId="0" fontId="18" fillId="0" borderId="129" xfId="0" applyNumberFormat="1" applyFont="1" applyFill="1" applyBorder="1" applyAlignment="1">
      <alignment horizontal="left" vertical="center"/>
    </xf>
    <xf numFmtId="0" fontId="22" fillId="14" borderId="66" xfId="0" applyFont="1" applyFill="1" applyBorder="1" applyAlignment="1">
      <alignment horizontal="center" vertical="center"/>
    </xf>
    <xf numFmtId="181" fontId="18" fillId="0" borderId="108" xfId="0" applyNumberFormat="1" applyFont="1" applyFill="1" applyBorder="1" applyAlignment="1">
      <alignment horizontal="center" vertical="center"/>
    </xf>
    <xf numFmtId="0" fontId="18" fillId="0" borderId="108" xfId="0" applyNumberFormat="1" applyFont="1" applyFill="1" applyBorder="1" applyAlignment="1">
      <alignment horizontal="left" vertical="center"/>
    </xf>
    <xf numFmtId="0" fontId="18" fillId="0" borderId="130" xfId="0" applyNumberFormat="1" applyFont="1" applyFill="1" applyBorder="1" applyAlignment="1">
      <alignment horizontal="left" vertical="center"/>
    </xf>
    <xf numFmtId="0" fontId="39" fillId="0" borderId="43" xfId="0" applyFont="1" applyFill="1" applyBorder="1" applyAlignment="1">
      <alignment horizontal="left" vertical="center"/>
    </xf>
    <xf numFmtId="0" fontId="25" fillId="0" borderId="98" xfId="0" applyFont="1" applyBorder="1">
      <alignment vertical="center"/>
    </xf>
    <xf numFmtId="0" fontId="25" fillId="0" borderId="0" xfId="0" applyFont="1" applyFill="1" applyBorder="1">
      <alignment vertical="center"/>
    </xf>
    <xf numFmtId="0" fontId="25" fillId="0" borderId="0" xfId="0" applyFont="1" applyBorder="1">
      <alignment vertical="center"/>
    </xf>
    <xf numFmtId="0" fontId="25" fillId="0" borderId="87" xfId="0" applyFont="1" applyBorder="1">
      <alignment vertical="center"/>
    </xf>
    <xf numFmtId="0" fontId="22" fillId="7" borderId="39" xfId="0" applyFont="1" applyFill="1" applyBorder="1" applyAlignment="1">
      <alignment horizontal="center" vertical="center"/>
    </xf>
    <xf numFmtId="0" fontId="22" fillId="7" borderId="28" xfId="0" applyFont="1" applyFill="1" applyBorder="1" applyAlignment="1">
      <alignment horizontal="center" vertical="center"/>
    </xf>
    <xf numFmtId="0" fontId="18" fillId="0" borderId="70" xfId="0" applyFont="1" applyFill="1" applyBorder="1" applyAlignment="1">
      <alignment horizontal="center" vertical="center" wrapText="1"/>
    </xf>
    <xf numFmtId="0" fontId="18" fillId="0" borderId="74" xfId="0" applyFont="1" applyFill="1" applyBorder="1" applyAlignment="1">
      <alignment horizontal="center" vertical="center" wrapText="1"/>
    </xf>
    <xf numFmtId="0" fontId="18" fillId="0" borderId="73" xfId="0" applyFont="1" applyFill="1" applyBorder="1" applyAlignment="1">
      <alignment horizontal="center" vertical="center" wrapText="1"/>
    </xf>
    <xf numFmtId="0" fontId="18" fillId="0" borderId="70" xfId="0" applyFont="1" applyFill="1" applyBorder="1" applyAlignment="1">
      <alignment horizontal="left" vertical="center" wrapText="1"/>
    </xf>
    <xf numFmtId="0" fontId="18" fillId="0" borderId="74" xfId="0" applyFont="1" applyFill="1" applyBorder="1" applyAlignment="1">
      <alignment horizontal="left" vertical="center" wrapText="1"/>
    </xf>
    <xf numFmtId="0" fontId="18" fillId="0" borderId="71" xfId="0" applyFont="1" applyFill="1" applyBorder="1" applyAlignment="1">
      <alignment horizontal="center" vertical="center" wrapText="1"/>
    </xf>
    <xf numFmtId="0" fontId="18" fillId="0" borderId="76" xfId="0" applyFont="1" applyFill="1" applyBorder="1" applyAlignment="1">
      <alignment horizontal="center" vertical="center" wrapText="1"/>
    </xf>
    <xf numFmtId="0" fontId="18" fillId="0" borderId="75" xfId="0" applyFont="1" applyFill="1" applyBorder="1" applyAlignment="1">
      <alignment horizontal="center" vertical="center" wrapText="1"/>
    </xf>
    <xf numFmtId="0" fontId="18" fillId="0" borderId="71" xfId="0" applyFont="1" applyFill="1" applyBorder="1" applyAlignment="1">
      <alignment horizontal="left" vertical="center" wrapText="1"/>
    </xf>
    <xf numFmtId="0" fontId="18" fillId="0" borderId="76" xfId="0" applyFont="1" applyFill="1" applyBorder="1" applyAlignment="1">
      <alignment horizontal="left" vertical="center" wrapText="1"/>
    </xf>
    <xf numFmtId="0" fontId="18" fillId="0" borderId="180" xfId="0" applyFont="1" applyFill="1" applyBorder="1" applyAlignment="1">
      <alignment horizontal="center" vertical="center" wrapText="1"/>
    </xf>
    <xf numFmtId="0" fontId="18" fillId="0" borderId="181" xfId="0" applyFont="1" applyFill="1" applyBorder="1" applyAlignment="1">
      <alignment horizontal="center" vertical="center" wrapText="1"/>
    </xf>
    <xf numFmtId="0" fontId="18" fillId="0" borderId="113" xfId="0" applyFont="1" applyFill="1" applyBorder="1" applyAlignment="1">
      <alignment horizontal="center" vertical="center" wrapText="1"/>
    </xf>
    <xf numFmtId="0" fontId="18" fillId="0" borderId="114" xfId="0" applyFont="1" applyFill="1" applyBorder="1" applyAlignment="1">
      <alignment horizontal="center" vertical="center" wrapText="1"/>
    </xf>
    <xf numFmtId="0" fontId="18" fillId="0" borderId="93" xfId="0" applyFont="1" applyFill="1" applyBorder="1" applyAlignment="1">
      <alignment horizontal="center" vertical="center" wrapText="1"/>
    </xf>
    <xf numFmtId="0" fontId="18" fillId="0" borderId="148" xfId="0" applyFont="1" applyFill="1" applyBorder="1" applyAlignment="1">
      <alignment horizontal="center" vertical="center" wrapText="1"/>
    </xf>
    <xf numFmtId="0" fontId="18" fillId="0" borderId="135" xfId="0" applyFont="1" applyFill="1" applyBorder="1" applyAlignment="1">
      <alignment horizontal="center" vertical="center" wrapText="1"/>
    </xf>
    <xf numFmtId="0" fontId="18" fillId="0" borderId="140" xfId="0" applyFont="1" applyFill="1" applyBorder="1" applyAlignment="1">
      <alignment horizontal="center" vertical="center" wrapText="1"/>
    </xf>
    <xf numFmtId="0" fontId="18" fillId="0" borderId="178" xfId="0" applyFont="1" applyFill="1" applyBorder="1" applyAlignment="1">
      <alignment horizontal="center" vertical="center" wrapText="1"/>
    </xf>
    <xf numFmtId="0" fontId="18" fillId="0" borderId="179" xfId="0" applyFont="1" applyFill="1" applyBorder="1" applyAlignment="1">
      <alignment horizontal="center" vertical="center" wrapText="1"/>
    </xf>
    <xf numFmtId="0" fontId="18" fillId="0" borderId="182" xfId="0" applyFont="1" applyFill="1" applyBorder="1" applyAlignment="1">
      <alignment horizontal="center" vertical="center" wrapText="1"/>
    </xf>
    <xf numFmtId="0" fontId="18" fillId="0" borderId="183" xfId="0" applyFont="1" applyFill="1" applyBorder="1" applyAlignment="1">
      <alignment horizontal="center" vertical="center" wrapText="1"/>
    </xf>
    <xf numFmtId="0" fontId="22" fillId="8" borderId="92" xfId="0" applyFont="1" applyFill="1" applyBorder="1" applyAlignment="1">
      <alignment horizontal="center" vertical="center"/>
    </xf>
    <xf numFmtId="0" fontId="18" fillId="0" borderId="103" xfId="0" applyFont="1" applyFill="1" applyBorder="1" applyAlignment="1">
      <alignment horizontal="center" vertical="center"/>
    </xf>
    <xf numFmtId="0" fontId="18" fillId="0" borderId="76" xfId="0" applyFont="1" applyFill="1" applyBorder="1" applyAlignment="1">
      <alignment horizontal="left" vertical="center"/>
    </xf>
    <xf numFmtId="0" fontId="18" fillId="0" borderId="75" xfId="0" applyFont="1" applyFill="1" applyBorder="1" applyAlignment="1">
      <alignment horizontal="left" vertical="center"/>
    </xf>
    <xf numFmtId="0" fontId="18" fillId="0" borderId="71" xfId="0" applyFont="1" applyFill="1" applyBorder="1" applyAlignment="1">
      <alignment horizontal="center" vertical="center"/>
    </xf>
    <xf numFmtId="0" fontId="18" fillId="0" borderId="75" xfId="0" applyFont="1" applyFill="1" applyBorder="1" applyAlignment="1">
      <alignment horizontal="center" vertical="center"/>
    </xf>
    <xf numFmtId="0" fontId="18" fillId="0" borderId="76" xfId="0" applyFont="1" applyFill="1" applyBorder="1" applyAlignment="1">
      <alignment horizontal="center" vertical="center"/>
    </xf>
    <xf numFmtId="0" fontId="18" fillId="0" borderId="66" xfId="0" applyFont="1" applyFill="1" applyBorder="1" applyAlignment="1">
      <alignment horizontal="left" vertical="center" wrapText="1"/>
    </xf>
    <xf numFmtId="0" fontId="18" fillId="0" borderId="66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/>
    </xf>
    <xf numFmtId="0" fontId="39" fillId="0" borderId="71" xfId="0" applyFont="1" applyFill="1" applyBorder="1" applyAlignment="1">
      <alignment horizontal="left" vertical="center" wrapText="1"/>
    </xf>
    <xf numFmtId="0" fontId="18" fillId="0" borderId="113" xfId="0" applyFont="1" applyFill="1" applyBorder="1" applyAlignment="1">
      <alignment horizontal="center" vertical="center"/>
    </xf>
    <xf numFmtId="0" fontId="18" fillId="0" borderId="93" xfId="0" applyFont="1" applyFill="1" applyBorder="1" applyAlignment="1">
      <alignment horizontal="center" vertical="center"/>
    </xf>
    <xf numFmtId="0" fontId="18" fillId="0" borderId="85" xfId="0" applyFont="1" applyFill="1" applyBorder="1" applyAlignment="1">
      <alignment horizontal="center" vertical="center"/>
    </xf>
    <xf numFmtId="0" fontId="18" fillId="0" borderId="86" xfId="0" applyFont="1" applyFill="1" applyBorder="1" applyAlignment="1">
      <alignment horizontal="center" vertical="center"/>
    </xf>
    <xf numFmtId="0" fontId="18" fillId="0" borderId="148" xfId="0" applyFont="1" applyFill="1" applyBorder="1" applyAlignment="1">
      <alignment horizontal="center" vertical="center"/>
    </xf>
    <xf numFmtId="0" fontId="18" fillId="0" borderId="140" xfId="0" applyFont="1" applyFill="1" applyBorder="1" applyAlignment="1">
      <alignment horizontal="center" vertical="center"/>
    </xf>
    <xf numFmtId="0" fontId="18" fillId="0" borderId="104" xfId="0" applyFont="1" applyFill="1" applyBorder="1" applyAlignment="1">
      <alignment horizontal="center" vertical="center"/>
    </xf>
    <xf numFmtId="0" fontId="18" fillId="0" borderId="134" xfId="0" applyFont="1" applyFill="1" applyBorder="1" applyAlignment="1">
      <alignment horizontal="center" vertical="center"/>
    </xf>
    <xf numFmtId="0" fontId="22" fillId="7" borderId="100" xfId="0" applyFont="1" applyFill="1" applyBorder="1" applyAlignment="1">
      <alignment horizontal="center" vertical="center"/>
    </xf>
    <xf numFmtId="179" fontId="18" fillId="0" borderId="118" xfId="0" applyNumberFormat="1" applyFont="1" applyFill="1" applyBorder="1" applyAlignment="1">
      <alignment horizontal="center" vertical="center"/>
    </xf>
    <xf numFmtId="179" fontId="18" fillId="0" borderId="53" xfId="0" applyNumberFormat="1" applyFont="1" applyFill="1" applyBorder="1" applyAlignment="1">
      <alignment horizontal="center" vertical="center"/>
    </xf>
    <xf numFmtId="181" fontId="18" fillId="0" borderId="53" xfId="0" applyNumberFormat="1" applyFont="1" applyFill="1" applyBorder="1" applyAlignment="1">
      <alignment horizontal="center" vertical="center"/>
    </xf>
    <xf numFmtId="179" fontId="18" fillId="0" borderId="54" xfId="0" applyNumberFormat="1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left" vertical="center"/>
    </xf>
    <xf numFmtId="0" fontId="18" fillId="0" borderId="53" xfId="0" applyFont="1" applyFill="1" applyBorder="1" applyAlignment="1">
      <alignment horizontal="left" vertical="center"/>
    </xf>
    <xf numFmtId="0" fontId="22" fillId="8" borderId="39" xfId="0" applyFont="1" applyFill="1" applyBorder="1" applyAlignment="1">
      <alignment horizontal="center" vertical="center"/>
    </xf>
    <xf numFmtId="0" fontId="18" fillId="0" borderId="103" xfId="0" applyNumberFormat="1" applyFont="1" applyFill="1" applyBorder="1" applyAlignment="1">
      <alignment horizontal="left" vertical="center" wrapText="1"/>
    </xf>
    <xf numFmtId="0" fontId="22" fillId="14" borderId="2" xfId="0" applyFont="1" applyFill="1" applyBorder="1" applyAlignment="1">
      <alignment horizontal="center" vertical="center"/>
    </xf>
    <xf numFmtId="181" fontId="18" fillId="0" borderId="141" xfId="0" applyNumberFormat="1" applyFont="1" applyFill="1" applyBorder="1" applyAlignment="1">
      <alignment horizontal="center" vertical="center"/>
    </xf>
    <xf numFmtId="181" fontId="18" fillId="0" borderId="142" xfId="0" applyNumberFormat="1" applyFont="1" applyFill="1" applyBorder="1" applyAlignment="1">
      <alignment horizontal="center" vertical="center"/>
    </xf>
    <xf numFmtId="0" fontId="18" fillId="0" borderId="142" xfId="0" applyNumberFormat="1" applyFont="1" applyFill="1" applyBorder="1" applyAlignment="1">
      <alignment horizontal="left" vertical="center"/>
    </xf>
    <xf numFmtId="0" fontId="18" fillId="0" borderId="153" xfId="0" applyNumberFormat="1" applyFont="1" applyFill="1" applyBorder="1" applyAlignment="1">
      <alignment horizontal="left" vertical="center"/>
    </xf>
    <xf numFmtId="181" fontId="18" fillId="0" borderId="102" xfId="0" applyNumberFormat="1" applyFont="1" applyFill="1" applyBorder="1" applyAlignment="1">
      <alignment horizontal="center" vertical="center"/>
    </xf>
    <xf numFmtId="181" fontId="18" fillId="0" borderId="143" xfId="0" applyNumberFormat="1" applyFont="1" applyFill="1" applyBorder="1" applyAlignment="1">
      <alignment horizontal="center" vertical="center"/>
    </xf>
    <xf numFmtId="0" fontId="18" fillId="0" borderId="143" xfId="0" applyNumberFormat="1" applyFont="1" applyFill="1" applyBorder="1" applyAlignment="1">
      <alignment horizontal="left" vertical="center" wrapText="1"/>
    </xf>
    <xf numFmtId="0" fontId="18" fillId="0" borderId="143" xfId="0" applyNumberFormat="1" applyFont="1" applyFill="1" applyBorder="1" applyAlignment="1">
      <alignment horizontal="left" vertical="center"/>
    </xf>
    <xf numFmtId="0" fontId="18" fillId="0" borderId="154" xfId="0" applyNumberFormat="1" applyFont="1" applyFill="1" applyBorder="1" applyAlignment="1">
      <alignment horizontal="left" vertical="center"/>
    </xf>
    <xf numFmtId="0" fontId="18" fillId="0" borderId="102" xfId="0" applyNumberFormat="1" applyFont="1" applyFill="1" applyBorder="1" applyAlignment="1">
      <alignment horizontal="left" vertical="center" wrapText="1"/>
    </xf>
    <xf numFmtId="0" fontId="18" fillId="0" borderId="102" xfId="0" applyNumberFormat="1" applyFont="1" applyFill="1" applyBorder="1" applyAlignment="1">
      <alignment horizontal="left" vertical="center"/>
    </xf>
    <xf numFmtId="0" fontId="18" fillId="0" borderId="128" xfId="0" applyNumberFormat="1" applyFont="1" applyFill="1" applyBorder="1" applyAlignment="1">
      <alignment horizontal="left" vertical="center"/>
    </xf>
    <xf numFmtId="0" fontId="18" fillId="0" borderId="141" xfId="0" applyNumberFormat="1" applyFont="1" applyFill="1" applyBorder="1" applyAlignment="1">
      <alignment horizontal="left" vertical="center"/>
    </xf>
    <xf numFmtId="0" fontId="18" fillId="0" borderId="152" xfId="0" applyNumberFormat="1" applyFont="1" applyFill="1" applyBorder="1" applyAlignment="1">
      <alignment horizontal="left" vertical="center"/>
    </xf>
    <xf numFmtId="0" fontId="39" fillId="0" borderId="103" xfId="0" applyNumberFormat="1" applyFont="1" applyFill="1" applyBorder="1" applyAlignment="1">
      <alignment horizontal="left" vertical="center"/>
    </xf>
    <xf numFmtId="0" fontId="39" fillId="0" borderId="102" xfId="0" applyNumberFormat="1" applyFont="1" applyFill="1" applyBorder="1" applyAlignment="1">
      <alignment horizontal="left" vertical="center"/>
    </xf>
    <xf numFmtId="179" fontId="18" fillId="0" borderId="42" xfId="0" applyNumberFormat="1" applyFont="1" applyBorder="1" applyAlignment="1">
      <alignment horizontal="center" vertical="center"/>
    </xf>
    <xf numFmtId="179" fontId="18" fillId="0" borderId="74" xfId="0" applyNumberFormat="1" applyFont="1" applyBorder="1" applyAlignment="1">
      <alignment horizontal="center" vertical="center"/>
    </xf>
    <xf numFmtId="179" fontId="18" fillId="0" borderId="73" xfId="0" applyNumberFormat="1" applyFont="1" applyBorder="1" applyAlignment="1">
      <alignment horizontal="center" vertical="center"/>
    </xf>
    <xf numFmtId="181" fontId="18" fillId="0" borderId="48" xfId="0" applyNumberFormat="1" applyFont="1" applyBorder="1" applyAlignment="1">
      <alignment horizontal="center" vertical="center"/>
    </xf>
    <xf numFmtId="181" fontId="18" fillId="0" borderId="78" xfId="0" applyNumberFormat="1" applyFont="1" applyBorder="1" applyAlignment="1">
      <alignment horizontal="center" vertical="center"/>
    </xf>
    <xf numFmtId="181" fontId="18" fillId="0" borderId="77" xfId="0" applyNumberFormat="1" applyFont="1" applyBorder="1" applyAlignment="1">
      <alignment horizontal="center" vertical="center"/>
    </xf>
    <xf numFmtId="181" fontId="18" fillId="0" borderId="60" xfId="0" applyNumberFormat="1" applyFont="1" applyBorder="1" applyAlignment="1">
      <alignment horizontal="center" vertical="center"/>
    </xf>
    <xf numFmtId="181" fontId="18" fillId="0" borderId="65" xfId="0" applyNumberFormat="1" applyFont="1" applyBorder="1" applyAlignment="1">
      <alignment horizontal="center" vertical="center"/>
    </xf>
    <xf numFmtId="0" fontId="22" fillId="13" borderId="27" xfId="0" applyFont="1" applyFill="1" applyBorder="1" applyAlignment="1">
      <alignment horizontal="center" vertical="center"/>
    </xf>
    <xf numFmtId="0" fontId="22" fillId="13" borderId="39" xfId="0" applyFont="1" applyFill="1" applyBorder="1" applyAlignment="1">
      <alignment horizontal="center" vertical="center"/>
    </xf>
    <xf numFmtId="0" fontId="22" fillId="13" borderId="28" xfId="0" applyFont="1" applyFill="1" applyBorder="1" applyAlignment="1">
      <alignment horizontal="center" vertical="center"/>
    </xf>
    <xf numFmtId="181" fontId="22" fillId="14" borderId="2" xfId="0" applyNumberFormat="1" applyFont="1" applyFill="1" applyBorder="1" applyAlignment="1">
      <alignment horizontal="center" vertical="center"/>
    </xf>
    <xf numFmtId="181" fontId="22" fillId="14" borderId="12" xfId="0" applyNumberFormat="1" applyFont="1" applyFill="1" applyBorder="1" applyAlignment="1">
      <alignment horizontal="center" vertical="center"/>
    </xf>
    <xf numFmtId="0" fontId="22" fillId="0" borderId="161" xfId="0" applyFont="1" applyFill="1" applyBorder="1" applyAlignment="1">
      <alignment horizontal="center" vertical="center"/>
    </xf>
    <xf numFmtId="0" fontId="22" fillId="0" borderId="162" xfId="0" applyFont="1" applyFill="1" applyBorder="1" applyAlignment="1">
      <alignment horizontal="center" vertical="center"/>
    </xf>
    <xf numFmtId="0" fontId="22" fillId="0" borderId="163" xfId="0" applyFont="1" applyFill="1" applyBorder="1" applyAlignment="1">
      <alignment horizontal="center" vertical="center"/>
    </xf>
    <xf numFmtId="179" fontId="18" fillId="0" borderId="135" xfId="0" applyNumberFormat="1" applyFont="1" applyFill="1" applyBorder="1" applyAlignment="1">
      <alignment horizontal="center" vertical="center"/>
    </xf>
    <xf numFmtId="179" fontId="18" fillId="0" borderId="140" xfId="0" applyNumberFormat="1" applyFont="1" applyFill="1" applyBorder="1" applyAlignment="1">
      <alignment horizontal="center" vertical="center"/>
    </xf>
    <xf numFmtId="181" fontId="18" fillId="0" borderId="106" xfId="0" applyNumberFormat="1" applyFont="1" applyFill="1" applyBorder="1" applyAlignment="1">
      <alignment horizontal="center" vertical="center"/>
    </xf>
    <xf numFmtId="181" fontId="18" fillId="0" borderId="105" xfId="0" applyNumberFormat="1" applyFont="1" applyFill="1" applyBorder="1" applyAlignment="1">
      <alignment horizontal="center" vertical="center"/>
    </xf>
    <xf numFmtId="181" fontId="18" fillId="0" borderId="134" xfId="0" applyNumberFormat="1" applyFont="1" applyFill="1" applyBorder="1" applyAlignment="1">
      <alignment horizontal="center" vertical="center"/>
    </xf>
    <xf numFmtId="0" fontId="22" fillId="7" borderId="27" xfId="0" applyFont="1" applyFill="1" applyBorder="1" applyAlignment="1">
      <alignment horizontal="center" vertical="center"/>
    </xf>
    <xf numFmtId="0" fontId="23" fillId="7" borderId="67" xfId="0" applyFont="1" applyFill="1" applyBorder="1" applyAlignment="1">
      <alignment horizontal="center" vertical="center"/>
    </xf>
    <xf numFmtId="0" fontId="23" fillId="7" borderId="91" xfId="0" applyFont="1" applyFill="1" applyBorder="1" applyAlignment="1">
      <alignment horizontal="center" vertical="center"/>
    </xf>
    <xf numFmtId="0" fontId="23" fillId="7" borderId="92" xfId="0" applyFont="1" applyFill="1" applyBorder="1" applyAlignment="1">
      <alignment horizontal="center" vertical="center"/>
    </xf>
    <xf numFmtId="0" fontId="22" fillId="7" borderId="68" xfId="0" applyFont="1" applyFill="1" applyBorder="1" applyAlignment="1">
      <alignment horizontal="center" vertical="center"/>
    </xf>
    <xf numFmtId="0" fontId="22" fillId="7" borderId="120" xfId="0" applyFont="1" applyFill="1" applyBorder="1" applyAlignment="1">
      <alignment horizontal="center" vertical="center"/>
    </xf>
    <xf numFmtId="10" fontId="18" fillId="0" borderId="47" xfId="0" applyNumberFormat="1" applyFont="1" applyFill="1" applyBorder="1" applyAlignment="1">
      <alignment horizontal="center" vertical="center"/>
    </xf>
    <xf numFmtId="10" fontId="18" fillId="0" borderId="48" xfId="0" applyNumberFormat="1" applyFont="1" applyFill="1" applyBorder="1" applyAlignment="1">
      <alignment horizontal="center" vertical="center"/>
    </xf>
    <xf numFmtId="181" fontId="18" fillId="0" borderId="60" xfId="0" applyNumberFormat="1" applyFont="1" applyFill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10" fontId="18" fillId="0" borderId="47" xfId="0" applyNumberFormat="1" applyFont="1" applyBorder="1" applyAlignment="1">
      <alignment horizontal="center" vertical="center"/>
    </xf>
    <xf numFmtId="10" fontId="18" fillId="0" borderId="65" xfId="0" applyNumberFormat="1" applyFont="1" applyBorder="1" applyAlignment="1">
      <alignment horizontal="center" vertical="center"/>
    </xf>
    <xf numFmtId="0" fontId="17" fillId="0" borderId="68" xfId="0" applyFont="1" applyFill="1" applyBorder="1" applyAlignment="1">
      <alignment horizontal="left" vertical="center"/>
    </xf>
    <xf numFmtId="0" fontId="17" fillId="0" borderId="120" xfId="0" applyFont="1" applyFill="1" applyBorder="1" applyAlignment="1">
      <alignment horizontal="left" vertical="center"/>
    </xf>
    <xf numFmtId="0" fontId="17" fillId="0" borderId="100" xfId="0" applyFont="1" applyFill="1" applyBorder="1" applyAlignment="1">
      <alignment horizontal="left" vertical="center"/>
    </xf>
    <xf numFmtId="0" fontId="17" fillId="0" borderId="69" xfId="0" applyFont="1" applyFill="1" applyBorder="1" applyAlignment="1">
      <alignment horizontal="left" vertical="center"/>
    </xf>
    <xf numFmtId="0" fontId="17" fillId="0" borderId="145" xfId="0" applyFont="1" applyFill="1" applyBorder="1" applyAlignment="1">
      <alignment horizontal="left" vertical="center"/>
    </xf>
    <xf numFmtId="0" fontId="17" fillId="0" borderId="146" xfId="0" applyFont="1" applyFill="1" applyBorder="1" applyAlignment="1">
      <alignment horizontal="left" vertical="center"/>
    </xf>
    <xf numFmtId="10" fontId="18" fillId="0" borderId="53" xfId="0" applyNumberFormat="1" applyFont="1" applyFill="1" applyBorder="1" applyAlignment="1">
      <alignment horizontal="center" vertical="center"/>
    </xf>
    <xf numFmtId="10" fontId="18" fillId="0" borderId="54" xfId="0" applyNumberFormat="1" applyFont="1" applyFill="1" applyBorder="1" applyAlignment="1">
      <alignment horizontal="center" vertical="center"/>
    </xf>
    <xf numFmtId="181" fontId="18" fillId="0" borderId="53" xfId="0" applyNumberFormat="1" applyFont="1" applyBorder="1" applyAlignment="1">
      <alignment horizontal="center" vertical="center"/>
    </xf>
    <xf numFmtId="10" fontId="18" fillId="0" borderId="53" xfId="0" applyNumberFormat="1" applyFont="1" applyBorder="1" applyAlignment="1">
      <alignment horizontal="center" vertical="center"/>
    </xf>
    <xf numFmtId="10" fontId="18" fillId="0" borderId="64" xfId="0" applyNumberFormat="1" applyFont="1" applyBorder="1" applyAlignment="1">
      <alignment horizontal="center" vertical="center"/>
    </xf>
    <xf numFmtId="181" fontId="18" fillId="0" borderId="54" xfId="0" applyNumberFormat="1" applyFont="1" applyFill="1" applyBorder="1" applyAlignment="1">
      <alignment horizontal="center" vertical="center"/>
    </xf>
    <xf numFmtId="181" fontId="18" fillId="0" borderId="135" xfId="0" applyNumberFormat="1" applyFont="1" applyFill="1" applyBorder="1" applyAlignment="1">
      <alignment horizontal="center" vertical="center"/>
    </xf>
    <xf numFmtId="181" fontId="18" fillId="0" borderId="118" xfId="0" applyNumberFormat="1" applyFont="1" applyFill="1" applyBorder="1" applyAlignment="1">
      <alignment horizontal="center" vertical="center"/>
    </xf>
    <xf numFmtId="10" fontId="18" fillId="0" borderId="135" xfId="0" applyNumberFormat="1" applyFont="1" applyFill="1" applyBorder="1" applyAlignment="1">
      <alignment horizontal="center" vertical="center"/>
    </xf>
    <xf numFmtId="181" fontId="18" fillId="0" borderId="135" xfId="0" applyNumberFormat="1" applyFont="1" applyBorder="1" applyAlignment="1">
      <alignment horizontal="center" vertical="center"/>
    </xf>
    <xf numFmtId="10" fontId="18" fillId="0" borderId="54" xfId="0" applyNumberFormat="1" applyFont="1" applyBorder="1" applyAlignment="1">
      <alignment horizontal="center" vertical="center"/>
    </xf>
    <xf numFmtId="10" fontId="18" fillId="0" borderId="136" xfId="0" applyNumberFormat="1" applyFont="1" applyBorder="1" applyAlignment="1">
      <alignment horizontal="center" vertical="center"/>
    </xf>
    <xf numFmtId="181" fontId="18" fillId="0" borderId="71" xfId="0" applyNumberFormat="1" applyFont="1" applyFill="1" applyBorder="1" applyAlignment="1">
      <alignment horizontal="center" vertical="center"/>
    </xf>
    <xf numFmtId="0" fontId="38" fillId="7" borderId="11" xfId="0" applyFont="1" applyFill="1" applyBorder="1" applyAlignment="1">
      <alignment horizontal="center" vertical="center"/>
    </xf>
    <xf numFmtId="0" fontId="23" fillId="10" borderId="67" xfId="0" applyFont="1" applyFill="1" applyBorder="1" applyAlignment="1" applyProtection="1">
      <alignment horizontal="center" vertical="center"/>
      <protection locked="0"/>
    </xf>
    <xf numFmtId="0" fontId="23" fillId="10" borderId="91" xfId="0" applyFont="1" applyFill="1" applyBorder="1" applyAlignment="1" applyProtection="1">
      <alignment horizontal="center" vertical="center"/>
      <protection locked="0"/>
    </xf>
    <xf numFmtId="0" fontId="23" fillId="10" borderId="101" xfId="0" applyFont="1" applyFill="1" applyBorder="1" applyAlignment="1" applyProtection="1">
      <alignment horizontal="center" vertical="center"/>
      <protection locked="0"/>
    </xf>
    <xf numFmtId="0" fontId="23" fillId="10" borderId="2" xfId="0" applyFont="1" applyFill="1" applyBorder="1" applyAlignment="1" applyProtection="1">
      <alignment horizontal="center" vertical="center"/>
      <protection locked="0"/>
    </xf>
    <xf numFmtId="0" fontId="23" fillId="10" borderId="68" xfId="0" applyFont="1" applyFill="1" applyBorder="1" applyAlignment="1" applyProtection="1">
      <alignment horizontal="center" vertical="center"/>
      <protection locked="0"/>
    </xf>
    <xf numFmtId="0" fontId="23" fillId="10" borderId="120" xfId="0" applyFont="1" applyFill="1" applyBorder="1" applyAlignment="1" applyProtection="1">
      <alignment horizontal="center" vertical="center"/>
      <protection locked="0"/>
    </xf>
    <xf numFmtId="0" fontId="23" fillId="10" borderId="100" xfId="0" applyFont="1" applyFill="1" applyBorder="1" applyAlignment="1" applyProtection="1">
      <alignment horizontal="center" vertical="center"/>
      <protection locked="0"/>
    </xf>
    <xf numFmtId="0" fontId="23" fillId="10" borderId="150" xfId="0" applyFont="1" applyFill="1" applyBorder="1" applyAlignment="1" applyProtection="1">
      <alignment horizontal="center" vertical="center"/>
      <protection locked="0"/>
    </xf>
    <xf numFmtId="0" fontId="23" fillId="10" borderId="111" xfId="0" applyFont="1" applyFill="1" applyBorder="1" applyAlignment="1" applyProtection="1">
      <alignment horizontal="center" vertical="center"/>
      <protection locked="0"/>
    </xf>
    <xf numFmtId="0" fontId="23" fillId="10" borderId="88" xfId="0" applyFont="1" applyFill="1" applyBorder="1" applyAlignment="1" applyProtection="1">
      <alignment horizontal="center" vertical="center"/>
      <protection locked="0"/>
    </xf>
    <xf numFmtId="0" fontId="22" fillId="8" borderId="68" xfId="0" applyFont="1" applyFill="1" applyBorder="1" applyAlignment="1">
      <alignment horizontal="center" vertical="center"/>
    </xf>
    <xf numFmtId="0" fontId="22" fillId="8" borderId="120" xfId="0" applyFont="1" applyFill="1" applyBorder="1" applyAlignment="1">
      <alignment horizontal="center" vertical="center"/>
    </xf>
    <xf numFmtId="0" fontId="22" fillId="8" borderId="100" xfId="0" applyFont="1" applyFill="1" applyBorder="1" applyAlignment="1">
      <alignment horizontal="center" vertical="center"/>
    </xf>
    <xf numFmtId="0" fontId="23" fillId="10" borderId="39" xfId="0" applyFont="1" applyFill="1" applyBorder="1" applyAlignment="1" applyProtection="1">
      <alignment horizontal="center" vertical="center"/>
      <protection locked="0"/>
    </xf>
    <xf numFmtId="0" fontId="23" fillId="10" borderId="92" xfId="0" applyFont="1" applyFill="1" applyBorder="1" applyAlignment="1" applyProtection="1">
      <alignment horizontal="center" vertical="center"/>
      <protection locked="0"/>
    </xf>
    <xf numFmtId="0" fontId="23" fillId="10" borderId="28" xfId="0" applyFont="1" applyFill="1" applyBorder="1" applyAlignment="1" applyProtection="1">
      <alignment horizontal="center" vertical="center"/>
      <protection locked="0"/>
    </xf>
    <xf numFmtId="0" fontId="22" fillId="7" borderId="1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 wrapText="1"/>
    </xf>
    <xf numFmtId="0" fontId="22" fillId="7" borderId="26" xfId="0" applyFont="1" applyFill="1" applyBorder="1" applyAlignment="1">
      <alignment horizontal="center" vertical="center" wrapText="1"/>
    </xf>
    <xf numFmtId="0" fontId="22" fillId="7" borderId="83" xfId="0" applyFont="1" applyFill="1" applyBorder="1" applyAlignment="1">
      <alignment horizontal="center" vertical="center" wrapText="1"/>
    </xf>
    <xf numFmtId="0" fontId="23" fillId="7" borderId="26" xfId="0" applyFont="1" applyFill="1" applyBorder="1" applyAlignment="1">
      <alignment horizontal="center" vertical="center" wrapText="1"/>
    </xf>
    <xf numFmtId="0" fontId="23" fillId="7" borderId="83" xfId="0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179" fontId="24" fillId="0" borderId="42" xfId="0" applyNumberFormat="1" applyFont="1" applyFill="1" applyBorder="1" applyAlignment="1">
      <alignment horizontal="center" vertical="center"/>
    </xf>
    <xf numFmtId="179" fontId="24" fillId="0" borderId="74" xfId="0" applyNumberFormat="1" applyFont="1" applyFill="1" applyBorder="1" applyAlignment="1">
      <alignment horizontal="center" vertical="center"/>
    </xf>
    <xf numFmtId="179" fontId="24" fillId="0" borderId="73" xfId="0" applyNumberFormat="1" applyFont="1" applyFill="1" applyBorder="1" applyAlignment="1">
      <alignment horizontal="center" vertical="center"/>
    </xf>
    <xf numFmtId="179" fontId="24" fillId="0" borderId="45" xfId="0" applyNumberFormat="1" applyFont="1" applyFill="1" applyBorder="1" applyAlignment="1">
      <alignment horizontal="center" vertical="center"/>
    </xf>
    <xf numFmtId="179" fontId="24" fillId="0" borderId="76" xfId="0" applyNumberFormat="1" applyFont="1" applyFill="1" applyBorder="1" applyAlignment="1">
      <alignment horizontal="center" vertical="center"/>
    </xf>
    <xf numFmtId="179" fontId="24" fillId="0" borderId="75" xfId="0" applyNumberFormat="1" applyFont="1" applyFill="1" applyBorder="1" applyAlignment="1">
      <alignment horizontal="center" vertical="center"/>
    </xf>
    <xf numFmtId="10" fontId="24" fillId="6" borderId="124" xfId="0" applyNumberFormat="1" applyFont="1" applyFill="1" applyBorder="1" applyAlignment="1">
      <alignment horizontal="center" vertical="center"/>
    </xf>
    <xf numFmtId="10" fontId="24" fillId="6" borderId="117" xfId="0" applyNumberFormat="1" applyFont="1" applyFill="1" applyBorder="1" applyAlignment="1">
      <alignment horizontal="center" vertical="center"/>
    </xf>
    <xf numFmtId="10" fontId="24" fillId="6" borderId="50" xfId="0" applyNumberFormat="1" applyFont="1" applyFill="1" applyBorder="1" applyAlignment="1">
      <alignment horizontal="center" vertical="center"/>
    </xf>
    <xf numFmtId="10" fontId="24" fillId="6" borderId="137" xfId="0" applyNumberFormat="1" applyFont="1" applyFill="1" applyBorder="1" applyAlignment="1">
      <alignment horizontal="center" vertical="center"/>
    </xf>
    <xf numFmtId="0" fontId="23" fillId="7" borderId="83" xfId="0" applyFont="1" applyFill="1" applyBorder="1" applyAlignment="1">
      <alignment horizontal="center" vertical="center"/>
    </xf>
    <xf numFmtId="181" fontId="24" fillId="0" borderId="54" xfId="0" applyNumberFormat="1" applyFont="1" applyFill="1" applyBorder="1" applyAlignment="1">
      <alignment horizontal="center" vertical="center"/>
    </xf>
    <xf numFmtId="181" fontId="24" fillId="0" borderId="135" xfId="0" applyNumberFormat="1" applyFont="1" applyFill="1" applyBorder="1" applyAlignment="1">
      <alignment horizontal="center" vertical="center"/>
    </xf>
    <xf numFmtId="181" fontId="24" fillId="0" borderId="140" xfId="0" applyNumberFormat="1" applyFont="1" applyFill="1" applyBorder="1" applyAlignment="1">
      <alignment horizontal="center" vertical="center"/>
    </xf>
    <xf numFmtId="49" fontId="24" fillId="0" borderId="68" xfId="0" applyNumberFormat="1" applyFont="1" applyFill="1" applyBorder="1" applyAlignment="1">
      <alignment horizontal="left" vertical="center" wrapText="1"/>
    </xf>
    <xf numFmtId="49" fontId="24" fillId="0" borderId="120" xfId="0" applyNumberFormat="1" applyFont="1" applyFill="1" applyBorder="1" applyAlignment="1">
      <alignment horizontal="left" vertical="center"/>
    </xf>
    <xf numFmtId="49" fontId="24" fillId="0" borderId="100" xfId="0" applyNumberFormat="1" applyFont="1" applyFill="1" applyBorder="1" applyAlignment="1">
      <alignment horizontal="left" vertical="center"/>
    </xf>
    <xf numFmtId="181" fontId="24" fillId="0" borderId="45" xfId="0" applyNumberFormat="1" applyFont="1" applyFill="1" applyBorder="1" applyAlignment="1">
      <alignment horizontal="center" vertical="center"/>
    </xf>
    <xf numFmtId="181" fontId="24" fillId="0" borderId="75" xfId="0" applyNumberFormat="1" applyFont="1" applyFill="1" applyBorder="1" applyAlignment="1">
      <alignment horizontal="center" vertical="center"/>
    </xf>
    <xf numFmtId="181" fontId="18" fillId="0" borderId="70" xfId="0" applyNumberFormat="1" applyFont="1" applyBorder="1" applyAlignment="1">
      <alignment horizontal="center" vertical="center"/>
    </xf>
    <xf numFmtId="181" fontId="18" fillId="0" borderId="79" xfId="0" applyNumberFormat="1" applyFont="1" applyBorder="1" applyAlignment="1">
      <alignment horizontal="center" vertical="center"/>
    </xf>
    <xf numFmtId="0" fontId="23" fillId="7" borderId="66" xfId="0" applyFont="1" applyFill="1" applyBorder="1" applyAlignment="1">
      <alignment horizontal="center" vertical="center"/>
    </xf>
    <xf numFmtId="10" fontId="24" fillId="0" borderId="48" xfId="0" applyNumberFormat="1" applyFont="1" applyFill="1" applyBorder="1" applyAlignment="1">
      <alignment horizontal="center" vertical="center"/>
    </xf>
    <xf numFmtId="10" fontId="24" fillId="0" borderId="78" xfId="0" applyNumberFormat="1" applyFont="1" applyFill="1" applyBorder="1" applyAlignment="1">
      <alignment horizontal="center" vertical="center"/>
    </xf>
    <xf numFmtId="10" fontId="24" fillId="0" borderId="77" xfId="0" applyNumberFormat="1" applyFont="1" applyFill="1" applyBorder="1" applyAlignment="1">
      <alignment horizontal="center" vertical="center"/>
    </xf>
    <xf numFmtId="179" fontId="18" fillId="0" borderId="71" xfId="0" applyNumberFormat="1" applyFont="1" applyBorder="1" applyAlignment="1">
      <alignment horizontal="center" vertical="center"/>
    </xf>
    <xf numFmtId="179" fontId="18" fillId="0" borderId="80" xfId="0" applyNumberFormat="1" applyFont="1" applyBorder="1" applyAlignment="1">
      <alignment horizontal="center" vertical="center"/>
    </xf>
    <xf numFmtId="181" fontId="24" fillId="0" borderId="76" xfId="0" applyNumberFormat="1" applyFont="1" applyFill="1" applyBorder="1" applyAlignment="1">
      <alignment horizontal="center" vertical="center"/>
    </xf>
    <xf numFmtId="10" fontId="24" fillId="0" borderId="47" xfId="0" applyNumberFormat="1" applyFont="1" applyFill="1" applyBorder="1" applyAlignment="1">
      <alignment horizontal="center" vertical="center"/>
    </xf>
    <xf numFmtId="10" fontId="24" fillId="0" borderId="59" xfId="0" applyNumberFormat="1" applyFont="1" applyFill="1" applyBorder="1" applyAlignment="1">
      <alignment horizontal="center" vertical="center"/>
    </xf>
    <xf numFmtId="0" fontId="23" fillId="7" borderId="97" xfId="0" applyFont="1" applyFill="1" applyBorder="1" applyAlignment="1">
      <alignment horizontal="center" vertical="center"/>
    </xf>
    <xf numFmtId="0" fontId="23" fillId="7" borderId="25" xfId="0" applyFont="1" applyFill="1" applyBorder="1" applyAlignment="1">
      <alignment horizontal="center" vertical="center"/>
    </xf>
    <xf numFmtId="181" fontId="24" fillId="0" borderId="44" xfId="0" applyNumberFormat="1" applyFont="1" applyFill="1" applyBorder="1" applyAlignment="1">
      <alignment horizontal="center" vertical="center"/>
    </xf>
    <xf numFmtId="181" fontId="24" fillId="0" borderId="57" xfId="0" applyNumberFormat="1" applyFont="1" applyFill="1" applyBorder="1" applyAlignment="1">
      <alignment horizontal="center" vertical="center"/>
    </xf>
    <xf numFmtId="0" fontId="23" fillId="7" borderId="89" xfId="0" applyFont="1" applyFill="1" applyBorder="1" applyAlignment="1">
      <alignment horizontal="center" vertical="center"/>
    </xf>
    <xf numFmtId="0" fontId="23" fillId="7" borderId="26" xfId="0" applyFont="1" applyFill="1" applyBorder="1" applyAlignment="1">
      <alignment horizontal="center" vertical="center"/>
    </xf>
    <xf numFmtId="10" fontId="24" fillId="0" borderId="51" xfId="0" applyNumberFormat="1" applyFont="1" applyFill="1" applyBorder="1" applyAlignment="1">
      <alignment horizontal="center" vertical="center"/>
    </xf>
    <xf numFmtId="10" fontId="24" fillId="0" borderId="124" xfId="0" applyNumberFormat="1" applyFont="1" applyFill="1" applyBorder="1" applyAlignment="1">
      <alignment horizontal="center" vertical="center"/>
    </xf>
    <xf numFmtId="10" fontId="24" fillId="0" borderId="50" xfId="0" applyNumberFormat="1" applyFont="1" applyFill="1" applyBorder="1" applyAlignment="1">
      <alignment horizontal="center" vertical="center"/>
    </xf>
    <xf numFmtId="10" fontId="24" fillId="0" borderId="137" xfId="0" applyNumberFormat="1" applyFont="1" applyFill="1" applyBorder="1" applyAlignment="1">
      <alignment horizontal="center" vertical="center"/>
    </xf>
    <xf numFmtId="0" fontId="23" fillId="7" borderId="115" xfId="0" applyFont="1" applyFill="1" applyBorder="1" applyAlignment="1">
      <alignment horizontal="center" vertical="center"/>
    </xf>
    <xf numFmtId="0" fontId="23" fillId="7" borderId="116" xfId="0" applyFont="1" applyFill="1" applyBorder="1" applyAlignment="1">
      <alignment horizontal="center" vertical="center"/>
    </xf>
    <xf numFmtId="0" fontId="22" fillId="7" borderId="111" xfId="0" applyFont="1" applyFill="1" applyBorder="1" applyAlignment="1">
      <alignment horizontal="center" vertical="center"/>
    </xf>
    <xf numFmtId="0" fontId="22" fillId="7" borderId="125" xfId="0" applyFont="1" applyFill="1" applyBorder="1" applyAlignment="1">
      <alignment horizontal="center" vertical="center"/>
    </xf>
    <xf numFmtId="0" fontId="22" fillId="7" borderId="85" xfId="0" applyFont="1" applyFill="1" applyBorder="1" applyAlignment="1">
      <alignment horizontal="center" vertical="center"/>
    </xf>
    <xf numFmtId="0" fontId="22" fillId="7" borderId="87" xfId="0" applyFont="1" applyFill="1" applyBorder="1" applyAlignment="1">
      <alignment horizontal="center" vertical="center"/>
    </xf>
    <xf numFmtId="0" fontId="23" fillId="7" borderId="158" xfId="0" applyFont="1" applyFill="1" applyBorder="1" applyAlignment="1">
      <alignment horizontal="center" vertical="center"/>
    </xf>
    <xf numFmtId="0" fontId="23" fillId="7" borderId="159" xfId="0" applyFont="1" applyFill="1" applyBorder="1" applyAlignment="1">
      <alignment horizontal="center" vertical="center"/>
    </xf>
    <xf numFmtId="0" fontId="25" fillId="0" borderId="98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87" xfId="0" applyFont="1" applyBorder="1" applyAlignment="1">
      <alignment horizontal="left" vertical="center"/>
    </xf>
    <xf numFmtId="10" fontId="18" fillId="0" borderId="107" xfId="4" applyNumberFormat="1" applyFont="1" applyFill="1" applyBorder="1" applyAlignment="1">
      <alignment horizontal="center" vertical="center"/>
    </xf>
    <xf numFmtId="10" fontId="18" fillId="0" borderId="123" xfId="0" applyNumberFormat="1" applyFont="1" applyFill="1" applyBorder="1" applyAlignment="1">
      <alignment horizontal="center" vertical="center"/>
    </xf>
    <xf numFmtId="10" fontId="18" fillId="0" borderId="132" xfId="0" applyNumberFormat="1" applyFont="1" applyFill="1" applyBorder="1" applyAlignment="1">
      <alignment horizontal="center" vertical="center"/>
    </xf>
    <xf numFmtId="10" fontId="18" fillId="0" borderId="122" xfId="0" applyNumberFormat="1" applyFont="1" applyFill="1" applyBorder="1" applyAlignment="1">
      <alignment horizontal="center" vertical="center"/>
    </xf>
    <xf numFmtId="10" fontId="18" fillId="0" borderId="131" xfId="0" applyNumberFormat="1" applyFont="1" applyFill="1" applyBorder="1" applyAlignment="1">
      <alignment horizontal="center" vertical="center"/>
    </xf>
    <xf numFmtId="0" fontId="23" fillId="10" borderId="12" xfId="0" applyFont="1" applyFill="1" applyBorder="1" applyAlignment="1" applyProtection="1">
      <alignment horizontal="center" vertical="center"/>
      <protection locked="0"/>
    </xf>
    <xf numFmtId="0" fontId="22" fillId="7" borderId="95" xfId="0" applyFont="1" applyFill="1" applyBorder="1" applyAlignment="1">
      <alignment horizontal="center" vertical="center"/>
    </xf>
    <xf numFmtId="0" fontId="22" fillId="7" borderId="93" xfId="0" applyFont="1" applyFill="1" applyBorder="1" applyAlignment="1">
      <alignment horizontal="center" vertical="center"/>
    </xf>
    <xf numFmtId="0" fontId="22" fillId="7" borderId="109" xfId="0" applyFont="1" applyFill="1" applyBorder="1" applyAlignment="1">
      <alignment horizontal="center" vertical="center"/>
    </xf>
    <xf numFmtId="0" fontId="22" fillId="7" borderId="119" xfId="0" applyFont="1" applyFill="1" applyBorder="1" applyAlignment="1">
      <alignment horizontal="center" vertical="center"/>
    </xf>
    <xf numFmtId="181" fontId="18" fillId="0" borderId="42" xfId="0" applyNumberFormat="1" applyFont="1" applyFill="1" applyBorder="1" applyAlignment="1">
      <alignment horizontal="center" vertical="center"/>
    </xf>
    <xf numFmtId="181" fontId="18" fillId="0" borderId="74" xfId="0" applyNumberFormat="1" applyFont="1" applyFill="1" applyBorder="1" applyAlignment="1">
      <alignment horizontal="center" vertical="center"/>
    </xf>
    <xf numFmtId="181" fontId="18" fillId="0" borderId="73" xfId="0" applyNumberFormat="1" applyFont="1" applyFill="1" applyBorder="1" applyAlignment="1">
      <alignment horizontal="center" vertical="center"/>
    </xf>
    <xf numFmtId="181" fontId="18" fillId="0" borderId="79" xfId="0" applyNumberFormat="1" applyFont="1" applyFill="1" applyBorder="1" applyAlignment="1">
      <alignment horizontal="center" vertical="center"/>
    </xf>
    <xf numFmtId="181" fontId="18" fillId="0" borderId="76" xfId="0" applyNumberFormat="1" applyFont="1" applyFill="1" applyBorder="1" applyAlignment="1">
      <alignment horizontal="center" vertical="center"/>
    </xf>
    <xf numFmtId="181" fontId="18" fillId="0" borderId="75" xfId="0" applyNumberFormat="1" applyFont="1" applyFill="1" applyBorder="1" applyAlignment="1">
      <alignment horizontal="center" vertical="center"/>
    </xf>
    <xf numFmtId="181" fontId="18" fillId="0" borderId="80" xfId="0" applyNumberFormat="1" applyFont="1" applyFill="1" applyBorder="1" applyAlignment="1">
      <alignment horizontal="center" vertical="center"/>
    </xf>
    <xf numFmtId="10" fontId="18" fillId="0" borderId="78" xfId="0" applyNumberFormat="1" applyFont="1" applyBorder="1" applyAlignment="1">
      <alignment horizontal="center" vertical="center"/>
    </xf>
    <xf numFmtId="10" fontId="18" fillId="0" borderId="60" xfId="0" applyNumberFormat="1" applyFont="1" applyBorder="1" applyAlignment="1">
      <alignment horizontal="center" vertical="center"/>
    </xf>
    <xf numFmtId="10" fontId="18" fillId="0" borderId="59" xfId="0" applyNumberFormat="1" applyFont="1" applyBorder="1" applyAlignment="1">
      <alignment horizontal="center" vertical="center"/>
    </xf>
    <xf numFmtId="10" fontId="18" fillId="0" borderId="81" xfId="0" applyNumberFormat="1" applyFont="1" applyBorder="1" applyAlignment="1">
      <alignment horizontal="center" vertical="center"/>
    </xf>
    <xf numFmtId="10" fontId="18" fillId="0" borderId="124" xfId="0" applyNumberFormat="1" applyFont="1" applyFill="1" applyBorder="1" applyAlignment="1">
      <alignment horizontal="center" vertical="center"/>
    </xf>
    <xf numFmtId="10" fontId="18" fillId="0" borderId="117" xfId="0" applyNumberFormat="1" applyFont="1" applyFill="1" applyBorder="1" applyAlignment="1">
      <alignment horizontal="center" vertical="center"/>
    </xf>
    <xf numFmtId="10" fontId="18" fillId="0" borderId="50" xfId="0" applyNumberFormat="1" applyFont="1" applyFill="1" applyBorder="1" applyAlignment="1">
      <alignment horizontal="center" vertical="center"/>
    </xf>
    <xf numFmtId="10" fontId="18" fillId="0" borderId="137" xfId="0" applyNumberFormat="1" applyFont="1" applyFill="1" applyBorder="1" applyAlignment="1">
      <alignment horizontal="center" vertical="center"/>
    </xf>
    <xf numFmtId="0" fontId="21" fillId="0" borderId="109" xfId="0" applyFont="1" applyBorder="1" applyAlignment="1">
      <alignment horizontal="left" vertical="center"/>
    </xf>
    <xf numFmtId="0" fontId="21" fillId="0" borderId="110" xfId="0" applyFont="1" applyBorder="1" applyAlignment="1">
      <alignment horizontal="left" vertical="center"/>
    </xf>
    <xf numFmtId="0" fontId="21" fillId="0" borderId="126" xfId="0" applyFont="1" applyBorder="1" applyAlignment="1">
      <alignment horizontal="left" vertical="center"/>
    </xf>
    <xf numFmtId="0" fontId="38" fillId="7" borderId="96" xfId="0" applyFont="1" applyFill="1" applyBorder="1" applyAlignment="1">
      <alignment horizontal="center" vertical="center"/>
    </xf>
    <xf numFmtId="0" fontId="22" fillId="7" borderId="113" xfId="0" applyFont="1" applyFill="1" applyBorder="1" applyAlignment="1">
      <alignment horizontal="center" vertical="center"/>
    </xf>
    <xf numFmtId="0" fontId="22" fillId="7" borderId="114" xfId="0" applyFont="1" applyFill="1" applyBorder="1" applyAlignment="1">
      <alignment horizontal="center" vertical="center"/>
    </xf>
    <xf numFmtId="0" fontId="22" fillId="7" borderId="127" xfId="0" applyFont="1" applyFill="1" applyBorder="1" applyAlignment="1">
      <alignment horizontal="center" vertical="center"/>
    </xf>
    <xf numFmtId="0" fontId="22" fillId="0" borderId="67" xfId="0" applyFont="1" applyFill="1" applyBorder="1" applyAlignment="1">
      <alignment vertical="center"/>
    </xf>
    <xf numFmtId="0" fontId="22" fillId="0" borderId="91" xfId="0" applyFont="1" applyFill="1" applyBorder="1" applyAlignment="1">
      <alignment vertical="center"/>
    </xf>
    <xf numFmtId="0" fontId="22" fillId="0" borderId="101" xfId="0" applyFont="1" applyFill="1" applyBorder="1" applyAlignment="1">
      <alignment vertical="center"/>
    </xf>
    <xf numFmtId="0" fontId="23" fillId="7" borderId="68" xfId="0" applyNumberFormat="1" applyFont="1" applyFill="1" applyBorder="1" applyAlignment="1">
      <alignment horizontal="center" vertical="center"/>
    </xf>
    <xf numFmtId="0" fontId="23" fillId="7" borderId="120" xfId="0" applyNumberFormat="1" applyFont="1" applyFill="1" applyBorder="1" applyAlignment="1">
      <alignment horizontal="center" vertical="center"/>
    </xf>
    <xf numFmtId="0" fontId="23" fillId="7" borderId="100" xfId="0" applyNumberFormat="1" applyFont="1" applyFill="1" applyBorder="1" applyAlignment="1">
      <alignment horizontal="center" vertical="center"/>
    </xf>
    <xf numFmtId="0" fontId="22" fillId="7" borderId="88" xfId="0" applyFont="1" applyFill="1" applyBorder="1" applyAlignment="1">
      <alignment horizontal="center" vertical="center"/>
    </xf>
    <xf numFmtId="10" fontId="18" fillId="0" borderId="106" xfId="0" applyNumberFormat="1" applyFont="1" applyFill="1" applyBorder="1" applyAlignment="1">
      <alignment horizontal="center" vertical="center"/>
    </xf>
    <xf numFmtId="10" fontId="18" fillId="0" borderId="134" xfId="0" applyNumberFormat="1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0" fontId="22" fillId="0" borderId="15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157" xfId="0" applyFont="1" applyFill="1" applyBorder="1" applyAlignment="1">
      <alignment horizontal="center" vertical="center" wrapText="1"/>
    </xf>
    <xf numFmtId="0" fontId="38" fillId="0" borderId="111" xfId="0" applyFont="1" applyFill="1" applyBorder="1" applyAlignment="1">
      <alignment horizontal="center" vertical="center"/>
    </xf>
    <xf numFmtId="0" fontId="38" fillId="0" borderId="97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center" vertical="center"/>
    </xf>
    <xf numFmtId="0" fontId="38" fillId="0" borderId="85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86" xfId="0" applyFont="1" applyFill="1" applyBorder="1" applyAlignment="1">
      <alignment horizontal="center" vertical="center"/>
    </xf>
    <xf numFmtId="0" fontId="38" fillId="0" borderId="88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89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2" fillId="0" borderId="97" xfId="0" applyFont="1" applyFill="1" applyBorder="1" applyAlignment="1">
      <alignment horizontal="center" vertical="center"/>
    </xf>
    <xf numFmtId="0" fontId="22" fillId="0" borderId="125" xfId="0" applyFont="1" applyFill="1" applyBorder="1" applyAlignment="1">
      <alignment horizontal="center" vertical="center"/>
    </xf>
    <xf numFmtId="0" fontId="22" fillId="0" borderId="8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87" xfId="0" applyFont="1" applyFill="1" applyBorder="1" applyAlignment="1">
      <alignment horizontal="center" vertical="center"/>
    </xf>
    <xf numFmtId="0" fontId="22" fillId="0" borderId="8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90" xfId="0" applyFont="1" applyFill="1" applyBorder="1" applyAlignment="1">
      <alignment horizontal="center" vertical="center"/>
    </xf>
    <xf numFmtId="181" fontId="18" fillId="0" borderId="113" xfId="0" applyNumberFormat="1" applyFont="1" applyFill="1" applyBorder="1" applyAlignment="1">
      <alignment horizontal="center" vertical="center"/>
    </xf>
    <xf numFmtId="181" fontId="18" fillId="0" borderId="114" xfId="0" applyNumberFormat="1" applyFont="1" applyFill="1" applyBorder="1" applyAlignment="1">
      <alignment horizontal="center" vertical="center"/>
    </xf>
    <xf numFmtId="181" fontId="18" fillId="0" borderId="93" xfId="0" applyNumberFormat="1" applyFont="1" applyFill="1" applyBorder="1" applyAlignment="1">
      <alignment horizontal="center" vertical="center"/>
    </xf>
    <xf numFmtId="181" fontId="18" fillId="0" borderId="85" xfId="0" applyNumberFormat="1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horizontal="center" vertical="center"/>
    </xf>
    <xf numFmtId="181" fontId="18" fillId="0" borderId="86" xfId="0" applyNumberFormat="1" applyFont="1" applyFill="1" applyBorder="1" applyAlignment="1">
      <alignment horizontal="center" vertical="center"/>
    </xf>
    <xf numFmtId="181" fontId="18" fillId="0" borderId="112" xfId="0" applyNumberFormat="1" applyFont="1" applyFill="1" applyBorder="1" applyAlignment="1">
      <alignment horizontal="center" vertical="center"/>
    </xf>
    <xf numFmtId="181" fontId="18" fillId="0" borderId="110" xfId="0" applyNumberFormat="1" applyFont="1" applyFill="1" applyBorder="1" applyAlignment="1">
      <alignment horizontal="center" vertical="center"/>
    </xf>
    <xf numFmtId="181" fontId="18" fillId="0" borderId="119" xfId="0" applyNumberFormat="1" applyFont="1" applyFill="1" applyBorder="1" applyAlignment="1">
      <alignment horizontal="center" vertical="center"/>
    </xf>
    <xf numFmtId="0" fontId="18" fillId="0" borderId="113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/>
    </xf>
    <xf numFmtId="0" fontId="18" fillId="0" borderId="127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0" fontId="18" fillId="0" borderId="112" xfId="0" applyFont="1" applyBorder="1" applyAlignment="1">
      <alignment horizontal="center" vertical="center"/>
    </xf>
    <xf numFmtId="10" fontId="18" fillId="0" borderId="68" xfId="0" applyNumberFormat="1" applyFont="1" applyFill="1" applyBorder="1" applyAlignment="1">
      <alignment horizontal="center" vertical="center"/>
    </xf>
    <xf numFmtId="10" fontId="18" fillId="0" borderId="120" xfId="0" applyNumberFormat="1" applyFont="1" applyFill="1" applyBorder="1" applyAlignment="1">
      <alignment horizontal="center" vertical="center"/>
    </xf>
    <xf numFmtId="10" fontId="18" fillId="0" borderId="150" xfId="0" applyNumberFormat="1" applyFont="1" applyFill="1" applyBorder="1" applyAlignment="1">
      <alignment horizontal="center" vertical="center"/>
    </xf>
    <xf numFmtId="0" fontId="38" fillId="0" borderId="155" xfId="0" applyFont="1" applyFill="1" applyBorder="1" applyAlignment="1">
      <alignment horizontal="center" vertical="center" wrapText="1"/>
    </xf>
    <xf numFmtId="0" fontId="22" fillId="0" borderId="92" xfId="0" applyFont="1" applyFill="1" applyBorder="1" applyAlignment="1">
      <alignment horizontal="center" vertical="center" wrapText="1"/>
    </xf>
    <xf numFmtId="10" fontId="18" fillId="0" borderId="105" xfId="0" applyNumberFormat="1" applyFont="1" applyFill="1" applyBorder="1" applyAlignment="1">
      <alignment horizontal="center" vertical="center"/>
    </xf>
    <xf numFmtId="10" fontId="18" fillId="0" borderId="107" xfId="0" applyNumberFormat="1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/>
    </xf>
    <xf numFmtId="0" fontId="18" fillId="0" borderId="120" xfId="0" applyFont="1" applyFill="1" applyBorder="1" applyAlignment="1">
      <alignment horizontal="left" vertical="center"/>
    </xf>
    <xf numFmtId="0" fontId="18" fillId="0" borderId="100" xfId="0" applyFont="1" applyFill="1" applyBorder="1" applyAlignment="1">
      <alignment horizontal="left" vertical="center"/>
    </xf>
    <xf numFmtId="0" fontId="24" fillId="0" borderId="120" xfId="0" applyFont="1" applyFill="1" applyBorder="1" applyAlignment="1">
      <alignment horizontal="left" vertical="center" wrapText="1"/>
    </xf>
    <xf numFmtId="0" fontId="24" fillId="0" borderId="100" xfId="0" applyFont="1" applyFill="1" applyBorder="1" applyAlignment="1">
      <alignment horizontal="left" vertical="center" wrapText="1"/>
    </xf>
    <xf numFmtId="0" fontId="18" fillId="0" borderId="68" xfId="0" applyFont="1" applyFill="1" applyBorder="1" applyAlignment="1">
      <alignment horizontal="left" vertical="center" wrapText="1"/>
    </xf>
    <xf numFmtId="0" fontId="18" fillId="0" borderId="120" xfId="0" applyFont="1" applyFill="1" applyBorder="1" applyAlignment="1">
      <alignment horizontal="left" vertical="center" wrapText="1"/>
    </xf>
    <xf numFmtId="0" fontId="18" fillId="0" borderId="100" xfId="0" applyFont="1" applyFill="1" applyBorder="1" applyAlignment="1">
      <alignment horizontal="left" vertical="center" wrapText="1"/>
    </xf>
    <xf numFmtId="10" fontId="24" fillId="0" borderId="120" xfId="0" applyNumberFormat="1" applyFont="1" applyFill="1" applyBorder="1" applyAlignment="1">
      <alignment horizontal="left" vertical="center" wrapText="1"/>
    </xf>
    <xf numFmtId="10" fontId="24" fillId="0" borderId="100" xfId="0" applyNumberFormat="1" applyFont="1" applyFill="1" applyBorder="1" applyAlignment="1">
      <alignment horizontal="left" vertical="center" wrapText="1"/>
    </xf>
    <xf numFmtId="0" fontId="22" fillId="7" borderId="12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9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0" fontId="23" fillId="7" borderId="121" xfId="0" applyFont="1" applyFill="1" applyBorder="1" applyAlignment="1">
      <alignment horizontal="center" vertical="center"/>
    </xf>
    <xf numFmtId="0" fontId="24" fillId="0" borderId="88" xfId="0" applyFont="1" applyBorder="1" applyAlignment="1">
      <alignment horizontal="center" vertical="center"/>
    </xf>
    <xf numFmtId="0" fontId="24" fillId="0" borderId="89" xfId="0" applyFont="1" applyBorder="1" applyAlignment="1">
      <alignment horizontal="center" vertical="center"/>
    </xf>
    <xf numFmtId="181" fontId="18" fillId="0" borderId="118" xfId="0" applyNumberFormat="1" applyFont="1" applyBorder="1" applyAlignment="1">
      <alignment horizontal="center" vertical="center"/>
    </xf>
    <xf numFmtId="181" fontId="18" fillId="0" borderId="54" xfId="0" applyNumberFormat="1" applyFont="1" applyBorder="1" applyAlignment="1">
      <alignment horizontal="center" vertical="center"/>
    </xf>
    <xf numFmtId="10" fontId="18" fillId="0" borderId="144" xfId="19" applyNumberFormat="1" applyFont="1" applyFill="1" applyBorder="1" applyAlignment="1">
      <alignment horizontal="center" vertical="center"/>
    </xf>
    <xf numFmtId="10" fontId="22" fillId="0" borderId="47" xfId="19" applyNumberFormat="1" applyFont="1" applyFill="1" applyBorder="1" applyAlignment="1">
      <alignment horizontal="center" vertical="center"/>
    </xf>
    <xf numFmtId="10" fontId="22" fillId="0" borderId="59" xfId="19" applyNumberFormat="1" applyFont="1" applyFill="1" applyBorder="1" applyAlignment="1">
      <alignment horizontal="center" vertical="center"/>
    </xf>
    <xf numFmtId="181" fontId="22" fillId="0" borderId="44" xfId="0" applyNumberFormat="1" applyFont="1" applyBorder="1" applyAlignment="1">
      <alignment horizontal="center" vertical="center"/>
    </xf>
    <xf numFmtId="181" fontId="22" fillId="0" borderId="57" xfId="0" applyNumberFormat="1" applyFont="1" applyBorder="1" applyAlignment="1">
      <alignment horizontal="center" vertical="center"/>
    </xf>
    <xf numFmtId="0" fontId="16" fillId="0" borderId="114" xfId="0" applyFont="1" applyBorder="1" applyAlignment="1">
      <alignment horizontal="center" vertical="center"/>
    </xf>
    <xf numFmtId="0" fontId="16" fillId="0" borderId="12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/>
    </xf>
    <xf numFmtId="0" fontId="16" fillId="0" borderId="126" xfId="0" applyFont="1" applyBorder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181" fontId="18" fillId="0" borderId="52" xfId="0" applyNumberFormat="1" applyFont="1" applyBorder="1" applyAlignment="1">
      <alignment horizontal="center" vertical="center"/>
    </xf>
    <xf numFmtId="181" fontId="16" fillId="0" borderId="172" xfId="0" applyNumberFormat="1" applyFont="1" applyBorder="1" applyAlignment="1">
      <alignment horizontal="center" vertical="center"/>
    </xf>
    <xf numFmtId="181" fontId="16" fillId="0" borderId="0" xfId="0" applyNumberFormat="1" applyFont="1" applyBorder="1" applyAlignment="1">
      <alignment horizontal="center" vertical="center"/>
    </xf>
    <xf numFmtId="181" fontId="18" fillId="0" borderId="45" xfId="0" applyNumberFormat="1" applyFont="1" applyBorder="1" applyAlignment="1">
      <alignment horizontal="center" vertical="center"/>
    </xf>
    <xf numFmtId="181" fontId="18" fillId="0" borderId="76" xfId="0" applyNumberFormat="1" applyFont="1" applyBorder="1" applyAlignment="1">
      <alignment horizontal="center" vertical="center"/>
    </xf>
    <xf numFmtId="181" fontId="23" fillId="0" borderId="172" xfId="0" applyNumberFormat="1" applyFont="1" applyBorder="1" applyAlignment="1">
      <alignment horizontal="center" vertical="center"/>
    </xf>
    <xf numFmtId="181" fontId="23" fillId="0" borderId="86" xfId="0" applyNumberFormat="1" applyFont="1" applyBorder="1" applyAlignment="1">
      <alignment horizontal="center" vertical="center"/>
    </xf>
    <xf numFmtId="181" fontId="18" fillId="0" borderId="43" xfId="0" applyNumberFormat="1" applyFont="1" applyBorder="1" applyAlignment="1">
      <alignment horizontal="center" vertical="center"/>
    </xf>
    <xf numFmtId="181" fontId="18" fillId="0" borderId="44" xfId="0" applyNumberFormat="1" applyFont="1" applyBorder="1" applyAlignment="1">
      <alignment horizontal="center" vertical="center"/>
    </xf>
    <xf numFmtId="181" fontId="18" fillId="0" borderId="173" xfId="19" applyNumberFormat="1" applyFont="1" applyFill="1" applyBorder="1" applyAlignment="1">
      <alignment horizontal="center" vertical="center"/>
    </xf>
    <xf numFmtId="181" fontId="18" fillId="0" borderId="172" xfId="19" applyNumberFormat="1" applyFont="1" applyFill="1" applyBorder="1" applyAlignment="1">
      <alignment horizontal="center" vertical="center"/>
    </xf>
    <xf numFmtId="181" fontId="18" fillId="0" borderId="123" xfId="19" applyNumberFormat="1" applyFont="1" applyFill="1" applyBorder="1" applyAlignment="1">
      <alignment horizontal="center" vertical="center"/>
    </xf>
    <xf numFmtId="181" fontId="18" fillId="0" borderId="106" xfId="19" applyNumberFormat="1" applyFont="1" applyFill="1" applyBorder="1" applyAlignment="1">
      <alignment horizontal="center" vertical="center"/>
    </xf>
    <xf numFmtId="181" fontId="22" fillId="0" borderId="123" xfId="19" applyNumberFormat="1" applyFont="1" applyFill="1" applyBorder="1" applyAlignment="1">
      <alignment horizontal="center" vertical="center"/>
    </xf>
    <xf numFmtId="181" fontId="22" fillId="0" borderId="132" xfId="19" applyNumberFormat="1" applyFont="1" applyFill="1" applyBorder="1" applyAlignment="1">
      <alignment horizontal="center" vertical="center"/>
    </xf>
    <xf numFmtId="0" fontId="24" fillId="0" borderId="112" xfId="0" applyFont="1" applyBorder="1" applyAlignment="1">
      <alignment horizontal="center" vertical="center"/>
    </xf>
    <xf numFmtId="0" fontId="24" fillId="0" borderId="119" xfId="0" applyFont="1" applyBorder="1">
      <alignment vertical="center"/>
    </xf>
    <xf numFmtId="0" fontId="23" fillId="0" borderId="7" xfId="0" applyFont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0" fontId="24" fillId="0" borderId="85" xfId="0" applyFont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181" fontId="18" fillId="0" borderId="40" xfId="0" applyNumberFormat="1" applyFont="1" applyBorder="1" applyAlignment="1">
      <alignment horizontal="center" vertical="center"/>
    </xf>
    <xf numFmtId="181" fontId="18" fillId="0" borderId="42" xfId="0" applyNumberFormat="1" applyFont="1" applyBorder="1" applyAlignment="1">
      <alignment horizontal="center" vertical="center"/>
    </xf>
    <xf numFmtId="181" fontId="18" fillId="0" borderId="41" xfId="0" applyNumberFormat="1" applyFont="1" applyBorder="1" applyAlignment="1">
      <alignment horizontal="center" vertical="center"/>
    </xf>
    <xf numFmtId="181" fontId="18" fillId="0" borderId="171" xfId="0" applyNumberFormat="1" applyFont="1" applyBorder="1" applyAlignment="1">
      <alignment horizontal="center" vertical="center"/>
    </xf>
    <xf numFmtId="181" fontId="18" fillId="0" borderId="114" xfId="0" applyNumberFormat="1" applyFont="1" applyBorder="1" applyAlignment="1">
      <alignment horizontal="center" vertical="center"/>
    </xf>
    <xf numFmtId="181" fontId="22" fillId="0" borderId="41" xfId="0" applyNumberFormat="1" applyFont="1" applyBorder="1" applyAlignment="1">
      <alignment horizontal="center" vertical="center"/>
    </xf>
    <xf numFmtId="181" fontId="22" fillId="0" borderId="55" xfId="0" applyNumberFormat="1" applyFont="1" applyBorder="1" applyAlignment="1">
      <alignment horizontal="center" vertical="center"/>
    </xf>
    <xf numFmtId="0" fontId="23" fillId="0" borderId="109" xfId="0" applyFont="1" applyBorder="1" applyAlignment="1">
      <alignment horizontal="center" vertical="center"/>
    </xf>
    <xf numFmtId="0" fontId="23" fillId="0" borderId="110" xfId="0" applyFont="1" applyBorder="1" applyAlignment="1">
      <alignment horizontal="center" vertical="center"/>
    </xf>
    <xf numFmtId="0" fontId="23" fillId="0" borderId="126" xfId="0" applyFont="1" applyBorder="1" applyAlignment="1">
      <alignment horizontal="center" vertical="center"/>
    </xf>
    <xf numFmtId="0" fontId="42" fillId="0" borderId="96" xfId="0" applyFont="1" applyBorder="1" applyAlignment="1">
      <alignment horizontal="center" vertical="center"/>
    </xf>
    <xf numFmtId="0" fontId="42" fillId="0" borderId="97" xfId="0" applyFont="1" applyBorder="1" applyAlignment="1">
      <alignment horizontal="center" vertical="center"/>
    </xf>
    <xf numFmtId="0" fontId="42" fillId="0" borderId="125" xfId="0" applyFont="1" applyBorder="1" applyAlignment="1">
      <alignment horizontal="center" vertical="center"/>
    </xf>
    <xf numFmtId="0" fontId="42" fillId="0" borderId="99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87" xfId="0" applyFont="1" applyBorder="1" applyAlignment="1">
      <alignment horizontal="center" vertical="center"/>
    </xf>
    <xf numFmtId="0" fontId="23" fillId="0" borderId="176" xfId="0" applyFont="1" applyBorder="1" applyAlignment="1">
      <alignment horizontal="center" vertical="center"/>
    </xf>
    <xf numFmtId="0" fontId="23" fillId="0" borderId="120" xfId="0" applyFont="1" applyBorder="1" applyAlignment="1">
      <alignment horizontal="center" vertical="center"/>
    </xf>
    <xf numFmtId="0" fontId="23" fillId="0" borderId="100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113" xfId="0" applyFont="1" applyBorder="1" applyAlignment="1">
      <alignment horizontal="center" vertical="center"/>
    </xf>
    <xf numFmtId="0" fontId="23" fillId="0" borderId="114" xfId="0" applyFont="1" applyBorder="1" applyAlignment="1">
      <alignment horizontal="center" vertical="center"/>
    </xf>
    <xf numFmtId="0" fontId="23" fillId="0" borderId="114" xfId="0" applyFont="1" applyBorder="1">
      <alignment vertical="center"/>
    </xf>
    <xf numFmtId="0" fontId="23" fillId="0" borderId="127" xfId="0" applyFont="1" applyBorder="1" applyAlignment="1">
      <alignment horizontal="center" vertical="center"/>
    </xf>
    <xf numFmtId="10" fontId="18" fillId="0" borderId="174" xfId="19" applyNumberFormat="1" applyFont="1" applyFill="1" applyBorder="1" applyAlignment="1">
      <alignment horizontal="center" vertical="center"/>
    </xf>
    <xf numFmtId="0" fontId="24" fillId="0" borderId="161" xfId="0" applyFont="1" applyBorder="1" applyAlignment="1">
      <alignment horizontal="center" vertical="center"/>
    </xf>
    <xf numFmtId="0" fontId="24" fillId="0" borderId="162" xfId="0" applyFont="1" applyBorder="1" applyAlignment="1">
      <alignment horizontal="center" vertical="center"/>
    </xf>
    <xf numFmtId="0" fontId="24" fillId="0" borderId="163" xfId="0" applyFont="1" applyBorder="1" applyAlignment="1">
      <alignment horizontal="center" vertical="center"/>
    </xf>
    <xf numFmtId="0" fontId="24" fillId="0" borderId="96" xfId="0" applyFont="1" applyBorder="1" applyAlignment="1">
      <alignment horizontal="center" vertical="center"/>
    </xf>
    <xf numFmtId="0" fontId="24" fillId="0" borderId="97" xfId="0" applyFont="1" applyBorder="1" applyAlignment="1">
      <alignment horizontal="center" vertical="center"/>
    </xf>
    <xf numFmtId="0" fontId="24" fillId="0" borderId="125" xfId="0" applyFont="1" applyBorder="1" applyAlignment="1">
      <alignment horizontal="center" vertical="center"/>
    </xf>
    <xf numFmtId="0" fontId="23" fillId="0" borderId="177" xfId="0" applyFont="1" applyBorder="1" applyAlignment="1">
      <alignment horizontal="center" vertical="center"/>
    </xf>
    <xf numFmtId="0" fontId="23" fillId="0" borderId="165" xfId="0" applyFont="1" applyBorder="1" applyAlignment="1">
      <alignment horizontal="center" vertical="center"/>
    </xf>
    <xf numFmtId="0" fontId="23" fillId="0" borderId="168" xfId="0" applyFont="1" applyBorder="1" applyAlignment="1">
      <alignment horizontal="center" vertical="center"/>
    </xf>
    <xf numFmtId="0" fontId="23" fillId="0" borderId="169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170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4" fillId="0" borderId="11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86" xfId="0" applyFont="1" applyBorder="1" applyAlignment="1">
      <alignment horizontal="center" vertical="center"/>
    </xf>
    <xf numFmtId="0" fontId="23" fillId="0" borderId="119" xfId="0" applyFont="1" applyBorder="1" applyAlignment="1">
      <alignment horizontal="center" vertical="center"/>
    </xf>
    <xf numFmtId="0" fontId="16" fillId="0" borderId="96" xfId="0" applyFont="1" applyBorder="1" applyAlignment="1">
      <alignment horizontal="center" vertical="center"/>
    </xf>
    <xf numFmtId="0" fontId="16" fillId="0" borderId="97" xfId="0" applyFont="1" applyBorder="1" applyAlignment="1">
      <alignment horizontal="center" vertical="center"/>
    </xf>
    <xf numFmtId="0" fontId="16" fillId="0" borderId="109" xfId="0" applyFont="1" applyBorder="1" applyAlignment="1">
      <alignment horizontal="center" vertical="center"/>
    </xf>
    <xf numFmtId="0" fontId="40" fillId="0" borderId="111" xfId="0" applyFont="1" applyBorder="1" applyAlignment="1">
      <alignment horizontal="center" vertical="center"/>
    </xf>
    <xf numFmtId="0" fontId="40" fillId="0" borderId="97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0" fillId="0" borderId="112" xfId="0" applyFont="1" applyBorder="1" applyAlignment="1">
      <alignment horizontal="center" vertical="center"/>
    </xf>
    <xf numFmtId="0" fontId="40" fillId="0" borderId="110" xfId="0" applyFont="1" applyBorder="1" applyAlignment="1">
      <alignment horizontal="center" vertical="center"/>
    </xf>
    <xf numFmtId="0" fontId="40" fillId="0" borderId="119" xfId="0" applyFont="1" applyBorder="1" applyAlignment="1">
      <alignment horizontal="center" vertical="center"/>
    </xf>
    <xf numFmtId="0" fontId="15" fillId="0" borderId="96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2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67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181" fontId="24" fillId="0" borderId="2" xfId="0" applyNumberFormat="1" applyFont="1" applyFill="1" applyBorder="1" applyAlignment="1">
      <alignment horizontal="center" vertical="center"/>
    </xf>
    <xf numFmtId="0" fontId="24" fillId="0" borderId="120" xfId="0" applyFont="1" applyFill="1" applyBorder="1" applyAlignment="1">
      <alignment horizontal="center" vertical="center"/>
    </xf>
    <xf numFmtId="0" fontId="24" fillId="0" borderId="150" xfId="0" applyFont="1" applyFill="1" applyBorder="1" applyAlignment="1">
      <alignment horizontal="center" vertical="center"/>
    </xf>
    <xf numFmtId="181" fontId="24" fillId="0" borderId="68" xfId="0" applyNumberFormat="1" applyFont="1" applyFill="1" applyBorder="1" applyAlignment="1">
      <alignment horizontal="center" vertical="center"/>
    </xf>
    <xf numFmtId="0" fontId="24" fillId="0" borderId="150" xfId="0" applyFont="1" applyFill="1" applyBorder="1" applyAlignment="1">
      <alignment horizontal="left" vertical="center"/>
    </xf>
    <xf numFmtId="0" fontId="23" fillId="0" borderId="176" xfId="0" applyFont="1" applyFill="1" applyBorder="1" applyAlignment="1">
      <alignment horizontal="center" vertical="center" wrapText="1"/>
    </xf>
    <xf numFmtId="0" fontId="23" fillId="0" borderId="100" xfId="0" applyFont="1" applyFill="1" applyBorder="1" applyAlignment="1">
      <alignment horizontal="center" vertical="center" wrapText="1"/>
    </xf>
    <xf numFmtId="181" fontId="24" fillId="0" borderId="120" xfId="0" applyNumberFormat="1" applyFont="1" applyFill="1" applyBorder="1" applyAlignment="1">
      <alignment horizontal="center" vertical="center"/>
    </xf>
    <xf numFmtId="0" fontId="44" fillId="0" borderId="98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0" fontId="24" fillId="0" borderId="150" xfId="0" applyFont="1" applyFill="1" applyBorder="1" applyAlignment="1">
      <alignment horizontal="left" vertical="center" wrapText="1"/>
    </xf>
    <xf numFmtId="0" fontId="23" fillId="0" borderId="176" xfId="0" applyFont="1" applyFill="1" applyBorder="1" applyAlignment="1">
      <alignment horizontal="center" vertical="center"/>
    </xf>
    <xf numFmtId="0" fontId="23" fillId="0" borderId="100" xfId="0" applyFont="1" applyFill="1" applyBorder="1" applyAlignment="1">
      <alignment horizontal="center" vertical="center"/>
    </xf>
    <xf numFmtId="0" fontId="23" fillId="0" borderId="68" xfId="0" applyFont="1" applyFill="1" applyBorder="1" applyAlignment="1">
      <alignment horizontal="center" vertical="center"/>
    </xf>
    <xf numFmtId="0" fontId="23" fillId="0" borderId="120" xfId="0" applyFont="1" applyFill="1" applyBorder="1" applyAlignment="1">
      <alignment horizontal="center" vertical="center"/>
    </xf>
    <xf numFmtId="0" fontId="23" fillId="0" borderId="150" xfId="0" applyFont="1" applyFill="1" applyBorder="1" applyAlignment="1">
      <alignment horizontal="center" vertical="center"/>
    </xf>
    <xf numFmtId="0" fontId="23" fillId="0" borderId="11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center" vertical="center" wrapText="1"/>
      <protection locked="0"/>
    </xf>
    <xf numFmtId="181" fontId="24" fillId="0" borderId="68" xfId="0" applyNumberFormat="1" applyFont="1" applyFill="1" applyBorder="1" applyAlignment="1" applyProtection="1">
      <alignment horizontal="center" vertical="center"/>
      <protection locked="0"/>
    </xf>
    <xf numFmtId="181" fontId="24" fillId="0" borderId="100" xfId="0" applyNumberFormat="1" applyFont="1" applyFill="1" applyBorder="1" applyAlignment="1" applyProtection="1">
      <alignment horizontal="center" vertical="center"/>
      <protection locked="0"/>
    </xf>
    <xf numFmtId="181" fontId="24" fillId="0" borderId="100" xfId="0" applyNumberFormat="1" applyFont="1" applyFill="1" applyBorder="1" applyAlignment="1">
      <alignment horizontal="center" vertical="center"/>
    </xf>
    <xf numFmtId="0" fontId="24" fillId="0" borderId="68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181" fontId="24" fillId="0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68" xfId="0" applyFont="1" applyFill="1" applyBorder="1" applyAlignment="1">
      <alignment horizontal="center" vertical="center" wrapText="1"/>
    </xf>
    <xf numFmtId="0" fontId="24" fillId="0" borderId="120" xfId="0" applyFont="1" applyFill="1" applyBorder="1" applyAlignment="1">
      <alignment horizontal="center" vertical="center" wrapText="1"/>
    </xf>
    <xf numFmtId="0" fontId="24" fillId="0" borderId="150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181" fontId="45" fillId="0" borderId="68" xfId="19" applyNumberFormat="1" applyFont="1" applyFill="1" applyBorder="1" applyAlignment="1">
      <alignment horizontal="center" vertical="center" wrapText="1" readingOrder="1"/>
    </xf>
    <xf numFmtId="181" fontId="45" fillId="0" borderId="100" xfId="19" applyNumberFormat="1" applyFont="1" applyFill="1" applyBorder="1" applyAlignment="1">
      <alignment horizontal="center" vertical="center" wrapText="1" readingOrder="1"/>
    </xf>
    <xf numFmtId="181" fontId="24" fillId="0" borderId="68" xfId="0" applyNumberFormat="1" applyFont="1" applyFill="1" applyBorder="1" applyAlignment="1">
      <alignment horizontal="center" vertical="center" wrapText="1"/>
    </xf>
    <xf numFmtId="181" fontId="24" fillId="0" borderId="120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43" fillId="0" borderId="161" xfId="0" applyFont="1" applyBorder="1" applyAlignment="1">
      <alignment horizontal="center" vertical="center"/>
    </xf>
    <xf numFmtId="0" fontId="43" fillId="0" borderId="162" xfId="0" applyFont="1" applyBorder="1" applyAlignment="1">
      <alignment horizontal="center" vertical="center"/>
    </xf>
    <xf numFmtId="0" fontId="43" fillId="0" borderId="163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39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181" fontId="16" fillId="12" borderId="104" xfId="0" applyNumberFormat="1" applyFont="1" applyFill="1" applyBorder="1" applyAlignment="1">
      <alignment horizontal="center" vertical="center"/>
    </xf>
    <xf numFmtId="181" fontId="16" fillId="12" borderId="105" xfId="0" applyNumberFormat="1" applyFont="1" applyFill="1" applyBorder="1" applyAlignment="1">
      <alignment horizontal="center" vertical="center"/>
    </xf>
    <xf numFmtId="181" fontId="16" fillId="12" borderId="106" xfId="0" applyNumberFormat="1" applyFont="1" applyFill="1" applyBorder="1" applyAlignment="1">
      <alignment horizontal="center" vertical="center"/>
    </xf>
    <xf numFmtId="181" fontId="16" fillId="12" borderId="107" xfId="0" applyNumberFormat="1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66" xfId="0" applyFont="1" applyFill="1" applyBorder="1" applyAlignment="1">
      <alignment horizontal="center" vertical="center"/>
    </xf>
    <xf numFmtId="181" fontId="16" fillId="0" borderId="108" xfId="0" applyNumberFormat="1" applyFont="1" applyFill="1" applyBorder="1" applyAlignment="1">
      <alignment horizontal="center" vertical="center"/>
    </xf>
    <xf numFmtId="181" fontId="16" fillId="0" borderId="72" xfId="0" applyNumberFormat="1" applyFont="1" applyFill="1" applyBorder="1" applyAlignment="1">
      <alignment horizontal="center" vertical="center"/>
    </xf>
    <xf numFmtId="181" fontId="16" fillId="0" borderId="59" xfId="0" applyNumberFormat="1" applyFont="1" applyFill="1" applyBorder="1" applyAlignment="1">
      <alignment horizontal="center" vertical="center"/>
    </xf>
    <xf numFmtId="181" fontId="16" fillId="0" borderId="46" xfId="0" applyNumberFormat="1" applyFont="1" applyFill="1" applyBorder="1" applyAlignment="1">
      <alignment horizontal="center" vertical="center"/>
    </xf>
    <xf numFmtId="0" fontId="14" fillId="7" borderId="95" xfId="0" applyFont="1" applyFill="1" applyBorder="1" applyAlignment="1">
      <alignment horizontal="center" vertical="center"/>
    </xf>
    <xf numFmtId="0" fontId="14" fillId="7" borderId="93" xfId="0" applyFont="1" applyFill="1" applyBorder="1" applyAlignment="1">
      <alignment horizontal="center" vertical="center"/>
    </xf>
    <xf numFmtId="181" fontId="16" fillId="12" borderId="103" xfId="0" applyNumberFormat="1" applyFont="1" applyFill="1" applyBorder="1" applyAlignment="1">
      <alignment horizontal="center" vertical="center"/>
    </xf>
    <xf numFmtId="181" fontId="16" fillId="12" borderId="71" xfId="0" applyNumberFormat="1" applyFont="1" applyFill="1" applyBorder="1" applyAlignment="1">
      <alignment horizontal="center" vertical="center"/>
    </xf>
    <xf numFmtId="181" fontId="16" fillId="12" borderId="57" xfId="0" applyNumberFormat="1" applyFont="1" applyFill="1" applyBorder="1" applyAlignment="1">
      <alignment horizontal="center" vertical="center"/>
    </xf>
    <xf numFmtId="181" fontId="16" fillId="12" borderId="43" xfId="0" applyNumberFormat="1" applyFont="1" applyFill="1" applyBorder="1" applyAlignment="1">
      <alignment horizontal="center" vertical="center"/>
    </xf>
    <xf numFmtId="181" fontId="16" fillId="12" borderId="102" xfId="0" applyNumberFormat="1" applyFont="1" applyFill="1" applyBorder="1" applyAlignment="1">
      <alignment horizontal="center" vertical="center"/>
    </xf>
    <xf numFmtId="181" fontId="16" fillId="12" borderId="70" xfId="0" applyNumberFormat="1" applyFont="1" applyFill="1" applyBorder="1" applyAlignment="1">
      <alignment horizontal="center" vertical="center"/>
    </xf>
    <xf numFmtId="181" fontId="16" fillId="12" borderId="55" xfId="0" applyNumberFormat="1" applyFont="1" applyFill="1" applyBorder="1" applyAlignment="1">
      <alignment horizontal="center" vertical="center"/>
    </xf>
    <xf numFmtId="181" fontId="16" fillId="12" borderId="40" xfId="0" applyNumberFormat="1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/>
    </xf>
    <xf numFmtId="0" fontId="15" fillId="10" borderId="28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4" fillId="8" borderId="92" xfId="0" applyFont="1" applyFill="1" applyBorder="1" applyAlignment="1">
      <alignment horizontal="center" vertical="center"/>
    </xf>
    <xf numFmtId="0" fontId="14" fillId="8" borderId="39" xfId="0" applyFont="1" applyFill="1" applyBorder="1" applyAlignment="1">
      <alignment horizontal="center" vertical="center"/>
    </xf>
    <xf numFmtId="0" fontId="14" fillId="8" borderId="28" xfId="0" applyFont="1" applyFill="1" applyBorder="1" applyAlignment="1">
      <alignment horizontal="center" vertical="center"/>
    </xf>
    <xf numFmtId="10" fontId="16" fillId="12" borderId="44" xfId="0" applyNumberFormat="1" applyFont="1" applyFill="1" applyBorder="1" applyAlignment="1">
      <alignment horizontal="center" vertical="center"/>
    </xf>
    <xf numFmtId="10" fontId="16" fillId="0" borderId="44" xfId="0" applyNumberFormat="1" applyFont="1" applyFill="1" applyBorder="1" applyAlignment="1">
      <alignment horizontal="center" vertical="center"/>
    </xf>
    <xf numFmtId="10" fontId="16" fillId="0" borderId="62" xfId="0" applyNumberFormat="1" applyFont="1" applyFill="1" applyBorder="1" applyAlignment="1">
      <alignment horizontal="center" vertical="center"/>
    </xf>
    <xf numFmtId="181" fontId="16" fillId="0" borderId="47" xfId="0" applyNumberFormat="1" applyFont="1" applyFill="1" applyBorder="1" applyAlignment="1">
      <alignment horizontal="center" vertical="center"/>
    </xf>
    <xf numFmtId="10" fontId="16" fillId="0" borderId="47" xfId="0" applyNumberFormat="1" applyFont="1" applyFill="1" applyBorder="1" applyAlignment="1">
      <alignment horizontal="center" vertical="center"/>
    </xf>
    <xf numFmtId="10" fontId="16" fillId="0" borderId="59" xfId="0" applyNumberFormat="1" applyFont="1" applyFill="1" applyBorder="1" applyAlignment="1">
      <alignment horizontal="center" vertical="center"/>
    </xf>
    <xf numFmtId="10" fontId="16" fillId="0" borderId="65" xfId="0" applyNumberFormat="1" applyFont="1" applyFill="1" applyBorder="1" applyAlignment="1">
      <alignment horizontal="center" vertical="center"/>
    </xf>
    <xf numFmtId="181" fontId="16" fillId="12" borderId="44" xfId="0" applyNumberFormat="1" applyFont="1" applyFill="1" applyBorder="1" applyAlignment="1">
      <alignment horizontal="center" vertical="center"/>
    </xf>
    <xf numFmtId="10" fontId="16" fillId="0" borderId="57" xfId="0" applyNumberFormat="1" applyFont="1" applyFill="1" applyBorder="1" applyAlignment="1">
      <alignment horizontal="center" vertical="center"/>
    </xf>
    <xf numFmtId="10" fontId="16" fillId="12" borderId="41" xfId="0" applyNumberFormat="1" applyFont="1" applyFill="1" applyBorder="1" applyAlignment="1">
      <alignment horizontal="center" vertical="center"/>
    </xf>
    <xf numFmtId="10" fontId="16" fillId="0" borderId="41" xfId="0" applyNumberFormat="1" applyFont="1" applyFill="1" applyBorder="1" applyAlignment="1">
      <alignment horizontal="center" vertical="center"/>
    </xf>
    <xf numFmtId="10" fontId="16" fillId="0" borderId="61" xfId="0" applyNumberFormat="1" applyFont="1" applyFill="1" applyBorder="1" applyAlignment="1">
      <alignment horizontal="center" vertical="center"/>
    </xf>
    <xf numFmtId="181" fontId="16" fillId="12" borderId="41" xfId="0" applyNumberFormat="1" applyFont="1" applyFill="1" applyBorder="1" applyAlignment="1">
      <alignment horizontal="center" vertical="center"/>
    </xf>
    <xf numFmtId="10" fontId="16" fillId="0" borderId="55" xfId="0" applyNumberFormat="1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4" fillId="8" borderId="91" xfId="0" applyFont="1" applyFill="1" applyBorder="1" applyAlignment="1">
      <alignment horizontal="center" vertical="center"/>
    </xf>
    <xf numFmtId="0" fontId="14" fillId="8" borderId="101" xfId="0" applyFont="1" applyFill="1" applyBorder="1" applyAlignment="1">
      <alignment horizontal="center" vertical="center"/>
    </xf>
    <xf numFmtId="0" fontId="15" fillId="10" borderId="39" xfId="0" applyFont="1" applyFill="1" applyBorder="1" applyAlignment="1" applyProtection="1">
      <alignment horizontal="center" vertical="center"/>
      <protection locked="0"/>
    </xf>
    <xf numFmtId="0" fontId="15" fillId="10" borderId="67" xfId="0" applyFont="1" applyFill="1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/>
      <protection locked="0"/>
    </xf>
    <xf numFmtId="0" fontId="15" fillId="10" borderId="68" xfId="0" applyFont="1" applyFill="1" applyBorder="1" applyAlignment="1" applyProtection="1">
      <alignment horizontal="center" vertical="center"/>
      <protection locked="0"/>
    </xf>
    <xf numFmtId="0" fontId="14" fillId="7" borderId="96" xfId="0" applyFont="1" applyFill="1" applyBorder="1" applyAlignment="1">
      <alignment horizontal="center" vertical="center" wrapText="1"/>
    </xf>
    <xf numFmtId="0" fontId="14" fillId="7" borderId="97" xfId="0" applyFont="1" applyFill="1" applyBorder="1" applyAlignment="1">
      <alignment horizontal="center" vertical="center" wrapText="1"/>
    </xf>
    <xf numFmtId="0" fontId="14" fillId="7" borderId="98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99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10" borderId="92" xfId="0" applyFont="1" applyFill="1" applyBorder="1" applyAlignment="1" applyProtection="1">
      <alignment horizontal="center" vertical="center"/>
      <protection locked="0"/>
    </xf>
    <xf numFmtId="0" fontId="15" fillId="10" borderId="28" xfId="0" applyFont="1" applyFill="1" applyBorder="1" applyAlignment="1" applyProtection="1">
      <alignment horizontal="center" vertical="center"/>
      <protection locked="0"/>
    </xf>
    <xf numFmtId="0" fontId="15" fillId="10" borderId="100" xfId="0" applyFont="1" applyFill="1" applyBorder="1" applyAlignment="1" applyProtection="1">
      <alignment horizontal="center" vertical="center"/>
      <protection locked="0"/>
    </xf>
    <xf numFmtId="0" fontId="15" fillId="10" borderId="12" xfId="0" applyFont="1" applyFill="1" applyBorder="1" applyAlignment="1" applyProtection="1">
      <alignment horizontal="center" vertical="center"/>
      <protection locked="0"/>
    </xf>
    <xf numFmtId="0" fontId="15" fillId="11" borderId="2" xfId="0" applyFont="1" applyFill="1" applyBorder="1" applyAlignment="1" applyProtection="1">
      <alignment horizontal="center" vertical="center" wrapText="1"/>
      <protection locked="0"/>
    </xf>
    <xf numFmtId="0" fontId="15" fillId="11" borderId="12" xfId="0" applyFont="1" applyFill="1" applyBorder="1" applyAlignment="1" applyProtection="1">
      <alignment horizontal="center" vertical="center" wrapText="1"/>
      <protection locked="0"/>
    </xf>
    <xf numFmtId="0" fontId="15" fillId="11" borderId="39" xfId="0" applyFont="1" applyFill="1" applyBorder="1" applyAlignment="1" applyProtection="1">
      <alignment horizontal="center" vertical="center"/>
      <protection locked="0"/>
    </xf>
    <xf numFmtId="0" fontId="15" fillId="11" borderId="28" xfId="0" applyFont="1" applyFill="1" applyBorder="1" applyAlignment="1" applyProtection="1">
      <alignment horizontal="center" vertical="center"/>
      <protection locked="0"/>
    </xf>
    <xf numFmtId="0" fontId="15" fillId="10" borderId="85" xfId="0" applyFont="1" applyFill="1" applyBorder="1" applyAlignment="1" applyProtection="1">
      <alignment horizontal="center" vertical="center"/>
      <protection locked="0"/>
    </xf>
    <xf numFmtId="0" fontId="15" fillId="10" borderId="87" xfId="0" applyFont="1" applyFill="1" applyBorder="1" applyAlignment="1" applyProtection="1">
      <alignment horizontal="center" vertical="center"/>
      <protection locked="0"/>
    </xf>
    <xf numFmtId="0" fontId="15" fillId="10" borderId="88" xfId="0" applyFont="1" applyFill="1" applyBorder="1" applyAlignment="1" applyProtection="1">
      <alignment horizontal="center" vertical="center"/>
      <protection locked="0"/>
    </xf>
    <xf numFmtId="0" fontId="15" fillId="10" borderId="90" xfId="0" applyFont="1" applyFill="1" applyBorder="1" applyAlignment="1" applyProtection="1">
      <alignment horizontal="center" vertical="center"/>
      <protection locked="0"/>
    </xf>
    <xf numFmtId="0" fontId="15" fillId="10" borderId="82" xfId="0" applyFont="1" applyFill="1" applyBorder="1" applyAlignment="1" applyProtection="1">
      <alignment horizontal="center" vertical="center"/>
      <protection locked="0"/>
    </xf>
    <xf numFmtId="0" fontId="15" fillId="10" borderId="83" xfId="0" applyFont="1" applyFill="1" applyBorder="1" applyAlignment="1" applyProtection="1">
      <alignment horizontal="center" vertical="center"/>
      <protection locked="0"/>
    </xf>
    <xf numFmtId="0" fontId="15" fillId="11" borderId="82" xfId="0" applyFont="1" applyFill="1" applyBorder="1" applyAlignment="1" applyProtection="1">
      <alignment horizontal="center" vertical="center" wrapText="1"/>
      <protection locked="0"/>
    </xf>
    <xf numFmtId="0" fontId="15" fillId="11" borderId="83" xfId="0" applyFont="1" applyFill="1" applyBorder="1" applyAlignment="1" applyProtection="1">
      <alignment horizontal="center" vertical="center" wrapText="1"/>
      <protection locked="0"/>
    </xf>
    <xf numFmtId="0" fontId="15" fillId="10" borderId="86" xfId="0" applyFont="1" applyFill="1" applyBorder="1" applyAlignment="1" applyProtection="1">
      <alignment horizontal="center" vertical="center"/>
      <protection locked="0"/>
    </xf>
    <xf numFmtId="0" fontId="15" fillId="10" borderId="89" xfId="0" applyFont="1" applyFill="1" applyBorder="1" applyAlignment="1" applyProtection="1">
      <alignment horizontal="center" vertical="center"/>
      <protection locked="0"/>
    </xf>
    <xf numFmtId="0" fontId="15" fillId="10" borderId="82" xfId="0" applyFont="1" applyFill="1" applyBorder="1" applyAlignment="1" applyProtection="1">
      <alignment horizontal="center" vertical="center" wrapText="1"/>
      <protection locked="0"/>
    </xf>
    <xf numFmtId="0" fontId="15" fillId="10" borderId="83" xfId="0" applyFont="1" applyFill="1" applyBorder="1" applyAlignment="1" applyProtection="1">
      <alignment horizontal="center" vertical="center" wrapText="1"/>
      <protection locked="0"/>
    </xf>
    <xf numFmtId="181" fontId="13" fillId="0" borderId="44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181" fontId="13" fillId="0" borderId="47" xfId="0" applyNumberFormat="1" applyFont="1" applyBorder="1" applyAlignment="1">
      <alignment horizontal="center" vertical="center"/>
    </xf>
    <xf numFmtId="10" fontId="13" fillId="0" borderId="47" xfId="0" applyNumberFormat="1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181" fontId="13" fillId="0" borderId="41" xfId="0" applyNumberFormat="1" applyFont="1" applyBorder="1" applyAlignment="1">
      <alignment horizontal="center" vertical="center"/>
    </xf>
    <xf numFmtId="10" fontId="13" fillId="0" borderId="41" xfId="0" applyNumberFormat="1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5" fillId="11" borderId="84" xfId="0" applyFont="1" applyFill="1" applyBorder="1" applyAlignment="1" applyProtection="1">
      <alignment horizontal="center" vertical="center" wrapText="1"/>
      <protection locked="0"/>
    </xf>
    <xf numFmtId="0" fontId="15" fillId="11" borderId="8" xfId="0" applyFont="1" applyFill="1" applyBorder="1" applyAlignment="1" applyProtection="1">
      <alignment horizontal="center" vertical="center" wrapText="1"/>
      <protection locked="0"/>
    </xf>
    <xf numFmtId="0" fontId="14" fillId="8" borderId="12" xfId="0" applyFont="1" applyFill="1" applyBorder="1" applyAlignment="1">
      <alignment horizontal="center" vertical="center" wrapText="1"/>
    </xf>
    <xf numFmtId="179" fontId="16" fillId="12" borderId="44" xfId="0" applyNumberFormat="1" applyFont="1" applyFill="1" applyBorder="1" applyAlignment="1">
      <alignment horizontal="center" vertical="center"/>
    </xf>
    <xf numFmtId="179" fontId="16" fillId="12" borderId="43" xfId="0" applyNumberFormat="1" applyFont="1" applyFill="1" applyBorder="1" applyAlignment="1">
      <alignment horizontal="center" vertical="center"/>
    </xf>
    <xf numFmtId="10" fontId="16" fillId="0" borderId="45" xfId="0" applyNumberFormat="1" applyFont="1" applyFill="1" applyBorder="1" applyAlignment="1">
      <alignment horizontal="center" vertical="center"/>
    </xf>
    <xf numFmtId="10" fontId="16" fillId="0" borderId="75" xfId="0" applyNumberFormat="1" applyFont="1" applyFill="1" applyBorder="1" applyAlignment="1">
      <alignment horizontal="center" vertical="center"/>
    </xf>
    <xf numFmtId="179" fontId="16" fillId="12" borderId="58" xfId="0" applyNumberFormat="1" applyFont="1" applyFill="1" applyBorder="1" applyAlignment="1">
      <alignment horizontal="center" vertical="center"/>
    </xf>
    <xf numFmtId="179" fontId="16" fillId="0" borderId="47" xfId="0" applyNumberFormat="1" applyFont="1" applyFill="1" applyBorder="1" applyAlignment="1">
      <alignment horizontal="center" vertical="center"/>
    </xf>
    <xf numFmtId="179" fontId="16" fillId="0" borderId="46" xfId="0" applyNumberFormat="1" applyFont="1" applyFill="1" applyBorder="1" applyAlignment="1">
      <alignment horizontal="center" vertical="center"/>
    </xf>
    <xf numFmtId="10" fontId="16" fillId="0" borderId="48" xfId="0" applyNumberFormat="1" applyFont="1" applyFill="1" applyBorder="1" applyAlignment="1">
      <alignment horizontal="center" vertical="center"/>
    </xf>
    <xf numFmtId="10" fontId="16" fillId="0" borderId="77" xfId="0" applyNumberFormat="1" applyFont="1" applyFill="1" applyBorder="1" applyAlignment="1">
      <alignment horizontal="center" vertical="center"/>
    </xf>
    <xf numFmtId="179" fontId="16" fillId="0" borderId="60" xfId="0" applyNumberFormat="1" applyFont="1" applyFill="1" applyBorder="1" applyAlignment="1">
      <alignment horizontal="center" vertical="center"/>
    </xf>
    <xf numFmtId="179" fontId="16" fillId="12" borderId="41" xfId="0" applyNumberFormat="1" applyFont="1" applyFill="1" applyBorder="1" applyAlignment="1">
      <alignment horizontal="center" vertical="center"/>
    </xf>
    <xf numFmtId="179" fontId="16" fillId="12" borderId="40" xfId="0" applyNumberFormat="1" applyFont="1" applyFill="1" applyBorder="1" applyAlignment="1">
      <alignment horizontal="center" vertical="center"/>
    </xf>
    <xf numFmtId="10" fontId="16" fillId="0" borderId="42" xfId="0" applyNumberFormat="1" applyFont="1" applyFill="1" applyBorder="1" applyAlignment="1">
      <alignment horizontal="center" vertical="center"/>
    </xf>
    <xf numFmtId="10" fontId="16" fillId="0" borderId="73" xfId="0" applyNumberFormat="1" applyFont="1" applyFill="1" applyBorder="1" applyAlignment="1">
      <alignment horizontal="center" vertical="center"/>
    </xf>
    <xf numFmtId="179" fontId="16" fillId="12" borderId="56" xfId="0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 wrapText="1"/>
    </xf>
    <xf numFmtId="181" fontId="13" fillId="0" borderId="78" xfId="0" applyNumberFormat="1" applyFont="1" applyBorder="1" applyAlignment="1">
      <alignment horizontal="center" vertical="center"/>
    </xf>
    <xf numFmtId="181" fontId="13" fillId="0" borderId="60" xfId="0" applyNumberFormat="1" applyFont="1" applyBorder="1" applyAlignment="1">
      <alignment horizontal="center" vertical="center"/>
    </xf>
    <xf numFmtId="181" fontId="13" fillId="0" borderId="48" xfId="0" applyNumberFormat="1" applyFont="1" applyBorder="1" applyAlignment="1">
      <alignment horizontal="center" vertical="center"/>
    </xf>
    <xf numFmtId="181" fontId="13" fillId="9" borderId="76" xfId="0" applyNumberFormat="1" applyFont="1" applyFill="1" applyBorder="1" applyAlignment="1">
      <alignment horizontal="center" vertical="center"/>
    </xf>
    <xf numFmtId="181" fontId="13" fillId="9" borderId="58" xfId="0" applyNumberFormat="1" applyFont="1" applyFill="1" applyBorder="1" applyAlignment="1">
      <alignment horizontal="center" vertical="center"/>
    </xf>
    <xf numFmtId="181" fontId="13" fillId="9" borderId="45" xfId="0" applyNumberFormat="1" applyFont="1" applyFill="1" applyBorder="1" applyAlignment="1">
      <alignment horizontal="center" vertical="center"/>
    </xf>
    <xf numFmtId="181" fontId="13" fillId="0" borderId="45" xfId="0" applyNumberFormat="1" applyFont="1" applyBorder="1" applyAlignment="1">
      <alignment horizontal="center" vertical="center"/>
    </xf>
    <xf numFmtId="181" fontId="13" fillId="0" borderId="58" xfId="0" applyNumberFormat="1" applyFont="1" applyBorder="1" applyAlignment="1">
      <alignment horizontal="center" vertical="center"/>
    </xf>
    <xf numFmtId="10" fontId="13" fillId="0" borderId="48" xfId="0" applyNumberFormat="1" applyFont="1" applyBorder="1" applyAlignment="1">
      <alignment horizontal="center" vertical="center"/>
    </xf>
    <xf numFmtId="10" fontId="13" fillId="0" borderId="81" xfId="0" applyNumberFormat="1" applyFont="1" applyBorder="1" applyAlignment="1">
      <alignment horizontal="center" vertical="center"/>
    </xf>
    <xf numFmtId="181" fontId="13" fillId="0" borderId="72" xfId="0" applyNumberFormat="1" applyFont="1" applyBorder="1" applyAlignment="1">
      <alignment horizontal="center" vertical="center"/>
    </xf>
    <xf numFmtId="10" fontId="13" fillId="0" borderId="77" xfId="0" applyNumberFormat="1" applyFont="1" applyBorder="1" applyAlignment="1">
      <alignment horizontal="center" vertical="center"/>
    </xf>
    <xf numFmtId="10" fontId="13" fillId="0" borderId="45" xfId="0" applyNumberFormat="1" applyFont="1" applyBorder="1" applyAlignment="1">
      <alignment horizontal="center" vertical="center"/>
    </xf>
    <xf numFmtId="10" fontId="13" fillId="0" borderId="80" xfId="0" applyNumberFormat="1" applyFont="1" applyBorder="1" applyAlignment="1">
      <alignment horizontal="center" vertical="center"/>
    </xf>
    <xf numFmtId="181" fontId="13" fillId="9" borderId="71" xfId="0" applyNumberFormat="1" applyFont="1" applyFill="1" applyBorder="1" applyAlignment="1">
      <alignment horizontal="center" vertical="center"/>
    </xf>
    <xf numFmtId="10" fontId="13" fillId="0" borderId="75" xfId="0" applyNumberFormat="1" applyFont="1" applyBorder="1" applyAlignment="1">
      <alignment horizontal="center" vertical="center"/>
    </xf>
    <xf numFmtId="181" fontId="13" fillId="9" borderId="74" xfId="0" applyNumberFormat="1" applyFont="1" applyFill="1" applyBorder="1" applyAlignment="1">
      <alignment horizontal="center" vertical="center"/>
    </xf>
    <xf numFmtId="181" fontId="13" fillId="9" borderId="56" xfId="0" applyNumberFormat="1" applyFont="1" applyFill="1" applyBorder="1" applyAlignment="1">
      <alignment horizontal="center" vertical="center"/>
    </xf>
    <xf numFmtId="181" fontId="13" fillId="9" borderId="42" xfId="0" applyNumberFormat="1" applyFont="1" applyFill="1" applyBorder="1" applyAlignment="1">
      <alignment horizontal="center" vertical="center"/>
    </xf>
    <xf numFmtId="181" fontId="13" fillId="0" borderId="42" xfId="0" applyNumberFormat="1" applyFont="1" applyBorder="1" applyAlignment="1">
      <alignment horizontal="center" vertical="center"/>
    </xf>
    <xf numFmtId="181" fontId="13" fillId="0" borderId="56" xfId="0" applyNumberFormat="1" applyFont="1" applyBorder="1" applyAlignment="1">
      <alignment horizontal="center" vertical="center"/>
    </xf>
    <xf numFmtId="10" fontId="13" fillId="0" borderId="42" xfId="0" applyNumberFormat="1" applyFont="1" applyBorder="1" applyAlignment="1">
      <alignment horizontal="center" vertical="center"/>
    </xf>
    <xf numFmtId="10" fontId="13" fillId="0" borderId="79" xfId="0" applyNumberFormat="1" applyFont="1" applyBorder="1" applyAlignment="1">
      <alignment horizontal="center" vertical="center"/>
    </xf>
    <xf numFmtId="181" fontId="13" fillId="9" borderId="70" xfId="0" applyNumberFormat="1" applyFont="1" applyFill="1" applyBorder="1" applyAlignment="1">
      <alignment horizontal="center" vertical="center"/>
    </xf>
    <xf numFmtId="10" fontId="13" fillId="0" borderId="73" xfId="0" applyNumberFormat="1" applyFont="1" applyBorder="1" applyAlignment="1">
      <alignment horizontal="center" vertical="center"/>
    </xf>
    <xf numFmtId="0" fontId="14" fillId="7" borderId="67" xfId="0" applyFont="1" applyFill="1" applyBorder="1" applyAlignment="1">
      <alignment horizontal="center" vertical="center"/>
    </xf>
    <xf numFmtId="0" fontId="14" fillId="7" borderId="68" xfId="0" applyFont="1" applyFill="1" applyBorder="1" applyAlignment="1">
      <alignment horizontal="center" vertical="center"/>
    </xf>
    <xf numFmtId="0" fontId="15" fillId="11" borderId="2" xfId="0" applyFont="1" applyFill="1" applyBorder="1" applyAlignment="1" applyProtection="1">
      <alignment horizontal="center" vertical="center"/>
      <protection locked="0"/>
    </xf>
    <xf numFmtId="0" fontId="15" fillId="11" borderId="12" xfId="0" applyFont="1" applyFill="1" applyBorder="1" applyAlignment="1" applyProtection="1">
      <alignment horizontal="center" vertical="center"/>
      <protection locked="0"/>
    </xf>
    <xf numFmtId="179" fontId="13" fillId="0" borderId="60" xfId="0" applyNumberFormat="1" applyFont="1" applyBorder="1" applyAlignment="1">
      <alignment horizontal="center" vertical="center"/>
    </xf>
    <xf numFmtId="179" fontId="13" fillId="0" borderId="47" xfId="0" applyNumberFormat="1" applyFont="1" applyBorder="1" applyAlignment="1">
      <alignment horizontal="center" vertical="center"/>
    </xf>
    <xf numFmtId="179" fontId="13" fillId="0" borderId="46" xfId="0" applyNumberFormat="1" applyFont="1" applyBorder="1" applyAlignment="1">
      <alignment horizontal="center" vertical="center"/>
    </xf>
    <xf numFmtId="10" fontId="13" fillId="0" borderId="59" xfId="0" applyNumberFormat="1" applyFont="1" applyBorder="1" applyAlignment="1">
      <alignment horizontal="center" vertical="center"/>
    </xf>
    <xf numFmtId="179" fontId="13" fillId="0" borderId="65" xfId="0" applyNumberFormat="1" applyFont="1" applyBorder="1" applyAlignment="1">
      <alignment horizontal="center" vertical="center"/>
    </xf>
    <xf numFmtId="0" fontId="14" fillId="7" borderId="69" xfId="0" applyFont="1" applyFill="1" applyBorder="1" applyAlignment="1">
      <alignment horizontal="center" vertical="center"/>
    </xf>
    <xf numFmtId="179" fontId="13" fillId="9" borderId="58" xfId="0" applyNumberFormat="1" applyFont="1" applyFill="1" applyBorder="1" applyAlignment="1">
      <alignment horizontal="center" vertical="center"/>
    </xf>
    <xf numFmtId="179" fontId="13" fillId="9" borderId="44" xfId="0" applyNumberFormat="1" applyFont="1" applyFill="1" applyBorder="1" applyAlignment="1">
      <alignment horizontal="center" vertical="center"/>
    </xf>
    <xf numFmtId="10" fontId="13" fillId="9" borderId="44" xfId="0" applyNumberFormat="1" applyFont="1" applyFill="1" applyBorder="1" applyAlignment="1">
      <alignment horizontal="center" vertical="center"/>
    </xf>
    <xf numFmtId="10" fontId="13" fillId="9" borderId="45" xfId="0" applyNumberFormat="1" applyFont="1" applyFill="1" applyBorder="1" applyAlignment="1">
      <alignment horizontal="center" vertical="center"/>
    </xf>
    <xf numFmtId="179" fontId="13" fillId="9" borderId="43" xfId="0" applyNumberFormat="1" applyFont="1" applyFill="1" applyBorder="1" applyAlignment="1">
      <alignment horizontal="center" vertical="center"/>
    </xf>
    <xf numFmtId="10" fontId="13" fillId="9" borderId="57" xfId="0" applyNumberFormat="1" applyFont="1" applyFill="1" applyBorder="1" applyAlignment="1">
      <alignment horizontal="center" vertical="center"/>
    </xf>
    <xf numFmtId="179" fontId="13" fillId="0" borderId="58" xfId="0" applyNumberFormat="1" applyFont="1" applyBorder="1" applyAlignment="1">
      <alignment horizontal="center" vertical="center"/>
    </xf>
    <xf numFmtId="179" fontId="13" fillId="0" borderId="62" xfId="0" applyNumberFormat="1" applyFont="1" applyBorder="1" applyAlignment="1">
      <alignment horizontal="center" vertical="center"/>
    </xf>
    <xf numFmtId="179" fontId="13" fillId="0" borderId="56" xfId="0" applyNumberFormat="1" applyFont="1" applyBorder="1" applyAlignment="1">
      <alignment horizontal="center" vertical="center"/>
    </xf>
    <xf numFmtId="179" fontId="13" fillId="0" borderId="61" xfId="0" applyNumberFormat="1" applyFont="1" applyBorder="1" applyAlignment="1">
      <alignment horizontal="center" vertical="center"/>
    </xf>
    <xf numFmtId="179" fontId="13" fillId="9" borderId="56" xfId="0" applyNumberFormat="1" applyFont="1" applyFill="1" applyBorder="1" applyAlignment="1">
      <alignment horizontal="center" vertical="center"/>
    </xf>
    <xf numFmtId="179" fontId="13" fillId="9" borderId="41" xfId="0" applyNumberFormat="1" applyFont="1" applyFill="1" applyBorder="1" applyAlignment="1">
      <alignment horizontal="center" vertical="center"/>
    </xf>
    <xf numFmtId="10" fontId="13" fillId="9" borderId="41" xfId="0" applyNumberFormat="1" applyFont="1" applyFill="1" applyBorder="1" applyAlignment="1">
      <alignment horizontal="center" vertical="center"/>
    </xf>
    <xf numFmtId="10" fontId="13" fillId="9" borderId="42" xfId="0" applyNumberFormat="1" applyFont="1" applyFill="1" applyBorder="1" applyAlignment="1">
      <alignment horizontal="center" vertical="center"/>
    </xf>
    <xf numFmtId="179" fontId="13" fillId="9" borderId="40" xfId="0" applyNumberFormat="1" applyFont="1" applyFill="1" applyBorder="1" applyAlignment="1">
      <alignment horizontal="center" vertical="center"/>
    </xf>
    <xf numFmtId="10" fontId="13" fillId="9" borderId="55" xfId="0" applyNumberFormat="1" applyFont="1" applyFill="1" applyBorder="1" applyAlignment="1">
      <alignment horizontal="center" vertical="center"/>
    </xf>
    <xf numFmtId="181" fontId="13" fillId="9" borderId="44" xfId="0" applyNumberFormat="1" applyFont="1" applyFill="1" applyBorder="1" applyAlignment="1" applyProtection="1">
      <alignment horizontal="center" vertical="center"/>
      <protection locked="0"/>
    </xf>
    <xf numFmtId="181" fontId="13" fillId="0" borderId="58" xfId="0" applyNumberFormat="1" applyFont="1" applyFill="1" applyBorder="1" applyAlignment="1" applyProtection="1">
      <alignment horizontal="center" vertical="center"/>
      <protection locked="0"/>
    </xf>
    <xf numFmtId="181" fontId="13" fillId="0" borderId="45" xfId="0" applyNumberFormat="1" applyFont="1" applyFill="1" applyBorder="1" applyAlignment="1" applyProtection="1">
      <alignment horizontal="center" vertical="center"/>
      <protection locked="0"/>
    </xf>
    <xf numFmtId="179" fontId="13" fillId="9" borderId="43" xfId="0" applyNumberFormat="1" applyFont="1" applyFill="1" applyBorder="1" applyAlignment="1" applyProtection="1">
      <alignment horizontal="center" vertical="center"/>
      <protection locked="0"/>
    </xf>
    <xf numFmtId="179" fontId="13" fillId="9" borderId="44" xfId="0" applyNumberFormat="1" applyFont="1" applyFill="1" applyBorder="1" applyAlignment="1" applyProtection="1">
      <alignment horizontal="center" vertical="center"/>
      <protection locked="0"/>
    </xf>
    <xf numFmtId="181" fontId="13" fillId="9" borderId="57" xfId="0" applyNumberFormat="1" applyFont="1" applyFill="1" applyBorder="1" applyAlignment="1" applyProtection="1">
      <alignment horizontal="center" vertical="center"/>
      <protection locked="0"/>
    </xf>
    <xf numFmtId="10" fontId="13" fillId="0" borderId="58" xfId="0" applyNumberFormat="1" applyFont="1" applyFill="1" applyBorder="1" applyAlignment="1" applyProtection="1">
      <alignment horizontal="center" vertical="center"/>
      <protection locked="0"/>
    </xf>
    <xf numFmtId="10" fontId="13" fillId="0" borderId="45" xfId="0" applyNumberFormat="1" applyFont="1" applyFill="1" applyBorder="1" applyAlignment="1" applyProtection="1">
      <alignment horizontal="center" vertical="center"/>
      <protection locked="0"/>
    </xf>
    <xf numFmtId="181" fontId="13" fillId="9" borderId="43" xfId="0" applyNumberFormat="1" applyFont="1" applyFill="1" applyBorder="1" applyAlignment="1" applyProtection="1">
      <alignment horizontal="center" vertical="center"/>
      <protection locked="0"/>
    </xf>
    <xf numFmtId="181" fontId="13" fillId="0" borderId="47" xfId="0" applyNumberFormat="1" applyFont="1" applyFill="1" applyBorder="1" applyAlignment="1" applyProtection="1">
      <alignment horizontal="center" vertical="center"/>
      <protection locked="0"/>
    </xf>
    <xf numFmtId="181" fontId="13" fillId="0" borderId="60" xfId="0" applyNumberFormat="1" applyFont="1" applyFill="1" applyBorder="1" applyAlignment="1" applyProtection="1">
      <alignment horizontal="center" vertical="center"/>
      <protection locked="0"/>
    </xf>
    <xf numFmtId="181" fontId="13" fillId="0" borderId="48" xfId="0" applyNumberFormat="1" applyFont="1" applyFill="1" applyBorder="1" applyAlignment="1" applyProtection="1">
      <alignment horizontal="center" vertical="center"/>
      <protection locked="0"/>
    </xf>
    <xf numFmtId="179" fontId="13" fillId="0" borderId="46" xfId="0" applyNumberFormat="1" applyFont="1" applyFill="1" applyBorder="1" applyAlignment="1" applyProtection="1">
      <alignment horizontal="center" vertical="center"/>
      <protection locked="0"/>
    </xf>
    <xf numFmtId="179" fontId="13" fillId="0" borderId="47" xfId="0" applyNumberFormat="1" applyFont="1" applyFill="1" applyBorder="1" applyAlignment="1" applyProtection="1">
      <alignment horizontal="center" vertical="center"/>
      <protection locked="0"/>
    </xf>
    <xf numFmtId="181" fontId="13" fillId="0" borderId="59" xfId="0" applyNumberFormat="1" applyFont="1" applyFill="1" applyBorder="1" applyAlignment="1" applyProtection="1">
      <alignment horizontal="center" vertical="center"/>
      <protection locked="0"/>
    </xf>
    <xf numFmtId="10" fontId="13" fillId="0" borderId="60" xfId="0" applyNumberFormat="1" applyFont="1" applyFill="1" applyBorder="1" applyAlignment="1" applyProtection="1">
      <alignment horizontal="center" vertical="center"/>
      <protection locked="0"/>
    </xf>
    <xf numFmtId="10" fontId="13" fillId="0" borderId="48" xfId="0" applyNumberFormat="1" applyFont="1" applyFill="1" applyBorder="1" applyAlignment="1" applyProtection="1">
      <alignment horizontal="center" vertical="center"/>
      <protection locked="0"/>
    </xf>
    <xf numFmtId="181" fontId="13" fillId="0" borderId="46" xfId="0" applyNumberFormat="1" applyFont="1" applyFill="1" applyBorder="1" applyAlignment="1" applyProtection="1">
      <alignment horizontal="center" vertical="center"/>
      <protection locked="0"/>
    </xf>
    <xf numFmtId="181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0" borderId="56" xfId="0" applyNumberFormat="1" applyFont="1" applyFill="1" applyBorder="1" applyAlignment="1" applyProtection="1">
      <alignment horizontal="center" vertical="center"/>
      <protection locked="0"/>
    </xf>
    <xf numFmtId="181" fontId="13" fillId="0" borderId="42" xfId="0" applyNumberFormat="1" applyFont="1" applyFill="1" applyBorder="1" applyAlignment="1" applyProtection="1">
      <alignment horizontal="center" vertical="center"/>
      <protection locked="0"/>
    </xf>
    <xf numFmtId="179" fontId="13" fillId="9" borderId="40" xfId="0" applyNumberFormat="1" applyFont="1" applyFill="1" applyBorder="1" applyAlignment="1" applyProtection="1">
      <alignment horizontal="center" vertical="center"/>
      <protection locked="0"/>
    </xf>
    <xf numFmtId="179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9" borderId="55" xfId="0" applyNumberFormat="1" applyFont="1" applyFill="1" applyBorder="1" applyAlignment="1" applyProtection="1">
      <alignment horizontal="center" vertical="center"/>
      <protection locked="0"/>
    </xf>
    <xf numFmtId="10" fontId="13" fillId="0" borderId="56" xfId="4" applyNumberFormat="1" applyFont="1" applyFill="1" applyBorder="1" applyAlignment="1" applyProtection="1">
      <alignment horizontal="center" vertical="center"/>
    </xf>
    <xf numFmtId="10" fontId="13" fillId="0" borderId="42" xfId="4" applyNumberFormat="1" applyFont="1" applyFill="1" applyBorder="1" applyAlignment="1" applyProtection="1">
      <alignment horizontal="center" vertical="center"/>
    </xf>
    <xf numFmtId="181" fontId="13" fillId="9" borderId="40" xfId="0" applyNumberFormat="1" applyFont="1" applyFill="1" applyBorder="1" applyAlignment="1" applyProtection="1">
      <alignment horizontal="center" vertical="center"/>
    </xf>
    <xf numFmtId="181" fontId="13" fillId="9" borderId="41" xfId="0" applyNumberFormat="1" applyFont="1" applyFill="1" applyBorder="1" applyAlignment="1" applyProtection="1">
      <alignment horizontal="center" vertical="center"/>
    </xf>
    <xf numFmtId="0" fontId="15" fillId="10" borderId="2" xfId="0" applyFont="1" applyFill="1" applyBorder="1" applyAlignment="1" applyProtection="1">
      <alignment horizontal="center" vertical="center" wrapText="1"/>
      <protection locked="0"/>
    </xf>
    <xf numFmtId="181" fontId="13" fillId="9" borderId="44" xfId="0" applyNumberFormat="1" applyFont="1" applyFill="1" applyBorder="1" applyAlignment="1">
      <alignment horizontal="center" vertical="center"/>
    </xf>
    <xf numFmtId="181" fontId="13" fillId="9" borderId="57" xfId="0" applyNumberFormat="1" applyFont="1" applyFill="1" applyBorder="1" applyAlignment="1">
      <alignment horizontal="center" vertical="center"/>
    </xf>
    <xf numFmtId="181" fontId="13" fillId="9" borderId="62" xfId="0" applyNumberFormat="1" applyFont="1" applyFill="1" applyBorder="1" applyAlignment="1">
      <alignment horizontal="center" vertical="center"/>
    </xf>
    <xf numFmtId="181" fontId="13" fillId="0" borderId="59" xfId="0" applyNumberFormat="1" applyFont="1" applyBorder="1" applyAlignment="1">
      <alignment horizontal="center" vertical="center"/>
    </xf>
    <xf numFmtId="181" fontId="13" fillId="0" borderId="65" xfId="0" applyNumberFormat="1" applyFont="1" applyBorder="1" applyAlignment="1">
      <alignment horizontal="center" vertical="center"/>
    </xf>
    <xf numFmtId="181" fontId="13" fillId="9" borderId="41" xfId="0" applyNumberFormat="1" applyFont="1" applyFill="1" applyBorder="1" applyAlignment="1">
      <alignment horizontal="center" vertical="center"/>
    </xf>
    <xf numFmtId="181" fontId="13" fillId="9" borderId="55" xfId="0" applyNumberFormat="1" applyFont="1" applyFill="1" applyBorder="1" applyAlignment="1">
      <alignment horizontal="center" vertical="center"/>
    </xf>
    <xf numFmtId="181" fontId="13" fillId="9" borderId="61" xfId="0" applyNumberFormat="1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10" fontId="13" fillId="0" borderId="62" xfId="0" applyNumberFormat="1" applyFont="1" applyBorder="1" applyAlignment="1">
      <alignment horizontal="center" vertical="center"/>
    </xf>
    <xf numFmtId="181" fontId="13" fillId="0" borderId="46" xfId="0" applyNumberFormat="1" applyFont="1" applyBorder="1" applyAlignment="1">
      <alignment horizontal="center" vertical="center"/>
    </xf>
    <xf numFmtId="10" fontId="13" fillId="0" borderId="65" xfId="0" applyNumberFormat="1" applyFont="1" applyBorder="1" applyAlignment="1">
      <alignment horizontal="center" vertical="center"/>
    </xf>
    <xf numFmtId="181" fontId="13" fillId="9" borderId="43" xfId="0" applyNumberFormat="1" applyFont="1" applyFill="1" applyBorder="1" applyAlignment="1">
      <alignment horizontal="center" vertical="center"/>
    </xf>
    <xf numFmtId="10" fontId="13" fillId="0" borderId="57" xfId="0" applyNumberFormat="1" applyFont="1" applyBorder="1" applyAlignment="1">
      <alignment horizontal="center" vertical="center"/>
    </xf>
    <xf numFmtId="10" fontId="13" fillId="0" borderId="61" xfId="0" applyNumberFormat="1" applyFont="1" applyBorder="1" applyAlignment="1">
      <alignment horizontal="center" vertical="center"/>
    </xf>
    <xf numFmtId="181" fontId="13" fillId="9" borderId="40" xfId="0" applyNumberFormat="1" applyFont="1" applyFill="1" applyBorder="1" applyAlignment="1">
      <alignment horizontal="center" vertical="center"/>
    </xf>
    <xf numFmtId="10" fontId="13" fillId="0" borderId="55" xfId="0" applyNumberFormat="1" applyFont="1" applyBorder="1" applyAlignment="1">
      <alignment horizontal="center" vertical="center"/>
    </xf>
    <xf numFmtId="0" fontId="14" fillId="8" borderId="27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65">
    <cellStyle name="百分比" xfId="4" builtinId="5"/>
    <cellStyle name="百分比 2" xfId="5" xr:uid="{00000000-0005-0000-0000-00000F000000}"/>
    <cellStyle name="百分比 2 2" xfId="9" xr:uid="{00000000-0005-0000-0000-00001A000000}"/>
    <cellStyle name="百分比 3" xfId="19" xr:uid="{00000000-0005-0000-0000-000041000000}"/>
    <cellStyle name="百分比 4" xfId="8" xr:uid="{00000000-0005-0000-0000-000019000000}"/>
    <cellStyle name="常规" xfId="0" builtinId="0"/>
    <cellStyle name="常规 10" xfId="15" xr:uid="{00000000-0005-0000-0000-00003B000000}"/>
    <cellStyle name="常规 10 2" xfId="17" xr:uid="{00000000-0005-0000-0000-00003E000000}"/>
    <cellStyle name="常规 10 3" xfId="1" xr:uid="{00000000-0005-0000-0000-000005000000}"/>
    <cellStyle name="常规 100 2 2 2" xfId="18" xr:uid="{00000000-0005-0000-0000-000040000000}"/>
    <cellStyle name="常规 100 2 2 2 2" xfId="12" xr:uid="{00000000-0005-0000-0000-00002F000000}"/>
    <cellStyle name="常规 11 2" xfId="20" xr:uid="{00000000-0005-0000-0000-000042000000}"/>
    <cellStyle name="常规 11 2 2" xfId="2" xr:uid="{00000000-0005-0000-0000-000006000000}"/>
    <cellStyle name="常规 16" xfId="11" xr:uid="{00000000-0005-0000-0000-000028000000}"/>
    <cellStyle name="常规 16 2" xfId="16" xr:uid="{00000000-0005-0000-0000-00003C000000}"/>
    <cellStyle name="常规 19" xfId="21" xr:uid="{00000000-0005-0000-0000-000043000000}"/>
    <cellStyle name="常规 19 2" xfId="10" xr:uid="{00000000-0005-0000-0000-000020000000}"/>
    <cellStyle name="常规 2" xfId="22" xr:uid="{00000000-0005-0000-0000-000044000000}"/>
    <cellStyle name="常规 2 2" xfId="23" xr:uid="{00000000-0005-0000-0000-000045000000}"/>
    <cellStyle name="常规 2 2 2" xfId="24" xr:uid="{00000000-0005-0000-0000-000046000000}"/>
    <cellStyle name="常规 2 2 2 2" xfId="25" xr:uid="{00000000-0005-0000-0000-000047000000}"/>
    <cellStyle name="常规 2 2 3" xfId="26" xr:uid="{00000000-0005-0000-0000-000048000000}"/>
    <cellStyle name="常规 2 2 3 2 2 2 2 2 3" xfId="27" xr:uid="{00000000-0005-0000-0000-000049000000}"/>
    <cellStyle name="常规 2 2 3 2 2 2 2 2 3 2" xfId="28" xr:uid="{00000000-0005-0000-0000-00004A000000}"/>
    <cellStyle name="常规 2 2 3 2 2 2 2 2 3 2 2 2 2" xfId="29" xr:uid="{00000000-0005-0000-0000-00004B000000}"/>
    <cellStyle name="常规 2 2 3 2 2 2 2 2 3 2 2 2 2 2" xfId="30" xr:uid="{00000000-0005-0000-0000-00004C000000}"/>
    <cellStyle name="常规 2 2 3 2 2 2 2 2 3 2 2 2 2 3" xfId="31" xr:uid="{00000000-0005-0000-0000-00004D000000}"/>
    <cellStyle name="常规 2 2 3 2 2 2 2 2 3 3" xfId="32" xr:uid="{00000000-0005-0000-0000-00004E000000}"/>
    <cellStyle name="常规 2 2 3 2 3 2 2 2 2 2" xfId="33" xr:uid="{00000000-0005-0000-0000-00004F000000}"/>
    <cellStyle name="常规 2 2 3 2 3 2 2 2 2 2 2" xfId="34" xr:uid="{00000000-0005-0000-0000-000050000000}"/>
    <cellStyle name="常规 2 2 3 2 3 2 2 2 2 2 3" xfId="35" xr:uid="{00000000-0005-0000-0000-000051000000}"/>
    <cellStyle name="常规 2 3" xfId="37" xr:uid="{00000000-0005-0000-0000-000053000000}"/>
    <cellStyle name="常规 2 3 2" xfId="38" xr:uid="{00000000-0005-0000-0000-000054000000}"/>
    <cellStyle name="常规 2 4" xfId="39" xr:uid="{00000000-0005-0000-0000-000055000000}"/>
    <cellStyle name="常规 2 4 3 2 2 2 2" xfId="40" xr:uid="{00000000-0005-0000-0000-000056000000}"/>
    <cellStyle name="常规 2 4 3 2 2 2 2 2" xfId="41" xr:uid="{00000000-0005-0000-0000-000057000000}"/>
    <cellStyle name="常规 2 5" xfId="42" xr:uid="{00000000-0005-0000-0000-000058000000}"/>
    <cellStyle name="常规 2 63" xfId="43" xr:uid="{00000000-0005-0000-0000-000059000000}"/>
    <cellStyle name="常规 2 63 2" xfId="36" xr:uid="{00000000-0005-0000-0000-000052000000}"/>
    <cellStyle name="常规 2 64" xfId="44" xr:uid="{00000000-0005-0000-0000-00005A000000}"/>
    <cellStyle name="常规 2 64 2" xfId="45" xr:uid="{00000000-0005-0000-0000-00005B000000}"/>
    <cellStyle name="常规 3" xfId="46" xr:uid="{00000000-0005-0000-0000-00005C000000}"/>
    <cellStyle name="常规 3 2" xfId="47" xr:uid="{00000000-0005-0000-0000-00005D000000}"/>
    <cellStyle name="常规 4" xfId="48" xr:uid="{00000000-0005-0000-0000-00005E000000}"/>
    <cellStyle name="常规 5" xfId="49" xr:uid="{00000000-0005-0000-0000-00005F000000}"/>
    <cellStyle name="常规 5 2" xfId="7" xr:uid="{00000000-0005-0000-0000-000015000000}"/>
    <cellStyle name="常规 6" xfId="6" xr:uid="{00000000-0005-0000-0000-000010000000}"/>
    <cellStyle name="常规 6 2" xfId="50" xr:uid="{00000000-0005-0000-0000-000060000000}"/>
    <cellStyle name="常规 7" xfId="51" xr:uid="{00000000-0005-0000-0000-000061000000}"/>
    <cellStyle name="常规 7 2" xfId="52" xr:uid="{00000000-0005-0000-0000-000062000000}"/>
    <cellStyle name="常规 8" xfId="53" xr:uid="{00000000-0005-0000-0000-000063000000}"/>
    <cellStyle name="超链接 2" xfId="54" xr:uid="{00000000-0005-0000-0000-000064000000}"/>
    <cellStyle name="超链接 3" xfId="55" xr:uid="{00000000-0005-0000-0000-000065000000}"/>
    <cellStyle name="千位分隔" xfId="3" builtinId="3"/>
    <cellStyle name="千位分隔 2" xfId="56" xr:uid="{00000000-0005-0000-0000-000066000000}"/>
    <cellStyle name="千位分隔 2 2" xfId="57" xr:uid="{00000000-0005-0000-0000-000067000000}"/>
    <cellStyle name="千位分隔 2 2 2" xfId="58" xr:uid="{00000000-0005-0000-0000-000068000000}"/>
    <cellStyle name="千位分隔 2 3" xfId="59" xr:uid="{00000000-0005-0000-0000-000069000000}"/>
    <cellStyle name="千位分隔 3" xfId="60" xr:uid="{00000000-0005-0000-0000-00006A000000}"/>
    <cellStyle name="千位分隔 3 2" xfId="61" xr:uid="{00000000-0005-0000-0000-00006B000000}"/>
    <cellStyle name="千位分隔 4" xfId="62" xr:uid="{00000000-0005-0000-0000-00006C000000}"/>
    <cellStyle name="千位分隔 5" xfId="63" xr:uid="{00000000-0005-0000-0000-00006D000000}"/>
    <cellStyle name="千位分隔[0] 2" xfId="13" xr:uid="{00000000-0005-0000-0000-000031000000}"/>
    <cellStyle name="千位分隔[0] 3" xfId="14" xr:uid="{00000000-0005-0000-0000-000033000000}"/>
    <cellStyle name="样式 1" xfId="64" xr:uid="{00000000-0005-0000-0000-00006E000000}"/>
  </cellStyles>
  <dxfs count="0"/>
  <tableStyles count="0" defaultTableStyle="TableStyleMedium2" defaultPivotStyle="PivotStyleLight16"/>
  <colors>
    <mruColors>
      <color rgb="FF00B050"/>
      <color rgb="FFFFD966"/>
      <color rgb="FFBFBFBF"/>
      <color rgb="FFA9D08E"/>
      <color rgb="FFC6E0B4"/>
      <color rgb="FFFFFFFF"/>
      <color rgb="FF0070C0"/>
      <color rgb="FFFFE699"/>
      <color rgb="FF00000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上周生产实际情况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周报汇总!$C$66</c:f>
              <c:strCache>
                <c:ptCount val="1"/>
                <c:pt idx="0">
                  <c:v>生产计划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周报汇总!$A$68:$A$75</c15:sqref>
                  </c15:fullRef>
                </c:ext>
              </c:extLst>
              <c:f>周报汇总!$A$68:$A$74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周报汇总!$D$68:$D$75</c15:sqref>
                  </c15:fullRef>
                </c:ext>
              </c:extLst>
              <c:f>周报汇总!$D$68:$D$74</c:f>
              <c:numCache>
                <c:formatCode>0.00_);[Red]\(0.00\)</c:formatCode>
                <c:ptCount val="7"/>
                <c:pt idx="0">
                  <c:v>423.11999999999995</c:v>
                </c:pt>
                <c:pt idx="1">
                  <c:v>445.10859905533971</c:v>
                </c:pt>
                <c:pt idx="2">
                  <c:v>316</c:v>
                </c:pt>
                <c:pt idx="3">
                  <c:v>281.16000000000003</c:v>
                </c:pt>
                <c:pt idx="4">
                  <c:v>2.1100000000000003</c:v>
                </c:pt>
                <c:pt idx="5">
                  <c:v>84.910229999999984</c:v>
                </c:pt>
                <c:pt idx="6">
                  <c:v>53.461990802242198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E-4852-BB87-E1B5F7C194C8}"/>
            </c:ext>
          </c:extLst>
        </c:ser>
        <c:ser>
          <c:idx val="4"/>
          <c:order val="3"/>
          <c:tx>
            <c:strRef>
              <c:f>周报汇总!$E$66</c:f>
              <c:strCache>
                <c:ptCount val="1"/>
                <c:pt idx="0">
                  <c:v>生产完成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周报汇总!$A$68:$A$75</c15:sqref>
                  </c15:fullRef>
                </c:ext>
              </c:extLst>
              <c:f>周报汇总!$A$68:$A$74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周报汇总!$F$68:$F$75</c15:sqref>
                  </c15:fullRef>
                </c:ext>
              </c:extLst>
              <c:f>周报汇总!$F$68:$F$74</c:f>
              <c:numCache>
                <c:formatCode>0.00_);[Red]\(0.00\)</c:formatCode>
                <c:ptCount val="7"/>
                <c:pt idx="0">
                  <c:v>423.11999999999995</c:v>
                </c:pt>
                <c:pt idx="1">
                  <c:v>520.56828624571915</c:v>
                </c:pt>
                <c:pt idx="2">
                  <c:v>291.90000000000003</c:v>
                </c:pt>
                <c:pt idx="3">
                  <c:v>280.69</c:v>
                </c:pt>
                <c:pt idx="4">
                  <c:v>2.1100000000000003</c:v>
                </c:pt>
                <c:pt idx="5">
                  <c:v>84.910229999999984</c:v>
                </c:pt>
                <c:pt idx="6">
                  <c:v>45.725397747166291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3E-4852-BB87-E1B5F7C194C8}"/>
            </c:ext>
          </c:extLst>
        </c:ser>
        <c:ser>
          <c:idx val="7"/>
          <c:order val="6"/>
          <c:tx>
            <c:strRef>
              <c:f>周报汇总!$H$66</c:f>
              <c:strCache>
                <c:ptCount val="1"/>
                <c:pt idx="0">
                  <c:v>顾客交付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周报汇总!$A$68:$A$75</c15:sqref>
                  </c15:fullRef>
                </c:ext>
              </c:extLst>
              <c:f>周报汇总!$A$68:$A$74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周报汇总!$I$68:$I$75</c15:sqref>
                  </c15:fullRef>
                </c:ext>
              </c:extLst>
              <c:f>周报汇总!$I$68:$I$74</c:f>
              <c:numCache>
                <c:formatCode>0.00_);[Red]\(0.00\)</c:formatCode>
                <c:ptCount val="7"/>
                <c:pt idx="0">
                  <c:v>396.85840707964581</c:v>
                </c:pt>
                <c:pt idx="1">
                  <c:v>521.61</c:v>
                </c:pt>
                <c:pt idx="2">
                  <c:v>267.83</c:v>
                </c:pt>
                <c:pt idx="3">
                  <c:v>273.52999999999997</c:v>
                </c:pt>
                <c:pt idx="4">
                  <c:v>1.9279999999999999</c:v>
                </c:pt>
                <c:pt idx="5">
                  <c:v>86.609566999999998</c:v>
                </c:pt>
                <c:pt idx="6">
                  <c:v>43.798564371514694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3E-4852-BB87-E1B5F7C19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396572"/>
        <c:axId val="227689898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周报汇总!$C$65:$C$67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生产计划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周报汇总!$A$68:$A$75</c15:sqref>
                        </c15:fullRef>
                        <c15:formulaRef>
                          <c15:sqref>周报汇总!$A$68:$A$74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周报汇总!$C$68:$C$75</c15:sqref>
                        </c15:fullRef>
                        <c15:formulaRef>
                          <c15:sqref>周报汇总!$C$68:$C$74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4116</c:v>
                      </c:pt>
                      <c:pt idx="1">
                        <c:v>78715</c:v>
                      </c:pt>
                      <c:pt idx="2">
                        <c:v>12200</c:v>
                      </c:pt>
                      <c:pt idx="3">
                        <c:v>11217</c:v>
                      </c:pt>
                      <c:pt idx="4">
                        <c:v>25</c:v>
                      </c:pt>
                      <c:pt idx="5">
                        <c:v>7531.5</c:v>
                      </c:pt>
                      <c:pt idx="6">
                        <c:v>14490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A3E-4852-BB87-E1B5F7C194C8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周报汇总!$E$65:$E$67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生产完成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周报汇总!$A$68:$A$75</c15:sqref>
                        </c15:fullRef>
                        <c15:formulaRef>
                          <c15:sqref>周报汇总!$A$68:$A$74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周报汇总!$E$68:$E$75</c15:sqref>
                        </c15:fullRef>
                        <c15:formulaRef>
                          <c15:sqref>周报汇总!$E$68:$E$74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4116</c:v>
                      </c:pt>
                      <c:pt idx="1">
                        <c:v>73736</c:v>
                      </c:pt>
                      <c:pt idx="2">
                        <c:v>12519</c:v>
                      </c:pt>
                      <c:pt idx="3">
                        <c:v>11213</c:v>
                      </c:pt>
                      <c:pt idx="4">
                        <c:v>25</c:v>
                      </c:pt>
                      <c:pt idx="5">
                        <c:v>7531.5</c:v>
                      </c:pt>
                      <c:pt idx="6">
                        <c:v>7672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A3E-4852-BB87-E1B5F7C194C8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周报汇总!$G$65:$G$67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生产完成</c:v>
                      </c:pt>
                      <c:pt idx="2">
                        <c:v>完成率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周报汇总!$A$68:$A$75</c15:sqref>
                        </c15:fullRef>
                        <c15:formulaRef>
                          <c15:sqref>周报汇总!$A$68:$A$74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周报汇总!$G$68:$G$75</c15:sqref>
                        </c15:fullRef>
                        <c15:formulaRef>
                          <c15:sqref>周报汇总!$G$68:$G$74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1</c:v>
                      </c:pt>
                      <c:pt idx="1">
                        <c:v>1.1695309579516742</c:v>
                      </c:pt>
                      <c:pt idx="2">
                        <c:v>0.92373417721519002</c:v>
                      </c:pt>
                      <c:pt idx="3">
                        <c:v>0.99832835396215669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0.85528797302566151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A3E-4852-BB87-E1B5F7C194C8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周报汇总!$H$65:$H$67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顾客交付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周报汇总!$A$68:$A$75</c15:sqref>
                        </c15:fullRef>
                        <c15:formulaRef>
                          <c15:sqref>周报汇总!$A$68:$A$74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周报汇总!$H$68:$H$75</c15:sqref>
                        </c15:fullRef>
                        <c15:formulaRef>
                          <c15:sqref>周报汇总!$H$68:$H$74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3998</c:v>
                      </c:pt>
                      <c:pt idx="1">
                        <c:v>77626</c:v>
                      </c:pt>
                      <c:pt idx="2">
                        <c:v>3855</c:v>
                      </c:pt>
                      <c:pt idx="3">
                        <c:v>11932</c:v>
                      </c:pt>
                      <c:pt idx="4">
                        <c:v>18</c:v>
                      </c:pt>
                      <c:pt idx="5">
                        <c:v>7307</c:v>
                      </c:pt>
                      <c:pt idx="6">
                        <c:v>6835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A3E-4852-BB87-E1B5F7C194C8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周报汇总!$J$65:$J$67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结余库存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周报汇总!$A$68:$A$75</c15:sqref>
                        </c15:fullRef>
                        <c15:formulaRef>
                          <c15:sqref>周报汇总!$A$68:$A$74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周报汇总!$J$68:$J$75</c15:sqref>
                        </c15:fullRef>
                        <c15:formulaRef>
                          <c15:sqref>周报汇总!$J$68:$J$74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2955</c:v>
                      </c:pt>
                      <c:pt idx="1">
                        <c:v>198430</c:v>
                      </c:pt>
                      <c:pt idx="2">
                        <c:v>305</c:v>
                      </c:pt>
                      <c:pt idx="3">
                        <c:v>2707</c:v>
                      </c:pt>
                      <c:pt idx="4">
                        <c:v>80</c:v>
                      </c:pt>
                      <c:pt idx="5">
                        <c:v>2541.9</c:v>
                      </c:pt>
                      <c:pt idx="6">
                        <c:v>16589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A3E-4852-BB87-E1B5F7C194C8}"/>
                  </c:ext>
                </c:extLst>
              </c15:ser>
            </c15:filteredBarSeries>
            <c15:filteredBar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周报汇总!$K$65:$K$67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结余库存</c:v>
                      </c:pt>
                      <c:pt idx="2">
                        <c:v>金额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周报汇总!$A$68:$A$75</c15:sqref>
                        </c15:fullRef>
                        <c15:formulaRef>
                          <c15:sqref>周报汇总!$A$68:$A$74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周报汇总!$K$68:$K$75</c15:sqref>
                        </c15:fullRef>
                        <c15:formulaRef>
                          <c15:sqref>周报汇总!$K$68:$K$74</c15:sqref>
                        </c15:formulaRef>
                      </c:ext>
                    </c:extLst>
                    <c:numCache>
                      <c:formatCode>0.00_);[Red]\(0.00\)</c:formatCode>
                      <c:ptCount val="7"/>
                      <c:pt idx="0">
                        <c:v>334.57</c:v>
                      </c:pt>
                      <c:pt idx="1">
                        <c:v>1492</c:v>
                      </c:pt>
                      <c:pt idx="2">
                        <c:v>21.35</c:v>
                      </c:pt>
                      <c:pt idx="3">
                        <c:v>63.949999999999982</c:v>
                      </c:pt>
                      <c:pt idx="4">
                        <c:v>8.9660000000000011</c:v>
                      </c:pt>
                      <c:pt idx="5">
                        <c:v>31.294820400000003</c:v>
                      </c:pt>
                      <c:pt idx="6">
                        <c:v>82.309942276965614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A3E-4852-BB87-E1B5F7C194C8}"/>
                  </c:ext>
                </c:extLst>
              </c15:ser>
            </c15:filteredBarSeries>
          </c:ext>
        </c:extLst>
      </c:barChart>
      <c:catAx>
        <c:axId val="7923965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27689898"/>
        <c:crosses val="autoZero"/>
        <c:auto val="1"/>
        <c:lblAlgn val="ctr"/>
        <c:lblOffset val="100"/>
        <c:noMultiLvlLbl val="0"/>
      </c:catAx>
      <c:valAx>
        <c:axId val="22768989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923965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08074534161494"/>
          <c:y val="0.44205298013244998"/>
          <c:w val="0.116356107660455"/>
          <c:h val="0.293282876064333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周报汇总!$A$262:$B$262</c:f>
              <c:strCache>
                <c:ptCount val="2"/>
                <c:pt idx="0">
                  <c:v>制程PPM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周报汇总!$C$256:$H$256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周报汇总!$C$262:$H$262</c:f>
              <c:numCache>
                <c:formatCode>0.00%</c:formatCode>
                <c:ptCount val="6"/>
                <c:pt idx="0">
                  <c:v>47.643749999999997</c:v>
                </c:pt>
                <c:pt idx="1">
                  <c:v>4.1459999999999999</c:v>
                </c:pt>
                <c:pt idx="2">
                  <c:v>0.32</c:v>
                </c:pt>
                <c:pt idx="3">
                  <c:v>0.71399999999999997</c:v>
                </c:pt>
                <c:pt idx="4">
                  <c:v>3.0649999999999999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C8-4A39-A843-A0207304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周报汇总!$A$257:$B$257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周报汇总!$C$257:$H$257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4">
                        <c:v>800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AC8-4A39-A843-A0207304431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周报汇总!$A$258:$B$258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周报汇总!$C$258:$H$258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4701</c:v>
                      </c:pt>
                      <c:pt idx="1">
                        <c:v>38566</c:v>
                      </c:pt>
                      <c:pt idx="2">
                        <c:v>287</c:v>
                      </c:pt>
                      <c:pt idx="3">
                        <c:v>302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AC8-4A39-A843-A0207304431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周报汇总!$A$259:$B$259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周报汇总!$C$259:$H$259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4.7009999999999996</c:v>
                      </c:pt>
                      <c:pt idx="1">
                        <c:v>77.132000000000005</c:v>
                      </c:pt>
                      <c:pt idx="2">
                        <c:v>0.95666666666666667</c:v>
                      </c:pt>
                      <c:pt idx="3">
                        <c:v>1.0066666666666666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AC8-4A39-A843-A0207304431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周报汇总!$A$260:$B$260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周报汇总!$C$260:$H$260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4">
                        <c:v>1000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AC8-4A39-A843-A0207304431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周报汇总!$A$261:$B$261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周报汇总!$C$261:$H$261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38115</c:v>
                      </c:pt>
                      <c:pt idx="1">
                        <c:v>2073</c:v>
                      </c:pt>
                      <c:pt idx="2">
                        <c:v>160</c:v>
                      </c:pt>
                      <c:pt idx="3">
                        <c:v>357</c:v>
                      </c:pt>
                      <c:pt idx="4">
                        <c:v>3065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AC8-4A39-A843-A0207304431D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8"/>
          <c:order val="8"/>
          <c:tx>
            <c:strRef>
              <c:f>周报汇总!$A$265:$B$265</c:f>
              <c:strCache>
                <c:ptCount val="2"/>
                <c:pt idx="0">
                  <c:v>零公里PPM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周报汇总!$C$256:$H$256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周报汇总!$C$265:$H$265</c:f>
              <c:numCache>
                <c:formatCode>0.00%</c:formatCode>
                <c:ptCount val="6"/>
                <c:pt idx="0">
                  <c:v>3.855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CB-485F-8FAB-8C1130B8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周报汇总!$A$257:$B$257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周报汇总!$C$257:$H$257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4">
                        <c:v>800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8CB-485F-8FAB-8C1130B882A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周报汇总!$A$258:$B$258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周报汇总!$C$258:$H$258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4701</c:v>
                      </c:pt>
                      <c:pt idx="1">
                        <c:v>38566</c:v>
                      </c:pt>
                      <c:pt idx="2">
                        <c:v>287</c:v>
                      </c:pt>
                      <c:pt idx="3">
                        <c:v>302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8CB-485F-8FAB-8C1130B882A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周报汇总!$A$259:$B$259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周报汇总!$C$259:$H$259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4.7009999999999996</c:v>
                      </c:pt>
                      <c:pt idx="1">
                        <c:v>77.132000000000005</c:v>
                      </c:pt>
                      <c:pt idx="2">
                        <c:v>0.95666666666666667</c:v>
                      </c:pt>
                      <c:pt idx="3">
                        <c:v>1.0066666666666666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8CB-485F-8FAB-8C1130B882A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周报汇总!$A$260:$B$260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周报汇总!$C$260:$H$260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4">
                        <c:v>1000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8CB-485F-8FAB-8C1130B882A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周报汇总!$A$261:$B$261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周报汇总!$C$261:$H$261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38115</c:v>
                      </c:pt>
                      <c:pt idx="1">
                        <c:v>2073</c:v>
                      </c:pt>
                      <c:pt idx="2">
                        <c:v>160</c:v>
                      </c:pt>
                      <c:pt idx="3">
                        <c:v>357</c:v>
                      </c:pt>
                      <c:pt idx="4">
                        <c:v>3065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8CB-485F-8FAB-8C1130B882A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周报汇总!$A$262:$B$262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周报汇总!$C$262:$H$262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47.643749999999997</c:v>
                      </c:pt>
                      <c:pt idx="1">
                        <c:v>4.1459999999999999</c:v>
                      </c:pt>
                      <c:pt idx="2">
                        <c:v>0.32</c:v>
                      </c:pt>
                      <c:pt idx="3">
                        <c:v>0.71399999999999997</c:v>
                      </c:pt>
                      <c:pt idx="4">
                        <c:v>3.0649999999999999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8CB-485F-8FAB-8C1130B882A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周报汇总!$A$263:$B$263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周报汇总!$C$263:$H$263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200</c:v>
                      </c:pt>
                      <c:pt idx="1">
                        <c:v>60</c:v>
                      </c:pt>
                      <c:pt idx="2">
                        <c:v>300</c:v>
                      </c:pt>
                      <c:pt idx="3">
                        <c:v>250</c:v>
                      </c:pt>
                      <c:pt idx="4">
                        <c:v>500</c:v>
                      </c:pt>
                      <c:pt idx="5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8CB-485F-8FAB-8C1130B882A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周报汇总!$A$264:$B$264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周报汇总!$C$264:$H$264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771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8CB-485F-8FAB-8C1130B882A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周报汇总!$A$266:$B$266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周报汇总!$C$266:$H$266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8CB-485F-8FAB-8C1130B882AF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周报汇总!$A$267:$B$267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周报汇总!$C$267:$H$267</c15:sqref>
                        </c15:formulaRef>
                      </c:ext>
                    </c:extLst>
                    <c:numCache>
                      <c:formatCode>0.00_);[Red]\(0.00\)</c:formatCode>
                      <c:ptCount val="6"/>
                      <c:pt idx="0">
                        <c:v>4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2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8CB-485F-8FAB-8C1130B882AF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周报汇总!$A$268:$B$268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周报汇总!$C$268:$H$268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4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2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8CB-485F-8FAB-8C1130B882AF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11"/>
          <c:order val="11"/>
          <c:tx>
            <c:strRef>
              <c:f>周报汇总!$A$268:$B$268</c:f>
              <c:strCache>
                <c:ptCount val="2"/>
                <c:pt idx="0">
                  <c:v>客诉整理完成率</c:v>
                </c:pt>
                <c:pt idx="1">
                  <c:v>目标完成率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周报汇总!$C$256:$H$256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  <c:extLst xmlns:c15="http://schemas.microsoft.com/office/drawing/2012/chart"/>
            </c:strRef>
          </c:cat>
          <c:val>
            <c:numRef>
              <c:f>周报汇总!$C$268:$H$268</c:f>
              <c:numCache>
                <c:formatCode>0.00%</c:formatCode>
                <c:ptCount val="6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B-7A4F-4E3A-807D-26B48DE02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周报汇总!$A$257:$B$257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周报汇总!$C$257:$H$257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4">
                        <c:v>800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A4F-4E3A-807D-26B48DE029C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周报汇总!$A$258:$B$258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周报汇总!$C$258:$H$258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4701</c:v>
                      </c:pt>
                      <c:pt idx="1">
                        <c:v>38566</c:v>
                      </c:pt>
                      <c:pt idx="2">
                        <c:v>287</c:v>
                      </c:pt>
                      <c:pt idx="3">
                        <c:v>302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A4F-4E3A-807D-26B48DE029C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周报汇总!$A$259:$B$259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周报汇总!$C$259:$H$259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4.7009999999999996</c:v>
                      </c:pt>
                      <c:pt idx="1">
                        <c:v>77.132000000000005</c:v>
                      </c:pt>
                      <c:pt idx="2">
                        <c:v>0.95666666666666667</c:v>
                      </c:pt>
                      <c:pt idx="3">
                        <c:v>1.0066666666666666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A4F-4E3A-807D-26B48DE029C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周报汇总!$A$260:$B$260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周报汇总!$C$260:$H$260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4">
                        <c:v>1000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A4F-4E3A-807D-26B48DE029C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周报汇总!$A$261:$B$261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周报汇总!$C$261:$H$261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38115</c:v>
                      </c:pt>
                      <c:pt idx="1">
                        <c:v>2073</c:v>
                      </c:pt>
                      <c:pt idx="2">
                        <c:v>160</c:v>
                      </c:pt>
                      <c:pt idx="3">
                        <c:v>357</c:v>
                      </c:pt>
                      <c:pt idx="4">
                        <c:v>3065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A4F-4E3A-807D-26B48DE029C1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周报汇总!$A$262:$B$262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周报汇总!$C$262:$H$262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47.643749999999997</c:v>
                      </c:pt>
                      <c:pt idx="1">
                        <c:v>4.1459999999999999</c:v>
                      </c:pt>
                      <c:pt idx="2">
                        <c:v>0.32</c:v>
                      </c:pt>
                      <c:pt idx="3">
                        <c:v>0.71399999999999997</c:v>
                      </c:pt>
                      <c:pt idx="4">
                        <c:v>3.0649999999999999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A4F-4E3A-807D-26B48DE029C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周报汇总!$A$263:$B$263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周报汇总!$C$263:$H$263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200</c:v>
                      </c:pt>
                      <c:pt idx="1">
                        <c:v>60</c:v>
                      </c:pt>
                      <c:pt idx="2">
                        <c:v>300</c:v>
                      </c:pt>
                      <c:pt idx="3">
                        <c:v>250</c:v>
                      </c:pt>
                      <c:pt idx="4">
                        <c:v>500</c:v>
                      </c:pt>
                      <c:pt idx="5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A4F-4E3A-807D-26B48DE029C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周报汇总!$A$264:$B$264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周报汇总!$C$264:$H$264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771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A4F-4E3A-807D-26B48DE029C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周报汇总!$A$265:$B$265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周报汇总!$C$265:$H$265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3.855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A4F-4E3A-807D-26B48DE029C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周报汇总!$A$266:$B$266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周报汇总!$C$266:$H$266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A4F-4E3A-807D-26B48DE029C1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周报汇总!$A$267:$B$267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周报汇总!$C$267:$H$267</c15:sqref>
                        </c15:formulaRef>
                      </c:ext>
                    </c:extLst>
                    <c:numCache>
                      <c:formatCode>0.00_);[Red]\(0.00\)</c:formatCode>
                      <c:ptCount val="6"/>
                      <c:pt idx="0">
                        <c:v>4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2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A4F-4E3A-807D-26B48DE029C1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上周营业收入情况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①营业收入!$H$33:$L$33</c15:sqref>
                  </c15:fullRef>
                </c:ext>
              </c:extLst>
              <c:f>(①营业收入!$H$33,①营业收入!$J$33,①营业收入!$L$33)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①营业收入!$H$41:$L$41</c15:sqref>
                  </c15:fullRef>
                </c:ext>
              </c:extLst>
              <c:f>(①营业收入!$H$41,①营业收入!$J$41,①营业收入!$L$41)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0-4A78-B332-43725FAAF5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本月营业收入情况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①营业收入!$L$12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(①营业收入!$C$11,①营业收入!$F$11,①营业收入!$I$11,①营业收入!$L$11)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(①营业收入!$C$20,①营业收入!$F$20,①营业收入!$I$20,①营业收入!$L$20)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6-44B5-85D1-0F1920293B27}"/>
            </c:ext>
          </c:extLst>
        </c:ser>
        <c:ser>
          <c:idx val="1"/>
          <c:order val="1"/>
          <c:tx>
            <c:strRef>
              <c:f>①营业收入!$M$12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(①营业收入!$C$11,①营业收入!$F$11,①营业收入!$I$11,①营业收入!$L$11)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(①营业收入!$D$20,①营业收入!$G$20,①营业收入!$J$20,①营业收入!$M$20)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6-44B5-85D1-0F1920293B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②营业成本!$H$33:$L$33</c15:sqref>
                  </c15:fullRef>
                </c:ext>
              </c:extLst>
              <c:f>(②营业成本!$H$33,②营业成本!$J$33,②营业成本!$L$33)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②营业成本!$H$41:$L$41</c15:sqref>
                  </c15:fullRef>
                </c:ext>
              </c:extLst>
              <c:f>(②营业成本!$H$41,②营业成本!$J$41,②营业成本!$L$41)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C-4535-B626-2E594A2E14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②营业成本!$L$12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(②营业成本!$C$11,②营业成本!$F$11,②营业成本!$I$11,②营业成本!$L$11)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(②营业成本!$C$20,②营业成本!$F$20,②营业成本!$I$20,②营业成本!$L$20)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6-40CB-95E6-3183948CA3E4}"/>
            </c:ext>
          </c:extLst>
        </c:ser>
        <c:ser>
          <c:idx val="1"/>
          <c:order val="1"/>
          <c:tx>
            <c:strRef>
              <c:f>②营业成本!$M$12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(②营业成本!$C$11,②营业成本!$F$11,②营业成本!$I$11,②营业成本!$L$11)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(②营业成本!$D$20,②营业成本!$G$20,②营业成本!$J$20,②营业成本!$M$20)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6-40CB-95E6-3183948CA3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上周销售成本情况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③销售费用!$H$33:$L$33</c15:sqref>
                  </c15:fullRef>
                </c:ext>
              </c:extLst>
              <c:f>(③销售费用!$H$33,③销售费用!$J$33,③销售费用!$L$33)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③销售费用!$H$41:$L$41</c15:sqref>
                  </c15:fullRef>
                </c:ext>
              </c:extLst>
              <c:f>(③销售费用!$H$41,③销售费用!$J$41,③销售费用!$L$41)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A-46E6-9F2D-3C9FCC6D73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本月销售费用情况</a:t>
            </a:r>
          </a:p>
        </c:rich>
      </c:tx>
      <c:layout>
        <c:manualLayout>
          <c:xMode val="edge"/>
          <c:yMode val="edge"/>
          <c:x val="0.43185973076283901"/>
          <c:y val="4.5349222111883497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③销售费用!$L$12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(③销售费用!$C$11,③销售费用!$F$11,③销售费用!$I$11,③销售费用!$L$11)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(③销售费用!$C$20,③销售费用!$F$20,③销售费用!$I$20,③销售费用!$L$20)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6-49B2-B712-B7DBC5189392}"/>
            </c:ext>
          </c:extLst>
        </c:ser>
        <c:ser>
          <c:idx val="1"/>
          <c:order val="1"/>
          <c:tx>
            <c:strRef>
              <c:f>③销售费用!$M$12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(③销售费用!$C$11,③销售费用!$F$11,③销售费用!$I$11,③销售费用!$L$11)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(③销售费用!$D$20,③销售费用!$G$20,③销售费用!$J$20,③销售费用!$M$20)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6-49B2-B712-B7DBC51893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上周管理成本情况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④管理费用!$H$33:$L$33</c15:sqref>
                  </c15:fullRef>
                </c:ext>
              </c:extLst>
              <c:f>(④管理费用!$H$33,④管理费用!$J$33,④管理费用!$L$33)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④管理费用!$H$41:$L$41</c15:sqref>
                  </c15:fullRef>
                </c:ext>
              </c:extLst>
              <c:f>(④管理费用!$H$41,④管理费用!$J$41,④管理费用!$L$41)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5-4356-8D39-4B59DD4055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交付情况分析</a:t>
            </a:r>
          </a:p>
        </c:rich>
      </c:tx>
      <c:layout>
        <c:manualLayout>
          <c:xMode val="edge"/>
          <c:yMode val="edge"/>
          <c:x val="0.45154703942202001"/>
          <c:y val="4.6558704453441298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8170495433157993E-2"/>
          <c:y val="0.15348022033049599"/>
          <c:w val="0.79427068917796795"/>
          <c:h val="0.74346519779669495"/>
        </c:manualLayout>
      </c:layout>
      <c:barChart>
        <c:barDir val="col"/>
        <c:grouping val="clustered"/>
        <c:varyColors val="0"/>
        <c:ser>
          <c:idx val="0"/>
          <c:order val="0"/>
          <c:tx>
            <c:v>顾客交付完成率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(周报汇总!$D$78,周报汇总!$M$76,周报汇总!$V$76)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(周报汇总!$K$84,周报汇总!$T$82,周报汇总!$V$82)</c:f>
              <c:numCache>
                <c:formatCode>0_);[Red]\(0\)</c:formatCode>
                <c:ptCount val="3"/>
                <c:pt idx="0" formatCode="0.00%">
                  <c:v>0.69348308344913034</c:v>
                </c:pt>
                <c:pt idx="1">
                  <c:v>190598</c:v>
                </c:pt>
                <c:pt idx="2" formatCode="0.00_);[Red]\(0.00\)">
                  <c:v>16445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2-4CD0-BFD7-DA57305F3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953226"/>
        <c:axId val="189713942"/>
      </c:barChart>
      <c:catAx>
        <c:axId val="19495322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89713942"/>
        <c:crosses val="autoZero"/>
        <c:auto val="1"/>
        <c:lblAlgn val="ctr"/>
        <c:lblOffset val="100"/>
        <c:noMultiLvlLbl val="0"/>
      </c:catAx>
      <c:valAx>
        <c:axId val="18971394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95322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194440081671098"/>
          <c:y val="0.55592105263157898"/>
          <c:w val="0.123920213601382"/>
          <c:h val="7.9959514170040505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本月管理费用情况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④管理费用!$L$12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(④管理费用!$C$11,④管理费用!$F$11,④管理费用!$I$11,④管理费用!$L$11)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(④管理费用!$C$20,④管理费用!$F$20,④管理费用!$I$20,④管理费用!$L$20)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E-4F6C-9DB1-14C6488E9EDE}"/>
            </c:ext>
          </c:extLst>
        </c:ser>
        <c:ser>
          <c:idx val="1"/>
          <c:order val="1"/>
          <c:tx>
            <c:strRef>
              <c:f>④管理费用!$M$12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(④管理费用!$C$11,④管理费用!$F$11,④管理费用!$I$11,④管理费用!$L$11)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(④管理费用!$D$20,④管理费用!$G$20,④管理费用!$J$20,④管理费用!$M$20)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E-4F6C-9DB1-14C6488E9E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上周财务成本情况</a:t>
            </a:r>
          </a:p>
        </c:rich>
      </c:tx>
      <c:layout>
        <c:manualLayout>
          <c:xMode val="edge"/>
          <c:yMode val="edge"/>
          <c:x val="0.43534984211401001"/>
          <c:y val="3.1888544891640898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⑤财务费用!$H$33:$L$33</c15:sqref>
                  </c15:fullRef>
                </c:ext>
              </c:extLst>
              <c:f>(⑤财务费用!$H$33,⑤财务费用!$J$33,⑤财务费用!$L$33)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⑤财务费用!$H$41:$L$41</c15:sqref>
                  </c15:fullRef>
                </c:ext>
              </c:extLst>
              <c:f>(⑤财务费用!$H$41,⑤财务费用!$J$41,⑤财务费用!$L$41)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6-4F7C-B3C4-F75FCED734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本月财务费用情况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⑤财务费用!$L$12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(⑤财务费用!$C$11,⑤财务费用!$F$11,⑤财务费用!$I$11,⑤财务费用!$L$11)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(⑤财务费用!$C$20,⑤财务费用!$F$20,⑤财务费用!$I$20,⑤财务费用!$L$20)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7-4815-8E27-BFB8F5B74854}"/>
            </c:ext>
          </c:extLst>
        </c:ser>
        <c:ser>
          <c:idx val="1"/>
          <c:order val="1"/>
          <c:tx>
            <c:strRef>
              <c:f>⑤财务费用!$M$12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(⑤财务费用!$C$11,⑤财务费用!$F$11,⑤财务费用!$I$11,⑤财务费用!$L$11)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(⑤财务费用!$D$20,⑤财务费用!$G$20,⑤财务费用!$J$20,⑤财务费用!$M$20)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7-4815-8E27-BFB8F5B748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⑥营业利润!$H$33:$L$33</c15:sqref>
                  </c15:fullRef>
                </c:ext>
              </c:extLst>
              <c:f>(⑥营业利润!$H$33,⑥营业利润!$J$33,⑥营业利润!$L$33)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⑥营业利润!$H$41:$L$41</c15:sqref>
                  </c15:fullRef>
                </c:ext>
              </c:extLst>
              <c:f>(⑥营业利润!$H$41,⑥营业利润!$J$41,⑥营业利润!$L$41)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B-460A-8D33-F9DD1FF23A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⑥营业利润!$L$12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(⑥营业利润!$C$11,⑥营业利润!$F$11,⑥营业利润!$I$11,⑥营业利润!$L$11)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(⑥营业利润!$C$20,⑥营业利润!$F$20,⑥营业利润!$I$20,⑥营业利润!$L$20)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0-45DD-902F-0FE2174D62C2}"/>
            </c:ext>
          </c:extLst>
        </c:ser>
        <c:ser>
          <c:idx val="1"/>
          <c:order val="1"/>
          <c:tx>
            <c:strRef>
              <c:f>⑥营业利润!$M$12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(⑥营业利润!$C$11,⑥营业利润!$F$11,⑥营业利润!$I$11,⑥营业利润!$L$11)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(⑥营业利润!$D$20,⑥营业利润!$G$20,⑥营业利润!$J$20,⑥营业利润!$M$20)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0-45DD-902F-0FE2174D62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上周净利润情况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⑦净利润!$H$33:$L$33</c15:sqref>
                  </c15:fullRef>
                </c:ext>
              </c:extLst>
              <c:f>(⑦净利润!$H$33,⑦净利润!$J$33,⑦净利润!$L$33)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⑦净利润!$H$41:$L$41</c15:sqref>
                  </c15:fullRef>
                </c:ext>
              </c:extLst>
              <c:f>(⑦净利润!$H$41,⑦净利润!$J$41,⑦净利润!$L$41)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D-4578-896E-F6E6F77209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本月净利润情况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⑦净利润!$L$12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(⑦净利润!$C$11,⑦净利润!$F$11,⑦净利润!$I$11,⑦净利润!$L$11)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(⑦净利润!$C$20,⑦净利润!$F$20,⑦净利润!$I$20,⑦净利润!$L$20)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F-45C0-9C24-F7FEEEC2A0D6}"/>
            </c:ext>
          </c:extLst>
        </c:ser>
        <c:ser>
          <c:idx val="1"/>
          <c:order val="1"/>
          <c:tx>
            <c:strRef>
              <c:f>⑦净利润!$M$12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(⑦净利润!$C$11,⑦净利润!$F$11,⑦净利润!$I$11,⑦净利润!$L$11)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(⑦净利润!$D$20,⑦净利润!$G$20,⑦净利润!$J$20,⑦净利润!$M$20)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F-45C0-9C24-F7FEEEC2A0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上周投入产出情况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⑧投入产出分析!$C$34:$H$34</c15:sqref>
                  </c15:fullRef>
                </c:ext>
              </c:extLst>
              <c:f>(⑧投入产出分析!$C$34,⑧投入产出分析!$E$34,⑧投入产出分析!$G$34)</c:f>
              <c:strCache>
                <c:ptCount val="3"/>
                <c:pt idx="0">
                  <c:v>总投入成本</c:v>
                </c:pt>
                <c:pt idx="1">
                  <c:v>总产值</c:v>
                </c:pt>
                <c:pt idx="2">
                  <c:v>实际投入产出比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⑧投入产出分析!$C$42:$H$42</c15:sqref>
                  </c15:fullRef>
                </c:ext>
              </c:extLst>
              <c:f>(⑧投入产出分析!$C$42,⑧投入产出分析!$E$42,⑧投入产出分析!$G$42)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1-4973-A25F-6C45985458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4879641"/>
        <c:axId val="961119809"/>
      </c:lineChart>
      <c:catAx>
        <c:axId val="87487964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61119809"/>
        <c:crosses val="autoZero"/>
        <c:auto val="1"/>
        <c:lblAlgn val="ctr"/>
        <c:lblOffset val="100"/>
        <c:noMultiLvlLbl val="0"/>
      </c:catAx>
      <c:valAx>
        <c:axId val="96111980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87487964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本月投入产出情况</a:t>
            </a:r>
          </a:p>
        </c:rich>
      </c:tx>
      <c:layout>
        <c:manualLayout>
          <c:xMode val="edge"/>
          <c:yMode val="edge"/>
          <c:x val="0.45180100701467502"/>
          <c:y val="3.4672060098237499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⑧投入产出分析!$R$13</c:f>
              <c:strCache>
                <c:ptCount val="1"/>
                <c:pt idx="0">
                  <c:v>总投入成本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(⑧投入产出分析!$C$21,⑧投入产出分析!$H$21,⑧投入产出分析!$M$21,⑧投入产出分析!$R$21)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0-40A1-B5F9-6905E8761EFB}"/>
            </c:ext>
          </c:extLst>
        </c:ser>
        <c:ser>
          <c:idx val="1"/>
          <c:order val="1"/>
          <c:tx>
            <c:strRef>
              <c:f>⑧投入产出分析!$S$13</c:f>
              <c:strCache>
                <c:ptCount val="1"/>
                <c:pt idx="0">
                  <c:v>总产值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(⑧投入产出分析!$D$21,⑧投入产出分析!$I$21,⑧投入产出分析!$N$21,⑧投入产出分析!$S$21)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0-40A1-B5F9-6905E8761EFB}"/>
            </c:ext>
          </c:extLst>
        </c:ser>
        <c:ser>
          <c:idx val="2"/>
          <c:order val="2"/>
          <c:tx>
            <c:strRef>
              <c:f>⑧投入产出分析!$T$13</c:f>
              <c:strCache>
                <c:ptCount val="1"/>
                <c:pt idx="0">
                  <c:v>投入产出比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(⑧投入产出分析!$E$21,⑧投入产出分析!$J$21,⑧投入产出分析!$O$21,⑧投入产出分析!$T$21)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0-40A1-B5F9-6905E8761E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6557923"/>
        <c:axId val="759433314"/>
      </c:lineChart>
      <c:catAx>
        <c:axId val="37655792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759433314"/>
        <c:crosses val="autoZero"/>
        <c:auto val="1"/>
        <c:lblAlgn val="ctr"/>
        <c:lblOffset val="100"/>
        <c:noMultiLvlLbl val="0"/>
      </c:catAx>
      <c:valAx>
        <c:axId val="75943331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65579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本月生产情况</a:t>
            </a:r>
          </a:p>
        </c:rich>
      </c:tx>
      <c:layout>
        <c:manualLayout>
          <c:xMode val="edge"/>
          <c:yMode val="edge"/>
          <c:x val="0.45911521123807503"/>
          <c:y val="3.1285681662479997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⑨上周生产实际!$O$16</c:f>
              <c:strCache>
                <c:ptCount val="1"/>
                <c:pt idx="0">
                  <c:v>生产计划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(⑨上周生产实际!$C$24,⑨上周生产实际!$G$27,⑨上周生产实际!$K$27,⑨上周生产实际!$O$27)</c:f>
              <c:numCache>
                <c:formatCode>General</c:formatCode>
                <c:ptCount val="4"/>
                <c:pt idx="0" formatCode="0.00_);[Red]\(0.00\)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D-4C54-A288-9C135FFBE978}"/>
            </c:ext>
          </c:extLst>
        </c:ser>
        <c:ser>
          <c:idx val="1"/>
          <c:order val="1"/>
          <c:tx>
            <c:strRef>
              <c:f>⑨上周生产实际!$P$16</c:f>
              <c:strCache>
                <c:ptCount val="1"/>
                <c:pt idx="0">
                  <c:v>生产完成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(⑨上周生产实际!$D$24,⑨上周生产实际!$H$27,⑨上周生产实际!$L$27,⑨上周生产实际!$P$27)</c:f>
              <c:numCache>
                <c:formatCode>General</c:formatCode>
                <c:ptCount val="4"/>
                <c:pt idx="0" formatCode="0.00_);[Red]\(0.00\)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D-4C54-A288-9C135FFBE978}"/>
            </c:ext>
          </c:extLst>
        </c:ser>
        <c:ser>
          <c:idx val="2"/>
          <c:order val="2"/>
          <c:tx>
            <c:strRef>
              <c:f>⑨上周生产实际!$Q$16</c:f>
              <c:strCache>
                <c:ptCount val="1"/>
                <c:pt idx="0">
                  <c:v>完成率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(⑨上周生产实际!$E$24,⑨上周生产实际!$I$27,⑨上周生产实际!$M$27,⑨上周生产实际!$Q$27)</c:f>
              <c:numCache>
                <c:formatCode>General</c:formatCode>
                <c:ptCount val="4"/>
                <c:pt idx="0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D-4C54-A288-9C135FFBE978}"/>
            </c:ext>
          </c:extLst>
        </c:ser>
        <c:ser>
          <c:idx val="3"/>
          <c:order val="3"/>
          <c:tx>
            <c:strRef>
              <c:f>⑨上周生产实际!$R$16</c:f>
              <c:strCache>
                <c:ptCount val="1"/>
                <c:pt idx="0">
                  <c:v>顾客交付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(⑨上周生产实际!$F$24,⑨上周生产实际!$J$27,⑨上周生产实际!$N$27,⑨上周生产实际!$R$27)</c:f>
              <c:numCache>
                <c:formatCode>General</c:formatCode>
                <c:ptCount val="4"/>
                <c:pt idx="0" formatCode="0.00_);[Red]\(0.00\)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BD-4C54-A288-9C135FFBE9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60849951"/>
        <c:axId val="437593607"/>
      </c:lineChart>
      <c:catAx>
        <c:axId val="9608499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37593607"/>
        <c:crosses val="autoZero"/>
        <c:auto val="1"/>
        <c:lblAlgn val="ctr"/>
        <c:lblOffset val="100"/>
        <c:noMultiLvlLbl val="0"/>
      </c:catAx>
      <c:valAx>
        <c:axId val="43759360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0849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957166109826E-2"/>
          <c:y val="0.15139240506329099"/>
          <c:w val="0.80316970787286901"/>
          <c:h val="0.7444050632911389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周报汇总!$B$85</c:f>
              <c:strCache>
                <c:ptCount val="1"/>
                <c:pt idx="0">
                  <c:v>目标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(周报汇总!$D$78,周报汇总!$M$76,周报汇总!$V$76)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(周报汇总!$K$85,周报汇总!$T$87,周报汇总!$V$87)</c:f>
              <c:numCache>
                <c:formatCode>0_);[Red]\(0\)</c:formatCode>
                <c:ptCount val="3"/>
                <c:pt idx="0" formatCode="0.00_);[Red]\(0.00\)">
                  <c:v>3.9705924369747896</c:v>
                </c:pt>
                <c:pt idx="1">
                  <c:v>628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E-4023-9242-C988789118D2}"/>
            </c:ext>
          </c:extLst>
        </c:ser>
        <c:ser>
          <c:idx val="0"/>
          <c:order val="1"/>
          <c:tx>
            <c:strRef>
              <c:f>周报汇总!$B$88</c:f>
              <c:strCache>
                <c:ptCount val="1"/>
                <c:pt idx="0">
                  <c:v>实际人均产值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(周报汇总!$D$78,周报汇总!$M$76,周报汇总!$V$76)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(周报汇总!$K$88,周报汇总!$T$86,周报汇总!$V$86)</c:f>
              <c:numCache>
                <c:formatCode>0.00_);[Red]\(0.00\)</c:formatCode>
                <c:ptCount val="3"/>
                <c:pt idx="0">
                  <c:v>2.7594265135813276</c:v>
                </c:pt>
                <c:pt idx="1">
                  <c:v>1655.8790003772335</c:v>
                </c:pt>
                <c:pt idx="2">
                  <c:v>-74.281423638258957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E-4023-9242-C98878911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458963"/>
        <c:axId val="150106023"/>
      </c:barChart>
      <c:catAx>
        <c:axId val="739458963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 sz="900"/>
                  <a:t>人均产值情况</a:t>
                </a:r>
              </a:p>
            </c:rich>
          </c:tx>
          <c:layout>
            <c:manualLayout>
              <c:xMode val="edge"/>
              <c:yMode val="edge"/>
              <c:x val="0.42785059539107301"/>
              <c:y val="4.354430379746840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0106023"/>
        <c:crosses val="autoZero"/>
        <c:auto val="1"/>
        <c:lblAlgn val="ctr"/>
        <c:lblOffset val="100"/>
        <c:noMultiLvlLbl val="0"/>
      </c:catAx>
      <c:valAx>
        <c:axId val="150106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394589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上周交付情况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(⑩交付情况!$H$39,⑩交付情况!$J$39,⑩交付情况!$K$39)</c:f>
              <c:strCache>
                <c:ptCount val="3"/>
                <c:pt idx="0">
                  <c:v>预算金额</c:v>
                </c:pt>
                <c:pt idx="1">
                  <c:v>完成金额</c:v>
                </c:pt>
                <c:pt idx="2">
                  <c:v>完成率</c:v>
                </c:pt>
              </c:strCache>
            </c:strRef>
          </c:cat>
          <c:val>
            <c:numRef>
              <c:f>(⑩交付情况!$H$48,⑩交付情况!$J$48,⑩交付情况!$K$48)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6-4047-ABD4-2A9C66ABCF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5339054"/>
        <c:axId val="125314840"/>
      </c:lineChart>
      <c:catAx>
        <c:axId val="2953390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125314840"/>
        <c:crosses val="autoZero"/>
        <c:auto val="1"/>
        <c:lblAlgn val="ctr"/>
        <c:lblOffset val="100"/>
        <c:noMultiLvlLbl val="0"/>
      </c:catAx>
      <c:valAx>
        <c:axId val="125314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29533905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本月交付情况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⑩交付情况!$R$16</c:f>
              <c:strCache>
                <c:ptCount val="1"/>
                <c:pt idx="0">
                  <c:v>预算金额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(⑩交付情况!$C$24,⑩交付情况!$H$24,⑩交付情况!$M$24,⑩交付情况!$R$24)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D-452C-B6FF-8633D95B7FF4}"/>
            </c:ext>
          </c:extLst>
        </c:ser>
        <c:ser>
          <c:idx val="1"/>
          <c:order val="1"/>
          <c:tx>
            <c:strRef>
              <c:f>⑩交付情况!$T$16</c:f>
              <c:strCache>
                <c:ptCount val="1"/>
                <c:pt idx="0">
                  <c:v>完成金额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(⑩交付情况!$E$24,⑩交付情况!$J$24,⑩交付情况!$O$24,⑩交付情况!$T$24)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D-452C-B6FF-8633D95B7FF4}"/>
            </c:ext>
          </c:extLst>
        </c:ser>
        <c:ser>
          <c:idx val="2"/>
          <c:order val="2"/>
          <c:tx>
            <c:strRef>
              <c:f>⑩交付情况!$U$16</c:f>
              <c:strCache>
                <c:ptCount val="1"/>
                <c:pt idx="0">
                  <c:v>完成率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(⑩交付情况!$F$24,⑩交付情况!$K$24,⑩交付情况!$P$24,⑩交付情况!$U$24)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4D-452C-B6FF-8633D95B7F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33451594"/>
        <c:axId val="626757768"/>
      </c:lineChart>
      <c:catAx>
        <c:axId val="2334515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26757768"/>
        <c:crosses val="autoZero"/>
        <c:auto val="1"/>
        <c:lblAlgn val="ctr"/>
        <c:lblOffset val="100"/>
        <c:noMultiLvlLbl val="0"/>
      </c:catAx>
      <c:valAx>
        <c:axId val="62675776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3345159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上周人均产值情况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(⑪人均产值!$H$39,⑪人均产值!$K$39,⑪人均产值!$M$39)</c:f>
              <c:strCache>
                <c:ptCount val="3"/>
                <c:pt idx="0">
                  <c:v>预算</c:v>
                </c:pt>
                <c:pt idx="1">
                  <c:v>实际
人均产值</c:v>
                </c:pt>
                <c:pt idx="2">
                  <c:v>完成率</c:v>
                </c:pt>
              </c:strCache>
            </c:strRef>
          </c:cat>
          <c:val>
            <c:numRef>
              <c:f>(⑪人均产值!$H$48,⑪人均产值!$K$48,⑪人均产值!$M$48)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B-4843-98BE-F1FE10ED3C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838336"/>
        <c:axId val="729996701"/>
      </c:lineChart>
      <c:catAx>
        <c:axId val="52838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729996701"/>
        <c:crosses val="autoZero"/>
        <c:auto val="1"/>
        <c:lblAlgn val="ctr"/>
        <c:lblOffset val="100"/>
        <c:noMultiLvlLbl val="0"/>
      </c:catAx>
      <c:valAx>
        <c:axId val="72999670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5283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本月人均产值情况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⑪人均产值!$Q$15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(⑪人均产值!$B$14,⑪人均产值!$G$14,⑪人均产值!$L$14,⑪人均产值!$Q$14)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(⑪人均产值!$B$24,⑪人均产值!$G$24,⑪人均产值!$L$24,⑪人均产值!$Q$24)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A-4103-8524-9273C59776DA}"/>
            </c:ext>
          </c:extLst>
        </c:ser>
        <c:ser>
          <c:idx val="1"/>
          <c:order val="1"/>
          <c:tx>
            <c:strRef>
              <c:f>⑪人均产值!$T$15</c:f>
              <c:strCache>
                <c:ptCount val="1"/>
                <c:pt idx="0">
                  <c:v>实际
人均产值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(⑪人均产值!$B$14,⑪人均产值!$G$14,⑪人均产值!$L$14,⑪人均产值!$Q$14)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(⑪人均产值!$E$24,⑪人均产值!$J$24,⑪人均产值!$O$24,⑪人均产值!$T$24)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A-4103-8524-9273C59776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6535205"/>
        <c:axId val="235104189"/>
      </c:lineChart>
      <c:catAx>
        <c:axId val="15653520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235104189"/>
        <c:crosses val="autoZero"/>
        <c:auto val="1"/>
        <c:lblAlgn val="ctr"/>
        <c:lblOffset val="100"/>
        <c:noMultiLvlLbl val="0"/>
      </c:catAx>
      <c:valAx>
        <c:axId val="23510418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53520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上周一次交验合格率情况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(⑫一次交验合格率!$C$38,⑫一次交验合格率!$E$38,⑫一次交验合格率!$G$38)</c:f>
              <c:strCache>
                <c:ptCount val="3"/>
                <c:pt idx="0">
                  <c:v>总生产数量</c:v>
                </c:pt>
                <c:pt idx="1">
                  <c:v>总合格数量</c:v>
                </c:pt>
                <c:pt idx="2">
                  <c:v>一次交验合格率</c:v>
                </c:pt>
              </c:strCache>
            </c:strRef>
          </c:cat>
          <c:val>
            <c:numRef>
              <c:f>(⑫一次交验合格率!$C$46,⑫一次交验合格率!$E$46,⑫一次交验合格率!$G$46)</c:f>
              <c:numCache>
                <c:formatCode>0_);[Red]\(0\)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9-4D16-BAE2-6CC6297CB6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176792"/>
        <c:axId val="473474113"/>
      </c:lineChart>
      <c:catAx>
        <c:axId val="34176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73474113"/>
        <c:crosses val="autoZero"/>
        <c:auto val="1"/>
        <c:lblAlgn val="ctr"/>
        <c:lblOffset val="100"/>
        <c:noMultiLvlLbl val="0"/>
      </c:catAx>
      <c:valAx>
        <c:axId val="47347411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34176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本月一次交验合格率情况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4039369017122801E-2"/>
          <c:y val="0.22039558181351099"/>
          <c:w val="0.84619118241876801"/>
          <c:h val="0.65204212689442598"/>
        </c:manualLayout>
      </c:layout>
      <c:lineChart>
        <c:grouping val="standard"/>
        <c:varyColors val="0"/>
        <c:ser>
          <c:idx val="1"/>
          <c:order val="0"/>
          <c:tx>
            <c:strRef>
              <c:f>⑫一次交验合格率!$L$15</c:f>
              <c:strCache>
                <c:ptCount val="1"/>
                <c:pt idx="0">
                  <c:v>总生产数量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(⑫一次交验合格率!$C$24,⑫一次交验合格率!$F$24,⑫一次交验合格率!$I$24,⑫一次交验合格率!$L$24)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B-46F4-B4C3-DB64C855090F}"/>
            </c:ext>
          </c:extLst>
        </c:ser>
        <c:ser>
          <c:idx val="2"/>
          <c:order val="1"/>
          <c:tx>
            <c:strRef>
              <c:f>⑫一次交验合格率!$M$15</c:f>
              <c:strCache>
                <c:ptCount val="1"/>
                <c:pt idx="0">
                  <c:v>总合格数量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(⑫一次交验合格率!$D$24,⑫一次交验合格率!$G$24,⑫一次交验合格率!$J$24,⑫一次交验合格率!$M$24)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B-46F4-B4C3-DB64C855090F}"/>
            </c:ext>
          </c:extLst>
        </c:ser>
        <c:ser>
          <c:idx val="3"/>
          <c:order val="2"/>
          <c:tx>
            <c:strRef>
              <c:f>⑫一次交验合格率!$N$15</c:f>
              <c:strCache>
                <c:ptCount val="1"/>
                <c:pt idx="0">
                  <c:v>一次交验合格率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(⑫一次交验合格率!$E$24,⑫一次交验合格率!$H$24,⑫一次交验合格率!$K$24,⑫一次交验合格率!$N$24)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DB-46F4-B4C3-DB64C85509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0675333"/>
        <c:axId val="227177308"/>
      </c:lineChart>
      <c:catAx>
        <c:axId val="87067533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227177308"/>
        <c:crosses val="autoZero"/>
        <c:auto val="1"/>
        <c:lblAlgn val="ctr"/>
        <c:lblOffset val="100"/>
        <c:noMultiLvlLbl val="0"/>
      </c:catAx>
      <c:valAx>
        <c:axId val="2271773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7067533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87414048806795197"/>
          <c:y val="0.4434883123555100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本月运费情况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⑬运费!$Q$18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(⑬运费!$B$26,⑬运费!$G$26,⑬运费!$L$26,⑬运费!$Q$26)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0-48D1-9911-DA824AF08B6C}"/>
            </c:ext>
          </c:extLst>
        </c:ser>
        <c:ser>
          <c:idx val="1"/>
          <c:order val="1"/>
          <c:tx>
            <c:strRef>
              <c:f>⑬运费!$R$18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(⑬运费!$C$26,⑬运费!$H$26,⑬运费!$M$26,⑬运费!$R$26)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0-48D1-9911-DA824AF08B6C}"/>
            </c:ext>
          </c:extLst>
        </c:ser>
        <c:ser>
          <c:idx val="2"/>
          <c:order val="2"/>
          <c:tx>
            <c:strRef>
              <c:f>⑬运费!$U$18</c:f>
              <c:strCache>
                <c:ptCount val="1"/>
                <c:pt idx="0">
                  <c:v>运费占比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(⑬运费!$F$26,⑬运费!$K$26,⑬运费!$P$26,⑬运费!$U$26)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00-48D1-9911-DA824AF08B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1537159"/>
        <c:axId val="571542130"/>
      </c:lineChart>
      <c:catAx>
        <c:axId val="47153715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71542130"/>
        <c:crosses val="autoZero"/>
        <c:auto val="1"/>
        <c:lblAlgn val="ctr"/>
        <c:lblOffset val="100"/>
        <c:noMultiLvlLbl val="0"/>
      </c:catAx>
      <c:valAx>
        <c:axId val="57154213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1537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上周各工厂人员总数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⑭人员现状!$S$37</c:f>
              <c:strCache>
                <c:ptCount val="1"/>
                <c:pt idx="0">
                  <c:v>合计人数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(⑭人员现状!$A$39,⑭人员现状!$A$40,⑭人员现状!$A$41,⑭人员现状!$A$42,⑭人员现状!$A$43,⑭人员现状!$A$44,⑭人员现状!$A$45)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(⑭人员现状!$S$39,⑭人员现状!$S$40,⑭人员现状!$S$41,⑭人员现状!$S$42,⑭人员现状!$S$42,⑭人员现状!$S$43,⑭人员现状!$S$44,⑭人员现状!$S$45)</c:f>
              <c:numCache>
                <c:formatCode>0_);[Red]\(0\)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0-4B29-A6D8-0EE0CE0C1A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0432987"/>
        <c:axId val="456642118"/>
      </c:lineChart>
      <c:catAx>
        <c:axId val="84043298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56642118"/>
        <c:crosses val="autoZero"/>
        <c:auto val="1"/>
        <c:lblAlgn val="ctr"/>
        <c:lblOffset val="100"/>
        <c:noMultiLvlLbl val="0"/>
      </c:catAx>
      <c:valAx>
        <c:axId val="45664211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8404329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261822582814101E-2"/>
          <c:y val="0.161957618567104"/>
          <c:w val="0.85487471424088901"/>
          <c:h val="0.706962663975782"/>
        </c:manualLayout>
      </c:layout>
      <c:lineChart>
        <c:grouping val="standard"/>
        <c:varyColors val="0"/>
        <c:ser>
          <c:idx val="0"/>
          <c:order val="0"/>
          <c:tx>
            <c:strRef>
              <c:f>⑭人员现状!$B$14</c:f>
              <c:strCache>
                <c:ptCount val="1"/>
                <c:pt idx="0">
                  <c:v>第一周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⑭人员现状!$F$16:$F$22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4-485E-A9EE-A3D4C82385FA}"/>
            </c:ext>
          </c:extLst>
        </c:ser>
        <c:ser>
          <c:idx val="1"/>
          <c:order val="1"/>
          <c:tx>
            <c:strRef>
              <c:f>⑭人员现状!$G$14</c:f>
              <c:strCache>
                <c:ptCount val="1"/>
                <c:pt idx="0">
                  <c:v>第二周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⑭人员现状!$K$16:$K$22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4-485E-A9EE-A3D4C82385FA}"/>
            </c:ext>
          </c:extLst>
        </c:ser>
        <c:ser>
          <c:idx val="2"/>
          <c:order val="2"/>
          <c:tx>
            <c:strRef>
              <c:f>⑭人员现状!$L$14</c:f>
              <c:strCache>
                <c:ptCount val="1"/>
                <c:pt idx="0">
                  <c:v>第三周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⑭人员现状!$P$16:$P$22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4-485E-A9EE-A3D4C82385FA}"/>
            </c:ext>
          </c:extLst>
        </c:ser>
        <c:ser>
          <c:idx val="3"/>
          <c:order val="3"/>
          <c:tx>
            <c:strRef>
              <c:f>⑭人员现状!$Q$14</c:f>
              <c:strCache>
                <c:ptCount val="1"/>
                <c:pt idx="0">
                  <c:v>第四周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⑭人员现状!$U$16:$U$22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4-485E-A9EE-A3D4C82385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>
              <a:solidFill>
                <a:schemeClr val="dk1">
                  <a:lumMod val="35000"/>
                  <a:lumOff val="65000"/>
                </a:schemeClr>
              </a:solidFill>
              <a:prstDash val="dash"/>
            </a:ln>
            <a:effectLst/>
          </c:spPr>
        </c:hiLowLines>
        <c:marker val="1"/>
        <c:smooth val="0"/>
        <c:axId val="175564895"/>
        <c:axId val="57568333"/>
      </c:lineChart>
      <c:catAx>
        <c:axId val="175564895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r>
                  <a:rPr lang="zh-CN" altLang="en-US" sz="1600"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rPr>
                  <a:t>本月各工厂人员总数</a:t>
                </a:r>
              </a:p>
            </c:rich>
          </c:tx>
          <c:layout>
            <c:manualLayout>
              <c:xMode val="edge"/>
              <c:yMode val="edge"/>
              <c:x val="0.42182252500255701"/>
              <c:y val="3.585547667965589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6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微软雅黑" panose="020B0503020204020204" pitchFamily="34" charset="-122"/>
                  <a:sym typeface="微软雅黑" panose="020B0503020204020204" pitchFamily="34" charset="-122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7568333"/>
        <c:crosses val="autoZero"/>
        <c:auto val="1"/>
        <c:lblAlgn val="ctr"/>
        <c:lblOffset val="100"/>
        <c:noMultiLvlLbl val="0"/>
      </c:catAx>
      <c:valAx>
        <c:axId val="5756833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5564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91543444933484996"/>
          <c:y val="0.32547411583803199"/>
          <c:w val="8.0411453439493602E-2"/>
          <c:h val="0.3495643259866729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上周效率统计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(⑮效率统计!$H$38,⑮效率统计!$L$39,⑮效率统计!$N$38,⑮效率统计!$R$39)</c:f>
              <c:strCache>
                <c:ptCount val="4"/>
                <c:pt idx="0">
                  <c:v>总投入时间</c:v>
                </c:pt>
                <c:pt idx="1">
                  <c:v>完成工时（h）</c:v>
                </c:pt>
                <c:pt idx="2">
                  <c:v>劳动效率</c:v>
                </c:pt>
                <c:pt idx="3">
                  <c:v>实际流失工时（h）</c:v>
                </c:pt>
              </c:strCache>
            </c:strRef>
          </c:cat>
          <c:val>
            <c:numRef>
              <c:f>(⑮效率统计!$H$47,⑮效率统计!$L$47,⑮效率统计!$N$47,⑮效率统计!$R$47)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B-46E5-BFEC-09F088A7DD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88919497"/>
        <c:axId val="483043166"/>
      </c:barChart>
      <c:catAx>
        <c:axId val="78891949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83043166"/>
        <c:crosses val="autoZero"/>
        <c:auto val="1"/>
        <c:lblAlgn val="ctr"/>
        <c:lblOffset val="100"/>
        <c:noMultiLvlLbl val="0"/>
      </c:catAx>
      <c:valAx>
        <c:axId val="48304316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78891949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上周一次交验合格率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周报汇总!$B$102</c:f>
              <c:strCache>
                <c:ptCount val="1"/>
                <c:pt idx="0">
                  <c:v>一次交验合格率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周报汇总!$D$99:$J$99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周报汇总!$D$102:$J$102</c:f>
              <c:numCache>
                <c:formatCode>0.00%</c:formatCode>
                <c:ptCount val="7"/>
                <c:pt idx="0">
                  <c:v>0.99732750242954327</c:v>
                </c:pt>
                <c:pt idx="1">
                  <c:v>0.99651421268451046</c:v>
                </c:pt>
                <c:pt idx="2">
                  <c:v>0.99984024283089701</c:v>
                </c:pt>
                <c:pt idx="3">
                  <c:v>0.99901899580843667</c:v>
                </c:pt>
                <c:pt idx="4">
                  <c:v>1</c:v>
                </c:pt>
                <c:pt idx="5">
                  <c:v>0.99790275996788225</c:v>
                </c:pt>
                <c:pt idx="6">
                  <c:v>0.99530761209593321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5-48D5-AF79-56C2FF8BA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259499"/>
        <c:axId val="469767893"/>
      </c:lineChart>
      <c:catAx>
        <c:axId val="62925949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9767893"/>
        <c:crosses val="autoZero"/>
        <c:auto val="1"/>
        <c:lblAlgn val="ctr"/>
        <c:lblOffset val="100"/>
        <c:noMultiLvlLbl val="0"/>
      </c:catAx>
      <c:valAx>
        <c:axId val="46976789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292594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12067533905298"/>
          <c:y val="0.47001427891480202"/>
          <c:w val="0.155272626626073"/>
          <c:h val="0.175154688243693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本月效率统计</a:t>
            </a:r>
          </a:p>
        </c:rich>
      </c:tx>
      <c:layout>
        <c:manualLayout>
          <c:xMode val="edge"/>
          <c:yMode val="edge"/>
          <c:x val="0.46593096655772898"/>
          <c:y val="2.97103243377074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⑮效率统计!$Q$15</c:f>
              <c:strCache>
                <c:ptCount val="1"/>
                <c:pt idx="0">
                  <c:v>总投入时间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(⑮效率统计!$B$23,⑮效率统计!$G$23,⑮效率统计!$L$23,⑮效率统计!$Q$23)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3-4055-8384-DC4F1258F552}"/>
            </c:ext>
          </c:extLst>
        </c:ser>
        <c:ser>
          <c:idx val="1"/>
          <c:order val="1"/>
          <c:tx>
            <c:strRef>
              <c:f>⑮效率统计!$R$15</c:f>
              <c:strCache>
                <c:ptCount val="1"/>
                <c:pt idx="0">
                  <c:v>完成工时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(⑮效率统计!$C$23,⑮效率统计!$H$23,⑮效率统计!$M$23,⑮效率统计!$R$23)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3-4055-8384-DC4F1258F552}"/>
            </c:ext>
          </c:extLst>
        </c:ser>
        <c:ser>
          <c:idx val="2"/>
          <c:order val="2"/>
          <c:tx>
            <c:strRef>
              <c:f>⑮效率统计!$S$15</c:f>
              <c:strCache>
                <c:ptCount val="1"/>
                <c:pt idx="0">
                  <c:v>劳动效率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(⑮效率统计!$D$23,⑮效率统计!$I$23,⑮效率统计!$N$23,⑮效率统计!$S$23)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03-4055-8384-DC4F1258F552}"/>
            </c:ext>
          </c:extLst>
        </c:ser>
        <c:ser>
          <c:idx val="3"/>
          <c:order val="3"/>
          <c:tx>
            <c:strRef>
              <c:f>⑮效率统计!$T$15</c:f>
              <c:strCache>
                <c:ptCount val="1"/>
                <c:pt idx="0">
                  <c:v>实际流失工时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(⑮效率统计!$E$23,⑮效率统计!$J$23,⑮效率统计!$O$23,⑮效率统计!$T$23)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03-4055-8384-DC4F1258F5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99022212"/>
        <c:axId val="607347412"/>
      </c:barChart>
      <c:catAx>
        <c:axId val="9990222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07347412"/>
        <c:crosses val="autoZero"/>
        <c:auto val="1"/>
        <c:lblAlgn val="ctr"/>
        <c:lblOffset val="100"/>
        <c:noMultiLvlLbl val="0"/>
      </c:catAx>
      <c:valAx>
        <c:axId val="6073474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990222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本月回款情况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⑯回款!$O$15</c:f>
              <c:strCache>
                <c:ptCount val="1"/>
                <c:pt idx="0">
                  <c:v>回款计划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(⑯回款!$C$23,⑯回款!$G$23,⑯回款!$K$23,⑯回款!$O$23)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0-4CD3-892C-2C66B2BBB500}"/>
            </c:ext>
          </c:extLst>
        </c:ser>
        <c:ser>
          <c:idx val="1"/>
          <c:order val="1"/>
          <c:tx>
            <c:strRef>
              <c:f>⑯回款!$P$15</c:f>
              <c:strCache>
                <c:ptCount val="1"/>
                <c:pt idx="0">
                  <c:v>实际回款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(⑯回款!$D$23,⑯回款!$H$23,⑯回款!$L$23,⑯回款!$P$23)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0-4CD3-892C-2C66B2BBB500}"/>
            </c:ext>
          </c:extLst>
        </c:ser>
        <c:ser>
          <c:idx val="2"/>
          <c:order val="2"/>
          <c:tx>
            <c:strRef>
              <c:f>⑯回款!$R$15</c:f>
              <c:strCache>
                <c:ptCount val="1"/>
                <c:pt idx="0">
                  <c:v>回款率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(⑯回款!$F$23,⑯回款!$J$23,⑯回款!$N$23,⑯回款!$R$23)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E0-4CD3-892C-2C66B2BBB5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4832156"/>
        <c:axId val="682219712"/>
      </c:lineChart>
      <c:catAx>
        <c:axId val="1248321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82219712"/>
        <c:crosses val="autoZero"/>
        <c:auto val="1"/>
        <c:lblAlgn val="ctr"/>
        <c:lblOffset val="100"/>
        <c:noMultiLvlLbl val="0"/>
      </c:catAx>
      <c:valAx>
        <c:axId val="6822197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48321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上周回款情况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(⑯回款!$C$39,⑯回款!$E$39,⑯回款!$I$39)</c:f>
              <c:strCache>
                <c:ptCount val="3"/>
                <c:pt idx="0">
                  <c:v>回款计划</c:v>
                </c:pt>
                <c:pt idx="1">
                  <c:v>实际回款</c:v>
                </c:pt>
                <c:pt idx="2">
                  <c:v>回款率</c:v>
                </c:pt>
              </c:strCache>
            </c:strRef>
          </c:cat>
          <c:val>
            <c:numRef>
              <c:f>(⑯回款!$C$47,⑯回款!$E$47,⑯回款!$I$47)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7-4BE8-8A41-9F35AA9EEE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4106388"/>
        <c:axId val="589444767"/>
      </c:lineChart>
      <c:catAx>
        <c:axId val="6141063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89444767"/>
        <c:crosses val="autoZero"/>
        <c:auto val="1"/>
        <c:lblAlgn val="ctr"/>
        <c:lblOffset val="100"/>
        <c:noMultiLvlLbl val="0"/>
      </c:catAx>
      <c:valAx>
        <c:axId val="58944476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6141063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本月库存情况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⑰库存明细!$B$14</c:f>
              <c:strCache>
                <c:ptCount val="1"/>
                <c:pt idx="0">
                  <c:v>第一周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⑰库存明细!$F$16:$F$22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B-435D-8A9F-6174688F0C4A}"/>
            </c:ext>
          </c:extLst>
        </c:ser>
        <c:ser>
          <c:idx val="1"/>
          <c:order val="1"/>
          <c:tx>
            <c:strRef>
              <c:f>⑰库存明细!$G$14</c:f>
              <c:strCache>
                <c:ptCount val="1"/>
                <c:pt idx="0">
                  <c:v>第二周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⑰库存明细!$K$16:$K$22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B-435D-8A9F-6174688F0C4A}"/>
            </c:ext>
          </c:extLst>
        </c:ser>
        <c:ser>
          <c:idx val="2"/>
          <c:order val="2"/>
          <c:tx>
            <c:strRef>
              <c:f>⑰库存明细!$L$14</c:f>
              <c:strCache>
                <c:ptCount val="1"/>
                <c:pt idx="0">
                  <c:v>第三周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⑰库存明细!$P$16:$P$22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FB-435D-8A9F-6174688F0C4A}"/>
            </c:ext>
          </c:extLst>
        </c:ser>
        <c:ser>
          <c:idx val="3"/>
          <c:order val="3"/>
          <c:tx>
            <c:strRef>
              <c:f>⑰库存明细!$Q$14</c:f>
              <c:strCache>
                <c:ptCount val="1"/>
                <c:pt idx="0">
                  <c:v>第四周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⑰库存明细!$U$16:$U$22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FB-435D-8A9F-6174688F0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5470101"/>
        <c:axId val="433708046"/>
      </c:lineChart>
      <c:catAx>
        <c:axId val="86547010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33708046"/>
        <c:crosses val="autoZero"/>
        <c:auto val="1"/>
        <c:lblAlgn val="ctr"/>
        <c:lblOffset val="100"/>
        <c:noMultiLvlLbl val="0"/>
      </c:catAx>
      <c:valAx>
        <c:axId val="43370804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547010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上周库存情况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⑰库存明细!$A$44</c:f>
              <c:strCache>
                <c:ptCount val="1"/>
                <c:pt idx="0">
                  <c:v>合计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⑰库存明细!$I$44:$O$44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A-4313-93B3-65951676EBAC}"/>
            </c:ext>
          </c:extLst>
        </c:ser>
        <c:ser>
          <c:idx val="1"/>
          <c:order val="1"/>
          <c:tx>
            <c:strRef>
              <c:f>⑰库存明细!$A$45</c:f>
              <c:strCache>
                <c:ptCount val="1"/>
                <c:pt idx="0">
                  <c:v>目标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⑰库存明细!$I$45:$O$45</c:f>
              <c:numCache>
                <c:formatCode>0.00_);[Red]\(0.00\)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43CA-4313-93B3-65951676EBAC}"/>
            </c:ext>
          </c:extLst>
        </c:ser>
        <c:ser>
          <c:idx val="2"/>
          <c:order val="2"/>
          <c:tx>
            <c:strRef>
              <c:f>⑰库存明细!$A$47</c:f>
              <c:strCache>
                <c:ptCount val="1"/>
                <c:pt idx="0">
                  <c:v>超标率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⑰库存明细!$I$47:$O$47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A-4313-93B3-65951676EB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72221056"/>
        <c:axId val="446380923"/>
      </c:barChart>
      <c:catAx>
        <c:axId val="572221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46380923"/>
        <c:crosses val="autoZero"/>
        <c:auto val="1"/>
        <c:lblAlgn val="ctr"/>
        <c:lblOffset val="100"/>
        <c:noMultiLvlLbl val="0"/>
      </c:catAx>
      <c:valAx>
        <c:axId val="44638092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7222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人员现状分析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8170495433157993E-2"/>
          <c:y val="0.15333174110341499"/>
          <c:w val="0.81835040132853598"/>
          <c:h val="0.7316455696202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周报汇总!$C$125</c:f>
              <c:strCache>
                <c:ptCount val="1"/>
                <c:pt idx="0">
                  <c:v>上上周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周报汇总!$A$127:$A$133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周报汇总!$G$127:$G$133</c:f>
              <c:numCache>
                <c:formatCode>0_);[Red]\(0\)</c:formatCode>
                <c:ptCount val="7"/>
                <c:pt idx="0">
                  <c:v>77</c:v>
                </c:pt>
                <c:pt idx="1">
                  <c:v>423</c:v>
                </c:pt>
                <c:pt idx="2">
                  <c:v>65</c:v>
                </c:pt>
                <c:pt idx="3">
                  <c:v>71</c:v>
                </c:pt>
                <c:pt idx="4">
                  <c:v>15</c:v>
                </c:pt>
                <c:pt idx="5">
                  <c:v>56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F-445A-9B22-8C4405F9FF0F}"/>
            </c:ext>
          </c:extLst>
        </c:ser>
        <c:ser>
          <c:idx val="1"/>
          <c:order val="1"/>
          <c:tx>
            <c:strRef>
              <c:f>周报汇总!$H$125</c:f>
              <c:strCache>
                <c:ptCount val="1"/>
                <c:pt idx="0">
                  <c:v>上周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周报汇总!$A$127:$A$133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周报汇总!$L$127:$L$133</c:f>
              <c:numCache>
                <c:formatCode>0_);[Red]\(0\)</c:formatCode>
                <c:ptCount val="7"/>
                <c:pt idx="0">
                  <c:v>77</c:v>
                </c:pt>
                <c:pt idx="1">
                  <c:v>418</c:v>
                </c:pt>
                <c:pt idx="2">
                  <c:v>65</c:v>
                </c:pt>
                <c:pt idx="3">
                  <c:v>75</c:v>
                </c:pt>
                <c:pt idx="4">
                  <c:v>15</c:v>
                </c:pt>
                <c:pt idx="5">
                  <c:v>56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F-445A-9B22-8C4405F9F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40720"/>
        <c:axId val="255213606"/>
      </c:barChart>
      <c:catAx>
        <c:axId val="119140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213606"/>
        <c:crosses val="autoZero"/>
        <c:auto val="1"/>
        <c:lblAlgn val="ctr"/>
        <c:lblOffset val="100"/>
        <c:noMultiLvlLbl val="0"/>
      </c:catAx>
      <c:valAx>
        <c:axId val="25521360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914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32506712999503"/>
          <c:y val="0.45999635502095898"/>
          <c:w val="0.11293634496919901"/>
          <c:h val="0.14525241479861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劳动效率分析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8.2718385367391997E-2"/>
          <c:y val="0.1074081509737"/>
          <c:w val="0.73043204036581499"/>
          <c:h val="0.80995783979120695"/>
        </c:manualLayout>
      </c:layout>
      <c:lineChart>
        <c:grouping val="standard"/>
        <c:varyColors val="0"/>
        <c:ser>
          <c:idx val="1"/>
          <c:order val="0"/>
          <c:tx>
            <c:strRef>
              <c:f>周报汇总!$M$137</c:f>
              <c:strCache>
                <c:ptCount val="1"/>
                <c:pt idx="0">
                  <c:v>劳动效率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周报汇总!$A$139:$B$146</c15:sqref>
                  </c15:fullRef>
                </c:ext>
              </c:extLst>
              <c:f>周报汇总!$A$139:$B$145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周报汇总!$M$139:$M$146</c15:sqref>
                  </c15:fullRef>
                </c:ext>
              </c:extLst>
              <c:f>周报汇总!$M$139:$M$145</c:f>
              <c:numCache>
                <c:formatCode>0.00%</c:formatCode>
                <c:ptCount val="7"/>
                <c:pt idx="0">
                  <c:v>0.77541048904624921</c:v>
                </c:pt>
                <c:pt idx="1">
                  <c:v>0.83593148222866154</c:v>
                </c:pt>
                <c:pt idx="2">
                  <c:v>0.90409070016853066</c:v>
                </c:pt>
                <c:pt idx="3">
                  <c:v>0.85814259405419635</c:v>
                </c:pt>
                <c:pt idx="4">
                  <c:v>0.125</c:v>
                </c:pt>
                <c:pt idx="5">
                  <c:v>0.9379157138190134</c:v>
                </c:pt>
                <c:pt idx="6">
                  <c:v>0.87146929824561403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B-4685-9BFC-F1B3B9800E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9401362"/>
        <c:axId val="372158816"/>
      </c:lineChart>
      <c:catAx>
        <c:axId val="15940136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2158816"/>
        <c:crosses val="autoZero"/>
        <c:auto val="1"/>
        <c:lblAlgn val="ctr"/>
        <c:lblOffset val="100"/>
        <c:noMultiLvlLbl val="0"/>
      </c:catAx>
      <c:valAx>
        <c:axId val="37215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940136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613055818353801"/>
          <c:y val="0.471391286890183"/>
          <c:w val="0.129139072847682"/>
          <c:h val="0.15498895804055399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安全管理发生及整改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周报汇总!$D$19:$F$19</c:f>
              <c:strCache>
                <c:ptCount val="3"/>
                <c:pt idx="0">
                  <c:v>发生总数</c:v>
                </c:pt>
                <c:pt idx="1">
                  <c:v>整改数量</c:v>
                </c:pt>
                <c:pt idx="2">
                  <c:v>整改率</c:v>
                </c:pt>
              </c:strCache>
            </c:strRef>
          </c:cat>
          <c:val>
            <c:numRef>
              <c:f>周报汇总!$D$27:$F$27</c:f>
              <c:numCache>
                <c:formatCode>0_);[Red]\(0\)</c:formatCode>
                <c:ptCount val="3"/>
                <c:pt idx="0">
                  <c:v>21</c:v>
                </c:pt>
                <c:pt idx="1">
                  <c:v>21</c:v>
                </c:pt>
                <c:pt idx="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A-4428-A4E6-AA2C06A23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9141672"/>
        <c:axId val="828474416"/>
      </c:barChart>
      <c:catAx>
        <c:axId val="37914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28474416"/>
        <c:crosses val="autoZero"/>
        <c:auto val="1"/>
        <c:lblAlgn val="ctr"/>
        <c:lblOffset val="100"/>
        <c:noMultiLvlLbl val="0"/>
      </c:catAx>
      <c:valAx>
        <c:axId val="82847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914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上周运费情况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周报汇总!$B$118:$B$122</c15:sqref>
                  </c15:fullRef>
                </c:ext>
              </c:extLst>
              <c:f>(周报汇总!$B$118:$B$119,周报汇总!$B$122)</c:f>
              <c:strCache>
                <c:ptCount val="3"/>
                <c:pt idx="0">
                  <c:v>目标</c:v>
                </c:pt>
                <c:pt idx="1">
                  <c:v>实际</c:v>
                </c:pt>
                <c:pt idx="2">
                  <c:v>运费占比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周报汇总!$K$118:$K$122</c15:sqref>
                  </c15:fullRef>
                </c:ext>
              </c:extLst>
              <c:f>(周报汇总!$K$118:$K$119,周报汇总!$K$122)</c:f>
              <c:numCache>
                <c:formatCode>0.00_);[Red]\(0.00\)</c:formatCode>
                <c:ptCount val="3"/>
                <c:pt idx="0">
                  <c:v>31.27</c:v>
                </c:pt>
                <c:pt idx="1">
                  <c:v>27.580000000000002</c:v>
                </c:pt>
                <c:pt idx="2" formatCode="0.00%">
                  <c:v>1.6163723634317735E-2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4AF4-BB3C-DDD87482CD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180029"/>
        <c:axId val="678385811"/>
      </c:barChart>
      <c:catAx>
        <c:axId val="2718002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78385811"/>
        <c:crosses val="autoZero"/>
        <c:auto val="1"/>
        <c:lblAlgn val="ctr"/>
        <c:lblOffset val="100"/>
        <c:noMultiLvlLbl val="0"/>
      </c:catAx>
      <c:valAx>
        <c:axId val="6783858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718002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周报汇总!$A$259:$B$259</c:f>
              <c:strCache>
                <c:ptCount val="2"/>
                <c:pt idx="0">
                  <c:v>供应商PPM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周报汇总!$C$256:$H$256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周报汇总!$C$259:$H$259</c:f>
              <c:numCache>
                <c:formatCode>0.00%</c:formatCode>
                <c:ptCount val="6"/>
                <c:pt idx="0">
                  <c:v>4.7009999999999996</c:v>
                </c:pt>
                <c:pt idx="1">
                  <c:v>77.132000000000005</c:v>
                </c:pt>
                <c:pt idx="2">
                  <c:v>0.95666666666666667</c:v>
                </c:pt>
                <c:pt idx="3">
                  <c:v>1.0066666666666666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97-454F-89A0-76D7AA52A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周报汇总!$A$257:$B$257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周报汇总!$C$257:$H$257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4">
                        <c:v>800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397-454F-89A0-76D7AA52AA5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周报汇总!$A$258:$B$258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周报汇总!$C$258:$H$258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4701</c:v>
                      </c:pt>
                      <c:pt idx="1">
                        <c:v>38566</c:v>
                      </c:pt>
                      <c:pt idx="2">
                        <c:v>287</c:v>
                      </c:pt>
                      <c:pt idx="3">
                        <c:v>302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397-454F-89A0-76D7AA52AA5A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61595</xdr:colOff>
      <xdr:row>0</xdr:row>
      <xdr:rowOff>55880</xdr:rowOff>
    </xdr:from>
    <xdr:to>
      <xdr:col>1</xdr:col>
      <xdr:colOff>622935</xdr:colOff>
      <xdr:row>1</xdr:row>
      <xdr:rowOff>290830</xdr:rowOff>
    </xdr:to>
    <xdr:pic>
      <xdr:nvPicPr>
        <xdr:cNvPr id="2668412" name="图片 1">
          <a:extLst>
            <a:ext uri="{FF2B5EF4-FFF2-40B4-BE49-F238E27FC236}">
              <a16:creationId xmlns:a16="http://schemas.microsoft.com/office/drawing/2014/main" id="{00000000-0008-0000-0000-00007CB728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" y="55880"/>
          <a:ext cx="1237615" cy="56642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15</xdr:col>
      <xdr:colOff>172085</xdr:colOff>
      <xdr:row>443</xdr:row>
      <xdr:rowOff>163195</xdr:rowOff>
    </xdr:from>
    <xdr:ext cx="191326" cy="260767"/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316210" y="172657135"/>
          <a:ext cx="191135" cy="260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/>
        </a:p>
      </xdr:txBody>
    </xdr:sp>
    <xdr:clientData/>
  </xdr:oneCellAnchor>
  <xdr:twoCellAnchor>
    <xdr:from>
      <xdr:col>11</xdr:col>
      <xdr:colOff>1653540</xdr:colOff>
      <xdr:row>358</xdr:row>
      <xdr:rowOff>339090</xdr:rowOff>
    </xdr:from>
    <xdr:to>
      <xdr:col>11</xdr:col>
      <xdr:colOff>1653540</xdr:colOff>
      <xdr:row>358</xdr:row>
      <xdr:rowOff>339090</xdr:rowOff>
    </xdr:to>
    <xdr:sp macro="" textlink="">
      <xdr:nvSpPr>
        <xdr:cNvPr id="2624535" name="Object 27671">
          <a:extLst>
            <a:ext uri="{FF2B5EF4-FFF2-40B4-BE49-F238E27FC236}">
              <a16:creationId xmlns:a16="http://schemas.microsoft.com/office/drawing/2014/main" id="{00000000-0008-0000-0000-0000170C2800}"/>
            </a:ext>
          </a:extLst>
        </xdr:cNvPr>
        <xdr:cNvSpPr>
          <a:spLocks noChangeAspect="1"/>
        </xdr:cNvSpPr>
      </xdr:nvSpPr>
      <xdr:spPr>
        <a:xfrm>
          <a:off x="8115300" y="136234170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17</xdr:col>
      <xdr:colOff>31750</xdr:colOff>
      <xdr:row>64</xdr:row>
      <xdr:rowOff>9525</xdr:rowOff>
    </xdr:from>
    <xdr:to>
      <xdr:col>22</xdr:col>
      <xdr:colOff>641984</xdr:colOff>
      <xdr:row>74</xdr:row>
      <xdr:rowOff>287655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30028</xdr:colOff>
      <xdr:row>89</xdr:row>
      <xdr:rowOff>34636</xdr:rowOff>
    </xdr:from>
    <xdr:to>
      <xdr:col>11</xdr:col>
      <xdr:colOff>616324</xdr:colOff>
      <xdr:row>94</xdr:row>
      <xdr:rowOff>280146</xdr:rowOff>
    </xdr:to>
    <xdr:graphicFrame macro="">
      <xdr:nvGraphicFramePr>
        <xdr:cNvPr id="16" name="图表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32385</xdr:colOff>
      <xdr:row>89</xdr:row>
      <xdr:rowOff>15875</xdr:rowOff>
    </xdr:from>
    <xdr:to>
      <xdr:col>22</xdr:col>
      <xdr:colOff>626745</xdr:colOff>
      <xdr:row>94</xdr:row>
      <xdr:rowOff>278130</xdr:rowOff>
    </xdr:to>
    <xdr:graphicFrame macro="">
      <xdr:nvGraphicFramePr>
        <xdr:cNvPr id="18" name="图表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44450</xdr:colOff>
      <xdr:row>109</xdr:row>
      <xdr:rowOff>24130</xdr:rowOff>
    </xdr:from>
    <xdr:to>
      <xdr:col>11</xdr:col>
      <xdr:colOff>621665</xdr:colOff>
      <xdr:row>114</xdr:row>
      <xdr:rowOff>285115</xdr:rowOff>
    </xdr:to>
    <xdr:graphicFrame macro="">
      <xdr:nvGraphicFramePr>
        <xdr:cNvPr id="19" name="图表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16510</xdr:colOff>
      <xdr:row>124</xdr:row>
      <xdr:rowOff>24130</xdr:rowOff>
    </xdr:from>
    <xdr:to>
      <xdr:col>22</xdr:col>
      <xdr:colOff>628015</xdr:colOff>
      <xdr:row>133</xdr:row>
      <xdr:rowOff>300355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34925</xdr:colOff>
      <xdr:row>136</xdr:row>
      <xdr:rowOff>18415</xdr:rowOff>
    </xdr:from>
    <xdr:to>
      <xdr:col>22</xdr:col>
      <xdr:colOff>653415</xdr:colOff>
      <xdr:row>145</xdr:row>
      <xdr:rowOff>294005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17318</xdr:colOff>
      <xdr:row>27</xdr:row>
      <xdr:rowOff>70924</xdr:rowOff>
    </xdr:from>
    <xdr:to>
      <xdr:col>5</xdr:col>
      <xdr:colOff>646603</xdr:colOff>
      <xdr:row>32</xdr:row>
      <xdr:rowOff>259772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40640</xdr:colOff>
      <xdr:row>109</xdr:row>
      <xdr:rowOff>18415</xdr:rowOff>
    </xdr:from>
    <xdr:to>
      <xdr:col>22</xdr:col>
      <xdr:colOff>640080</xdr:colOff>
      <xdr:row>114</xdr:row>
      <xdr:rowOff>272415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72838</xdr:colOff>
      <xdr:row>255</xdr:row>
      <xdr:rowOff>33617</xdr:rowOff>
    </xdr:from>
    <xdr:to>
      <xdr:col>14</xdr:col>
      <xdr:colOff>616324</xdr:colOff>
      <xdr:row>260</xdr:row>
      <xdr:rowOff>302560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67236</xdr:colOff>
      <xdr:row>255</xdr:row>
      <xdr:rowOff>22412</xdr:rowOff>
    </xdr:from>
    <xdr:to>
      <xdr:col>22</xdr:col>
      <xdr:colOff>588311</xdr:colOff>
      <xdr:row>260</xdr:row>
      <xdr:rowOff>291355</xdr:rowOff>
    </xdr:to>
    <xdr:graphicFrame macro="">
      <xdr:nvGraphicFramePr>
        <xdr:cNvPr id="14" name="图表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67233</xdr:colOff>
      <xdr:row>262</xdr:row>
      <xdr:rowOff>22412</xdr:rowOff>
    </xdr:from>
    <xdr:to>
      <xdr:col>14</xdr:col>
      <xdr:colOff>610720</xdr:colOff>
      <xdr:row>267</xdr:row>
      <xdr:rowOff>291354</xdr:rowOff>
    </xdr:to>
    <xdr:graphicFrame macro="">
      <xdr:nvGraphicFramePr>
        <xdr:cNvPr id="15" name="图表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56030</xdr:colOff>
      <xdr:row>262</xdr:row>
      <xdr:rowOff>22412</xdr:rowOff>
    </xdr:from>
    <xdr:to>
      <xdr:col>22</xdr:col>
      <xdr:colOff>577105</xdr:colOff>
      <xdr:row>267</xdr:row>
      <xdr:rowOff>291354</xdr:rowOff>
    </xdr:to>
    <xdr:graphicFrame macro="">
      <xdr:nvGraphicFramePr>
        <xdr:cNvPr id="17" name="图表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22</xdr:row>
      <xdr:rowOff>0</xdr:rowOff>
    </xdr:from>
    <xdr:to>
      <xdr:col>21</xdr:col>
      <xdr:colOff>662305</xdr:colOff>
      <xdr:row>31</xdr:row>
      <xdr:rowOff>177800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22</xdr:row>
      <xdr:rowOff>0</xdr:rowOff>
    </xdr:from>
    <xdr:to>
      <xdr:col>3</xdr:col>
      <xdr:colOff>561340</xdr:colOff>
      <xdr:row>24</xdr:row>
      <xdr:rowOff>57785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7620" y="4777740"/>
          <a:ext cx="2563495" cy="49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</a:t>
          </a:r>
        </a:p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公式：投入产出比=总投入成本/总产值</a:t>
          </a:r>
        </a:p>
      </xdr:txBody>
    </xdr:sp>
    <xdr:clientData/>
  </xdr:twoCellAnchor>
  <xdr:twoCellAnchor>
    <xdr:from>
      <xdr:col>0</xdr:col>
      <xdr:colOff>36830</xdr:colOff>
      <xdr:row>0</xdr:row>
      <xdr:rowOff>139700</xdr:rowOff>
    </xdr:from>
    <xdr:to>
      <xdr:col>21</xdr:col>
      <xdr:colOff>657225</xdr:colOff>
      <xdr:row>10</xdr:row>
      <xdr:rowOff>178435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133350</xdr:rowOff>
    </xdr:from>
    <xdr:to>
      <xdr:col>17</xdr:col>
      <xdr:colOff>669925</xdr:colOff>
      <xdr:row>13</xdr:row>
      <xdr:rowOff>186055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25</xdr:row>
      <xdr:rowOff>17145</xdr:rowOff>
    </xdr:from>
    <xdr:to>
      <xdr:col>20</xdr:col>
      <xdr:colOff>671830</xdr:colOff>
      <xdr:row>36</xdr:row>
      <xdr:rowOff>170180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25</xdr:row>
      <xdr:rowOff>17145</xdr:rowOff>
    </xdr:from>
    <xdr:to>
      <xdr:col>2</xdr:col>
      <xdr:colOff>521335</xdr:colOff>
      <xdr:row>26</xdr:row>
      <xdr:rowOff>86360</xdr:rowOff>
    </xdr:to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7620" y="5446395"/>
          <a:ext cx="186626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单位：金额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万元  数量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件</a:t>
          </a:r>
        </a:p>
      </xdr:txBody>
    </xdr:sp>
    <xdr:clientData/>
  </xdr:twoCellAnchor>
  <xdr:twoCellAnchor>
    <xdr:from>
      <xdr:col>0</xdr:col>
      <xdr:colOff>27940</xdr:colOff>
      <xdr:row>0</xdr:row>
      <xdr:rowOff>158750</xdr:rowOff>
    </xdr:from>
    <xdr:to>
      <xdr:col>20</xdr:col>
      <xdr:colOff>647700</xdr:colOff>
      <xdr:row>13</xdr:row>
      <xdr:rowOff>167005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25</xdr:row>
      <xdr:rowOff>25400</xdr:rowOff>
    </xdr:from>
    <xdr:to>
      <xdr:col>20</xdr:col>
      <xdr:colOff>648970</xdr:colOff>
      <xdr:row>36</xdr:row>
      <xdr:rowOff>162560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25</xdr:row>
      <xdr:rowOff>25400</xdr:rowOff>
    </xdr:from>
    <xdr:to>
      <xdr:col>2</xdr:col>
      <xdr:colOff>521335</xdr:colOff>
      <xdr:row>26</xdr:row>
      <xdr:rowOff>94615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7620" y="5454650"/>
          <a:ext cx="186626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单位：金额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万元  人数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人</a:t>
          </a:r>
        </a:p>
      </xdr:txBody>
    </xdr:sp>
    <xdr:clientData/>
  </xdr:twoCellAnchor>
  <xdr:twoCellAnchor>
    <xdr:from>
      <xdr:col>0</xdr:col>
      <xdr:colOff>22860</xdr:colOff>
      <xdr:row>0</xdr:row>
      <xdr:rowOff>165735</xdr:rowOff>
    </xdr:from>
    <xdr:to>
      <xdr:col>20</xdr:col>
      <xdr:colOff>640715</xdr:colOff>
      <xdr:row>12</xdr:row>
      <xdr:rowOff>161290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</xdr:colOff>
      <xdr:row>25</xdr:row>
      <xdr:rowOff>12065</xdr:rowOff>
    </xdr:from>
    <xdr:to>
      <xdr:col>13</xdr:col>
      <xdr:colOff>661670</xdr:colOff>
      <xdr:row>35</xdr:row>
      <xdr:rowOff>176530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107315</xdr:rowOff>
    </xdr:from>
    <xdr:to>
      <xdr:col>13</xdr:col>
      <xdr:colOff>652780</xdr:colOff>
      <xdr:row>12</xdr:row>
      <xdr:rowOff>183515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16510</xdr:colOff>
      <xdr:row>25</xdr:row>
      <xdr:rowOff>12065</xdr:rowOff>
    </xdr:from>
    <xdr:to>
      <xdr:col>1</xdr:col>
      <xdr:colOff>466090</xdr:colOff>
      <xdr:row>26</xdr:row>
      <xdr:rowOff>81280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16510" y="5441315"/>
          <a:ext cx="112585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单位：数量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件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</xdr:colOff>
      <xdr:row>0</xdr:row>
      <xdr:rowOff>195580</xdr:rowOff>
    </xdr:from>
    <xdr:to>
      <xdr:col>20</xdr:col>
      <xdr:colOff>659130</xdr:colOff>
      <xdr:row>15</xdr:row>
      <xdr:rowOff>173990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18415</xdr:colOff>
      <xdr:row>0</xdr:row>
      <xdr:rowOff>195580</xdr:rowOff>
    </xdr:from>
    <xdr:to>
      <xdr:col>1</xdr:col>
      <xdr:colOff>237490</xdr:colOff>
      <xdr:row>2</xdr:row>
      <xdr:rowOff>47625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18415" y="195580"/>
          <a:ext cx="895350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24</xdr:row>
      <xdr:rowOff>23495</xdr:rowOff>
    </xdr:from>
    <xdr:to>
      <xdr:col>19</xdr:col>
      <xdr:colOff>670560</xdr:colOff>
      <xdr:row>35</xdr:row>
      <xdr:rowOff>180975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21590</xdr:colOff>
      <xdr:row>0</xdr:row>
      <xdr:rowOff>165100</xdr:rowOff>
    </xdr:from>
    <xdr:to>
      <xdr:col>20</xdr:col>
      <xdr:colOff>668655</xdr:colOff>
      <xdr:row>12</xdr:row>
      <xdr:rowOff>175260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20320</xdr:colOff>
      <xdr:row>24</xdr:row>
      <xdr:rowOff>23495</xdr:rowOff>
    </xdr:from>
    <xdr:to>
      <xdr:col>1</xdr:col>
      <xdr:colOff>239395</xdr:colOff>
      <xdr:row>25</xdr:row>
      <xdr:rowOff>91440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20320" y="5235575"/>
          <a:ext cx="895350" cy="285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单位：人  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24</xdr:row>
      <xdr:rowOff>22225</xdr:rowOff>
    </xdr:from>
    <xdr:to>
      <xdr:col>20</xdr:col>
      <xdr:colOff>671830</xdr:colOff>
      <xdr:row>36</xdr:row>
      <xdr:rowOff>173355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</xdr:colOff>
      <xdr:row>0</xdr:row>
      <xdr:rowOff>123825</xdr:rowOff>
    </xdr:from>
    <xdr:to>
      <xdr:col>20</xdr:col>
      <xdr:colOff>665480</xdr:colOff>
      <xdr:row>12</xdr:row>
      <xdr:rowOff>181610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151130</xdr:rowOff>
    </xdr:from>
    <xdr:to>
      <xdr:col>17</xdr:col>
      <xdr:colOff>656590</xdr:colOff>
      <xdr:row>12</xdr:row>
      <xdr:rowOff>169545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23</xdr:row>
      <xdr:rowOff>209550</xdr:rowOff>
    </xdr:from>
    <xdr:to>
      <xdr:col>18</xdr:col>
      <xdr:colOff>8890</xdr:colOff>
      <xdr:row>36</xdr:row>
      <xdr:rowOff>180340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23</xdr:row>
      <xdr:rowOff>209550</xdr:rowOff>
    </xdr:from>
    <xdr:to>
      <xdr:col>1</xdr:col>
      <xdr:colOff>226695</xdr:colOff>
      <xdr:row>25</xdr:row>
      <xdr:rowOff>61595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7620" y="5204460"/>
          <a:ext cx="895350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160020</xdr:rowOff>
    </xdr:from>
    <xdr:to>
      <xdr:col>20</xdr:col>
      <xdr:colOff>670560</xdr:colOff>
      <xdr:row>12</xdr:row>
      <xdr:rowOff>173990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23</xdr:row>
      <xdr:rowOff>208280</xdr:rowOff>
    </xdr:from>
    <xdr:to>
      <xdr:col>21</xdr:col>
      <xdr:colOff>5080</xdr:colOff>
      <xdr:row>36</xdr:row>
      <xdr:rowOff>183515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11430</xdr:colOff>
      <xdr:row>39</xdr:row>
      <xdr:rowOff>213995</xdr:rowOff>
    </xdr:from>
    <xdr:to>
      <xdr:col>17</xdr:col>
      <xdr:colOff>230505</xdr:colOff>
      <xdr:row>41</xdr:row>
      <xdr:rowOff>66040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10831830" y="8683625"/>
          <a:ext cx="895350" cy="28638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92570</xdr:colOff>
      <xdr:row>0</xdr:row>
      <xdr:rowOff>30117</xdr:rowOff>
    </xdr:from>
    <xdr:to>
      <xdr:col>3</xdr:col>
      <xdr:colOff>327623</xdr:colOff>
      <xdr:row>1</xdr:row>
      <xdr:rowOff>109219</xdr:rowOff>
    </xdr:to>
    <xdr:pic>
      <xdr:nvPicPr>
        <xdr:cNvPr id="2" name="图片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70" y="30117"/>
          <a:ext cx="1330428" cy="260077"/>
        </a:xfrm>
        <a:prstGeom prst="rect">
          <a:avLst/>
        </a:prstGeom>
      </xdr:spPr>
    </xdr:pic>
    <xdr:clientData/>
  </xdr:twoCellAnchor>
  <xdr:twoCellAnchor editAs="oneCell">
    <xdr:from>
      <xdr:col>0</xdr:col>
      <xdr:colOff>126092</xdr:colOff>
      <xdr:row>0</xdr:row>
      <xdr:rowOff>62320</xdr:rowOff>
    </xdr:from>
    <xdr:to>
      <xdr:col>3</xdr:col>
      <xdr:colOff>571499</xdr:colOff>
      <xdr:row>1</xdr:row>
      <xdr:rowOff>195035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92" y="62320"/>
          <a:ext cx="1221014" cy="377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</xdr:colOff>
      <xdr:row>20</xdr:row>
      <xdr:rowOff>203835</xdr:rowOff>
    </xdr:from>
    <xdr:to>
      <xdr:col>1</xdr:col>
      <xdr:colOff>307975</xdr:colOff>
      <xdr:row>22</xdr:row>
      <xdr:rowOff>8255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270" y="454723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635</xdr:colOff>
      <xdr:row>20</xdr:row>
      <xdr:rowOff>199390</xdr:rowOff>
    </xdr:from>
    <xdr:to>
      <xdr:col>1</xdr:col>
      <xdr:colOff>307340</xdr:colOff>
      <xdr:row>22</xdr:row>
      <xdr:rowOff>3810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35" y="4542790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0&#24180;2&#26376;&#20221;&#32463;&#33829;&#25253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人员情况"/>
      <sheetName val="人均产值"/>
      <sheetName val="销售收入"/>
      <sheetName val="利润"/>
      <sheetName val="生产效率"/>
      <sheetName val="生产数量"/>
      <sheetName val="流失工时"/>
      <sheetName val="回款"/>
      <sheetName val="库存"/>
      <sheetName val="Sheet11"/>
    </sheetNames>
    <sheetDataSet>
      <sheetData sheetId="0">
        <row r="73">
          <cell r="B73" t="str">
            <v>天津</v>
          </cell>
          <cell r="C73">
            <v>7</v>
          </cell>
          <cell r="D73">
            <v>0.67753612240977901</v>
          </cell>
          <cell r="F73">
            <v>0.71258295984257303</v>
          </cell>
          <cell r="H73">
            <v>0.64248928497698499</v>
          </cell>
        </row>
        <row r="74">
          <cell r="B74" t="str">
            <v>河北</v>
          </cell>
          <cell r="C74">
            <v>3</v>
          </cell>
          <cell r="D74">
            <v>0.85469556315944395</v>
          </cell>
          <cell r="F74">
            <v>0.87053333981953396</v>
          </cell>
          <cell r="H74">
            <v>0.83885778649935305</v>
          </cell>
        </row>
        <row r="75">
          <cell r="B75" t="str">
            <v>湖南</v>
          </cell>
          <cell r="C75">
            <v>4</v>
          </cell>
          <cell r="D75">
            <v>0.8165</v>
          </cell>
          <cell r="F75">
            <v>0.81</v>
          </cell>
          <cell r="H75">
            <v>0.82299999999999995</v>
          </cell>
        </row>
        <row r="76">
          <cell r="B76" t="str">
            <v>西安</v>
          </cell>
          <cell r="C76">
            <v>1</v>
          </cell>
          <cell r="D76">
            <v>0.88088086929012699</v>
          </cell>
          <cell r="F76">
            <v>0.92560497498986105</v>
          </cell>
          <cell r="H76">
            <v>0.83615676359039204</v>
          </cell>
        </row>
        <row r="77">
          <cell r="B77" t="str">
            <v>山东</v>
          </cell>
          <cell r="C77">
            <v>5</v>
          </cell>
          <cell r="D77">
            <v>0.745</v>
          </cell>
          <cell r="F77">
            <v>0.73</v>
          </cell>
          <cell r="H77">
            <v>0.76</v>
          </cell>
        </row>
        <row r="78">
          <cell r="B78" t="str">
            <v>长春</v>
          </cell>
          <cell r="C78">
            <v>6</v>
          </cell>
          <cell r="D78">
            <v>0.70054546902373005</v>
          </cell>
          <cell r="F78">
            <v>0.68405797101449295</v>
          </cell>
          <cell r="H78">
            <v>0.71703296703296704</v>
          </cell>
        </row>
        <row r="79">
          <cell r="B79" t="str">
            <v>成都</v>
          </cell>
          <cell r="C79">
            <v>2</v>
          </cell>
          <cell r="D79">
            <v>0.85537281356241401</v>
          </cell>
          <cell r="F79">
            <v>0.91409511228533702</v>
          </cell>
          <cell r="H79">
            <v>0.79665051483949101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47"/>
  <sheetViews>
    <sheetView tabSelected="1" zoomScale="55" zoomScaleNormal="55" workbookViewId="0">
      <selection activeCell="Y67" sqref="Y67"/>
    </sheetView>
  </sheetViews>
  <sheetFormatPr defaultColWidth="8.75" defaultRowHeight="14.25" x14ac:dyDescent="0.15"/>
  <cols>
    <col min="1" max="1" width="8.875" style="334" customWidth="1"/>
    <col min="2" max="20" width="8.875" style="335" customWidth="1"/>
    <col min="21" max="23" width="9" style="335"/>
    <col min="24" max="30" width="9" style="446"/>
    <col min="31" max="33" width="9" style="335"/>
    <col min="34" max="37" width="8.75" style="335"/>
    <col min="38" max="39" width="9.5" style="335"/>
    <col min="40" max="16384" width="8.75" style="335"/>
  </cols>
  <sheetData>
    <row r="1" spans="1:23" ht="26.1" customHeight="1" x14ac:dyDescent="0.15">
      <c r="A1" s="762"/>
      <c r="B1" s="763"/>
      <c r="C1" s="766" t="s">
        <v>339</v>
      </c>
      <c r="D1" s="766"/>
      <c r="E1" s="766"/>
      <c r="F1" s="766"/>
      <c r="G1" s="766"/>
      <c r="H1" s="766"/>
      <c r="I1" s="766"/>
      <c r="J1" s="766"/>
      <c r="K1" s="766"/>
      <c r="L1" s="766"/>
      <c r="M1" s="766"/>
      <c r="N1" s="766"/>
      <c r="O1" s="766"/>
      <c r="P1" s="766"/>
      <c r="Q1" s="766"/>
      <c r="R1" s="766"/>
      <c r="S1" s="753" t="s">
        <v>0</v>
      </c>
      <c r="T1" s="366" t="s">
        <v>1</v>
      </c>
      <c r="U1" s="367" t="s">
        <v>2</v>
      </c>
      <c r="V1" s="367" t="s">
        <v>3</v>
      </c>
      <c r="W1" s="368" t="s">
        <v>4</v>
      </c>
    </row>
    <row r="2" spans="1:23" ht="26.1" customHeight="1" thickBot="1" x14ac:dyDescent="0.2">
      <c r="A2" s="764"/>
      <c r="B2" s="765"/>
      <c r="C2" s="767"/>
      <c r="D2" s="767"/>
      <c r="E2" s="767"/>
      <c r="F2" s="767"/>
      <c r="G2" s="767"/>
      <c r="H2" s="767"/>
      <c r="I2" s="767"/>
      <c r="J2" s="767"/>
      <c r="K2" s="767"/>
      <c r="L2" s="767"/>
      <c r="M2" s="767"/>
      <c r="N2" s="767"/>
      <c r="O2" s="767"/>
      <c r="P2" s="767"/>
      <c r="Q2" s="767"/>
      <c r="R2" s="767"/>
      <c r="S2" s="754"/>
      <c r="T2" s="478">
        <v>44090</v>
      </c>
      <c r="U2" s="369" t="s">
        <v>262</v>
      </c>
      <c r="V2" s="369"/>
      <c r="W2" s="370"/>
    </row>
    <row r="3" spans="1:23" ht="26.1" customHeight="1" thickBot="1" x14ac:dyDescent="0.2">
      <c r="A3" s="703"/>
      <c r="B3" s="704"/>
      <c r="C3" s="704"/>
      <c r="D3" s="704"/>
      <c r="E3" s="704"/>
      <c r="F3" s="704"/>
      <c r="G3" s="704"/>
      <c r="H3" s="704"/>
      <c r="I3" s="704"/>
      <c r="J3" s="704"/>
      <c r="K3" s="704"/>
      <c r="L3" s="704"/>
      <c r="M3" s="704"/>
      <c r="N3" s="704"/>
      <c r="O3" s="704"/>
      <c r="P3" s="704"/>
      <c r="Q3" s="704"/>
      <c r="R3" s="704"/>
      <c r="S3" s="704"/>
      <c r="T3" s="704"/>
      <c r="U3" s="704"/>
      <c r="V3" s="704"/>
      <c r="W3" s="705"/>
    </row>
    <row r="4" spans="1:23" ht="26.1" hidden="1" customHeight="1" x14ac:dyDescent="0.15">
      <c r="A4" s="740" t="s">
        <v>5</v>
      </c>
      <c r="B4" s="770" t="s">
        <v>6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0" t="s">
        <v>7</v>
      </c>
      <c r="N4" s="771"/>
      <c r="O4" s="771"/>
      <c r="P4" s="771"/>
      <c r="Q4" s="771"/>
      <c r="R4" s="771"/>
      <c r="S4" s="771"/>
      <c r="T4" s="771"/>
      <c r="U4" s="771"/>
      <c r="V4" s="771"/>
      <c r="W4" s="776"/>
    </row>
    <row r="5" spans="1:23" ht="26.1" hidden="1" customHeight="1" x14ac:dyDescent="0.15">
      <c r="A5" s="741"/>
      <c r="B5" s="772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2"/>
      <c r="N5" s="773"/>
      <c r="O5" s="773"/>
      <c r="P5" s="773"/>
      <c r="Q5" s="773"/>
      <c r="R5" s="773"/>
      <c r="S5" s="773"/>
      <c r="T5" s="773"/>
      <c r="U5" s="773"/>
      <c r="V5" s="773"/>
      <c r="W5" s="777"/>
    </row>
    <row r="6" spans="1:23" ht="26.1" hidden="1" customHeight="1" x14ac:dyDescent="0.15">
      <c r="A6" s="741"/>
      <c r="B6" s="772"/>
      <c r="C6" s="773"/>
      <c r="D6" s="773"/>
      <c r="E6" s="773"/>
      <c r="F6" s="773"/>
      <c r="G6" s="773"/>
      <c r="H6" s="773"/>
      <c r="I6" s="773"/>
      <c r="J6" s="773"/>
      <c r="K6" s="773"/>
      <c r="L6" s="773"/>
      <c r="M6" s="772"/>
      <c r="N6" s="773"/>
      <c r="O6" s="773"/>
      <c r="P6" s="773"/>
      <c r="Q6" s="773"/>
      <c r="R6" s="773"/>
      <c r="S6" s="773"/>
      <c r="T6" s="773"/>
      <c r="U6" s="773"/>
      <c r="V6" s="773"/>
      <c r="W6" s="777"/>
    </row>
    <row r="7" spans="1:23" ht="26.1" hidden="1" customHeight="1" x14ac:dyDescent="0.15">
      <c r="A7" s="741"/>
      <c r="B7" s="772"/>
      <c r="C7" s="773"/>
      <c r="D7" s="773"/>
      <c r="E7" s="773"/>
      <c r="F7" s="773"/>
      <c r="G7" s="773"/>
      <c r="H7" s="773"/>
      <c r="I7" s="773"/>
      <c r="J7" s="773"/>
      <c r="K7" s="773"/>
      <c r="L7" s="773"/>
      <c r="M7" s="772"/>
      <c r="N7" s="773"/>
      <c r="O7" s="773"/>
      <c r="P7" s="773"/>
      <c r="Q7" s="773"/>
      <c r="R7" s="773"/>
      <c r="S7" s="773"/>
      <c r="T7" s="773"/>
      <c r="U7" s="773"/>
      <c r="V7" s="773"/>
      <c r="W7" s="777"/>
    </row>
    <row r="8" spans="1:23" ht="26.1" hidden="1" customHeight="1" x14ac:dyDescent="0.15">
      <c r="A8" s="741"/>
      <c r="B8" s="772"/>
      <c r="C8" s="773"/>
      <c r="D8" s="773"/>
      <c r="E8" s="773"/>
      <c r="F8" s="773"/>
      <c r="G8" s="773"/>
      <c r="H8" s="773"/>
      <c r="I8" s="773"/>
      <c r="J8" s="773"/>
      <c r="K8" s="773"/>
      <c r="L8" s="773"/>
      <c r="M8" s="772"/>
      <c r="N8" s="773"/>
      <c r="O8" s="773"/>
      <c r="P8" s="773"/>
      <c r="Q8" s="773"/>
      <c r="R8" s="773"/>
      <c r="S8" s="773"/>
      <c r="T8" s="773"/>
      <c r="U8" s="773"/>
      <c r="V8" s="773"/>
      <c r="W8" s="777"/>
    </row>
    <row r="9" spans="1:23" ht="26.1" hidden="1" customHeight="1" x14ac:dyDescent="0.15">
      <c r="A9" s="741"/>
      <c r="B9" s="772"/>
      <c r="C9" s="773"/>
      <c r="D9" s="773"/>
      <c r="E9" s="773"/>
      <c r="F9" s="773"/>
      <c r="G9" s="773"/>
      <c r="H9" s="773"/>
      <c r="I9" s="773"/>
      <c r="J9" s="773"/>
      <c r="K9" s="773"/>
      <c r="L9" s="773"/>
      <c r="M9" s="772"/>
      <c r="N9" s="773"/>
      <c r="O9" s="773"/>
      <c r="P9" s="773"/>
      <c r="Q9" s="773"/>
      <c r="R9" s="773"/>
      <c r="S9" s="773"/>
      <c r="T9" s="773"/>
      <c r="U9" s="773"/>
      <c r="V9" s="773"/>
      <c r="W9" s="777"/>
    </row>
    <row r="10" spans="1:23" ht="26.1" hidden="1" customHeight="1" x14ac:dyDescent="0.15">
      <c r="A10" s="741"/>
      <c r="B10" s="772"/>
      <c r="C10" s="773"/>
      <c r="D10" s="773"/>
      <c r="E10" s="773"/>
      <c r="F10" s="773"/>
      <c r="G10" s="773"/>
      <c r="H10" s="773"/>
      <c r="I10" s="773"/>
      <c r="J10" s="773"/>
      <c r="K10" s="773"/>
      <c r="L10" s="773"/>
      <c r="M10" s="772"/>
      <c r="N10" s="773"/>
      <c r="O10" s="773"/>
      <c r="P10" s="773"/>
      <c r="Q10" s="773"/>
      <c r="R10" s="773"/>
      <c r="S10" s="773"/>
      <c r="T10" s="773"/>
      <c r="U10" s="773"/>
      <c r="V10" s="773"/>
      <c r="W10" s="777"/>
    </row>
    <row r="11" spans="1:23" ht="26.1" hidden="1" customHeight="1" x14ac:dyDescent="0.15">
      <c r="A11" s="741"/>
      <c r="B11" s="772"/>
      <c r="C11" s="773"/>
      <c r="D11" s="773"/>
      <c r="E11" s="773"/>
      <c r="F11" s="773"/>
      <c r="G11" s="773"/>
      <c r="H11" s="773"/>
      <c r="I11" s="773"/>
      <c r="J11" s="773"/>
      <c r="K11" s="773"/>
      <c r="L11" s="773"/>
      <c r="M11" s="772"/>
      <c r="N11" s="773"/>
      <c r="O11" s="773"/>
      <c r="P11" s="773"/>
      <c r="Q11" s="773"/>
      <c r="R11" s="773"/>
      <c r="S11" s="773"/>
      <c r="T11" s="773"/>
      <c r="U11" s="773"/>
      <c r="V11" s="773"/>
      <c r="W11" s="777"/>
    </row>
    <row r="12" spans="1:23" ht="26.1" hidden="1" customHeight="1" x14ac:dyDescent="0.15">
      <c r="A12" s="741"/>
      <c r="B12" s="772"/>
      <c r="C12" s="773"/>
      <c r="D12" s="773"/>
      <c r="E12" s="773"/>
      <c r="F12" s="773"/>
      <c r="G12" s="773"/>
      <c r="H12" s="773"/>
      <c r="I12" s="773"/>
      <c r="J12" s="773"/>
      <c r="K12" s="773"/>
      <c r="L12" s="773"/>
      <c r="M12" s="772"/>
      <c r="N12" s="773"/>
      <c r="O12" s="773"/>
      <c r="P12" s="773"/>
      <c r="Q12" s="773"/>
      <c r="R12" s="773"/>
      <c r="S12" s="773"/>
      <c r="T12" s="773"/>
      <c r="U12" s="773"/>
      <c r="V12" s="773"/>
      <c r="W12" s="777"/>
    </row>
    <row r="13" spans="1:23" ht="26.1" hidden="1" customHeight="1" x14ac:dyDescent="0.15">
      <c r="A13" s="741"/>
      <c r="B13" s="772"/>
      <c r="C13" s="773"/>
      <c r="D13" s="773"/>
      <c r="E13" s="773"/>
      <c r="F13" s="773"/>
      <c r="G13" s="773"/>
      <c r="H13" s="773"/>
      <c r="I13" s="773"/>
      <c r="J13" s="773"/>
      <c r="K13" s="773"/>
      <c r="L13" s="773"/>
      <c r="M13" s="772"/>
      <c r="N13" s="773"/>
      <c r="O13" s="773"/>
      <c r="P13" s="773"/>
      <c r="Q13" s="773"/>
      <c r="R13" s="773"/>
      <c r="S13" s="773"/>
      <c r="T13" s="773"/>
      <c r="U13" s="773"/>
      <c r="V13" s="773"/>
      <c r="W13" s="777"/>
    </row>
    <row r="14" spans="1:23" ht="26.1" hidden="1" customHeight="1" x14ac:dyDescent="0.15">
      <c r="A14" s="742"/>
      <c r="B14" s="774"/>
      <c r="C14" s="775"/>
      <c r="D14" s="775"/>
      <c r="E14" s="775"/>
      <c r="F14" s="775"/>
      <c r="G14" s="775"/>
      <c r="H14" s="775"/>
      <c r="I14" s="775"/>
      <c r="J14" s="775"/>
      <c r="K14" s="775"/>
      <c r="L14" s="775"/>
      <c r="M14" s="774"/>
      <c r="N14" s="775"/>
      <c r="O14" s="775"/>
      <c r="P14" s="775"/>
      <c r="Q14" s="775"/>
      <c r="R14" s="775"/>
      <c r="S14" s="775"/>
      <c r="T14" s="775"/>
      <c r="U14" s="775"/>
      <c r="V14" s="775"/>
      <c r="W14" s="778"/>
    </row>
    <row r="15" spans="1:23" ht="26.1" hidden="1" customHeight="1" x14ac:dyDescent="0.15">
      <c r="A15" s="337"/>
      <c r="B15" s="338"/>
      <c r="C15" s="338"/>
      <c r="D15" s="338"/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6"/>
      <c r="V15" s="336"/>
      <c r="W15" s="371"/>
    </row>
    <row r="16" spans="1:23" ht="26.1" customHeight="1" thickBot="1" x14ac:dyDescent="0.2">
      <c r="A16" s="1046" t="s">
        <v>8</v>
      </c>
      <c r="B16" s="1047"/>
      <c r="C16" s="1047"/>
      <c r="D16" s="1047"/>
      <c r="E16" s="1047"/>
      <c r="F16" s="1047"/>
      <c r="G16" s="1047"/>
      <c r="H16" s="1047"/>
      <c r="I16" s="1047"/>
      <c r="J16" s="1047"/>
      <c r="K16" s="1047"/>
      <c r="L16" s="1047"/>
      <c r="M16" s="1047"/>
      <c r="N16" s="1047"/>
      <c r="O16" s="1047"/>
      <c r="P16" s="1047"/>
      <c r="Q16" s="1047"/>
      <c r="R16" s="1047"/>
      <c r="S16" s="1047"/>
      <c r="T16" s="1047"/>
      <c r="U16" s="1047"/>
      <c r="V16" s="1047"/>
      <c r="W16" s="1048"/>
    </row>
    <row r="17" spans="1:23" ht="26.1" customHeight="1" x14ac:dyDescent="0.15">
      <c r="A17" s="1049" t="s">
        <v>220</v>
      </c>
      <c r="B17" s="759"/>
      <c r="C17" s="759"/>
      <c r="D17" s="759"/>
      <c r="E17" s="759"/>
      <c r="F17" s="759"/>
      <c r="G17" s="759"/>
      <c r="H17" s="759"/>
      <c r="I17" s="759"/>
      <c r="J17" s="759"/>
      <c r="K17" s="759"/>
      <c r="L17" s="759"/>
      <c r="M17" s="759"/>
      <c r="N17" s="759"/>
      <c r="O17" s="759"/>
      <c r="P17" s="759"/>
      <c r="Q17" s="759"/>
      <c r="R17" s="759"/>
      <c r="S17" s="759"/>
      <c r="T17" s="759"/>
      <c r="U17" s="759"/>
      <c r="V17" s="759"/>
      <c r="W17" s="1012"/>
    </row>
    <row r="18" spans="1:23" ht="26.1" customHeight="1" x14ac:dyDescent="0.15">
      <c r="A18" s="1027" t="s">
        <v>9</v>
      </c>
      <c r="B18" s="1050" t="s">
        <v>10</v>
      </c>
      <c r="C18" s="1050" t="s">
        <v>11</v>
      </c>
      <c r="D18" s="1051"/>
      <c r="E18" s="1051"/>
      <c r="F18" s="1051"/>
      <c r="G18" s="1028"/>
      <c r="H18" s="1050" t="s">
        <v>12</v>
      </c>
      <c r="I18" s="1051"/>
      <c r="J18" s="1051"/>
      <c r="K18" s="1051"/>
      <c r="L18" s="1028"/>
      <c r="M18" s="916" t="s">
        <v>13</v>
      </c>
      <c r="N18" s="917"/>
      <c r="O18" s="917"/>
      <c r="P18" s="917"/>
      <c r="Q18" s="917"/>
      <c r="R18" s="917"/>
      <c r="S18" s="1050" t="s">
        <v>14</v>
      </c>
      <c r="T18" s="1051"/>
      <c r="U18" s="1051"/>
      <c r="V18" s="1051"/>
      <c r="W18" s="1052"/>
    </row>
    <row r="19" spans="1:23" ht="26.1" customHeight="1" x14ac:dyDescent="0.15">
      <c r="A19" s="747"/>
      <c r="B19" s="1059"/>
      <c r="C19" s="339" t="s">
        <v>15</v>
      </c>
      <c r="D19" s="339" t="s">
        <v>16</v>
      </c>
      <c r="E19" s="340" t="s">
        <v>17</v>
      </c>
      <c r="F19" s="341" t="s">
        <v>18</v>
      </c>
      <c r="G19" s="341" t="s">
        <v>19</v>
      </c>
      <c r="H19" s="339" t="s">
        <v>15</v>
      </c>
      <c r="I19" s="339" t="s">
        <v>16</v>
      </c>
      <c r="J19" s="340" t="s">
        <v>17</v>
      </c>
      <c r="K19" s="341" t="s">
        <v>18</v>
      </c>
      <c r="L19" s="341" t="s">
        <v>19</v>
      </c>
      <c r="M19" s="360" t="s">
        <v>15</v>
      </c>
      <c r="N19" s="360" t="s">
        <v>16</v>
      </c>
      <c r="O19" s="361" t="s">
        <v>17</v>
      </c>
      <c r="P19" s="362" t="s">
        <v>18</v>
      </c>
      <c r="Q19" s="362" t="s">
        <v>19</v>
      </c>
      <c r="R19" s="362" t="s">
        <v>20</v>
      </c>
      <c r="S19" s="339" t="s">
        <v>15</v>
      </c>
      <c r="T19" s="339" t="s">
        <v>16</v>
      </c>
      <c r="U19" s="340" t="s">
        <v>17</v>
      </c>
      <c r="V19" s="341" t="s">
        <v>18</v>
      </c>
      <c r="W19" s="372" t="s">
        <v>19</v>
      </c>
    </row>
    <row r="20" spans="1:23" ht="26.1" customHeight="1" x14ac:dyDescent="0.15">
      <c r="A20" s="342" t="s">
        <v>21</v>
      </c>
      <c r="B20" s="343">
        <f>RANK(D20,D20:D26,0)</f>
        <v>6</v>
      </c>
      <c r="C20" s="344">
        <v>0</v>
      </c>
      <c r="D20" s="518">
        <f>I20+N20+T20</f>
        <v>0</v>
      </c>
      <c r="E20" s="520">
        <f>J20+O20+U20</f>
        <v>0</v>
      </c>
      <c r="F20" s="345" t="e">
        <f>E20/D20</f>
        <v>#DIV/0!</v>
      </c>
      <c r="G20" s="518">
        <f>L20+Q20+W20</f>
        <v>0</v>
      </c>
      <c r="H20" s="577">
        <v>0</v>
      </c>
      <c r="I20" s="518">
        <v>0</v>
      </c>
      <c r="J20" s="520">
        <v>0</v>
      </c>
      <c r="K20" s="472" t="e">
        <f>J20/I20</f>
        <v>#DIV/0!</v>
      </c>
      <c r="L20" s="518">
        <v>0</v>
      </c>
      <c r="M20" s="577">
        <v>0</v>
      </c>
      <c r="N20" s="518">
        <v>0</v>
      </c>
      <c r="O20" s="520">
        <v>0</v>
      </c>
      <c r="P20" s="472" t="e">
        <f>O20/N20</f>
        <v>#DIV/0!</v>
      </c>
      <c r="Q20" s="518">
        <v>0</v>
      </c>
      <c r="R20" s="566">
        <v>0</v>
      </c>
      <c r="S20" s="577">
        <v>0</v>
      </c>
      <c r="T20" s="518">
        <v>0</v>
      </c>
      <c r="U20" s="520">
        <v>0</v>
      </c>
      <c r="V20" s="472" t="e">
        <f>U20/T20</f>
        <v>#DIV/0!</v>
      </c>
      <c r="W20" s="578">
        <v>0</v>
      </c>
    </row>
    <row r="21" spans="1:23" ht="26.1" customHeight="1" x14ac:dyDescent="0.15">
      <c r="A21" s="342" t="s">
        <v>22</v>
      </c>
      <c r="B21" s="346">
        <f>RANK(D21,D20:D26,0)</f>
        <v>1</v>
      </c>
      <c r="C21" s="347">
        <v>0</v>
      </c>
      <c r="D21" s="519">
        <f t="shared" ref="D21:D26" si="0">I21+N21+T21</f>
        <v>10</v>
      </c>
      <c r="E21" s="521">
        <f t="shared" ref="E21:E26" si="1">J21+O21+U21</f>
        <v>10</v>
      </c>
      <c r="F21" s="348">
        <f>E21/D21</f>
        <v>1</v>
      </c>
      <c r="G21" s="519">
        <f t="shared" ref="G21:G26" si="2">L21+Q21+W21</f>
        <v>1</v>
      </c>
      <c r="H21" s="579">
        <v>0</v>
      </c>
      <c r="I21" s="519">
        <v>9</v>
      </c>
      <c r="J21" s="521">
        <v>9</v>
      </c>
      <c r="K21" s="474">
        <f t="shared" ref="K21:K27" si="3">J21/I21</f>
        <v>1</v>
      </c>
      <c r="L21" s="519">
        <v>0</v>
      </c>
      <c r="M21" s="579">
        <v>0</v>
      </c>
      <c r="N21" s="519">
        <v>0</v>
      </c>
      <c r="O21" s="521">
        <v>0</v>
      </c>
      <c r="P21" s="474" t="e">
        <f t="shared" ref="P21:P27" si="4">O21/N21</f>
        <v>#DIV/0!</v>
      </c>
      <c r="Q21" s="519">
        <v>0</v>
      </c>
      <c r="R21" s="567">
        <v>0</v>
      </c>
      <c r="S21" s="579">
        <v>0</v>
      </c>
      <c r="T21" s="519">
        <v>1</v>
      </c>
      <c r="U21" s="521">
        <v>1</v>
      </c>
      <c r="V21" s="474">
        <f t="shared" ref="V21:V27" si="5">U21/T21</f>
        <v>1</v>
      </c>
      <c r="W21" s="580">
        <v>1</v>
      </c>
    </row>
    <row r="22" spans="1:23" ht="26.1" customHeight="1" x14ac:dyDescent="0.15">
      <c r="A22" s="342" t="s">
        <v>23</v>
      </c>
      <c r="B22" s="346">
        <f>RANK(D22,D20:D26,0)</f>
        <v>5</v>
      </c>
      <c r="C22" s="347">
        <v>0</v>
      </c>
      <c r="D22" s="519">
        <f t="shared" si="0"/>
        <v>1</v>
      </c>
      <c r="E22" s="521">
        <f t="shared" si="1"/>
        <v>1</v>
      </c>
      <c r="F22" s="348">
        <f t="shared" ref="F22:F26" si="6">E22/D22</f>
        <v>1</v>
      </c>
      <c r="G22" s="519">
        <f t="shared" si="2"/>
        <v>1</v>
      </c>
      <c r="H22" s="579">
        <v>0</v>
      </c>
      <c r="I22" s="519">
        <v>0</v>
      </c>
      <c r="J22" s="521">
        <v>0</v>
      </c>
      <c r="K22" s="474" t="e">
        <f t="shared" si="3"/>
        <v>#DIV/0!</v>
      </c>
      <c r="L22" s="519">
        <v>0</v>
      </c>
      <c r="M22" s="579">
        <v>0</v>
      </c>
      <c r="N22" s="519">
        <v>1</v>
      </c>
      <c r="O22" s="521">
        <v>1</v>
      </c>
      <c r="P22" s="474">
        <f t="shared" si="4"/>
        <v>1</v>
      </c>
      <c r="Q22" s="519">
        <v>1</v>
      </c>
      <c r="R22" s="567">
        <v>0</v>
      </c>
      <c r="S22" s="579">
        <v>0</v>
      </c>
      <c r="T22" s="519">
        <v>0</v>
      </c>
      <c r="U22" s="521">
        <v>0</v>
      </c>
      <c r="V22" s="474" t="e">
        <f t="shared" si="5"/>
        <v>#DIV/0!</v>
      </c>
      <c r="W22" s="580">
        <v>0</v>
      </c>
    </row>
    <row r="23" spans="1:23" ht="26.1" customHeight="1" x14ac:dyDescent="0.15">
      <c r="A23" s="342" t="s">
        <v>24</v>
      </c>
      <c r="B23" s="346">
        <f>RANK(D23,D20:D26,0)</f>
        <v>3</v>
      </c>
      <c r="C23" s="347">
        <v>0</v>
      </c>
      <c r="D23" s="519">
        <f t="shared" si="0"/>
        <v>3</v>
      </c>
      <c r="E23" s="521">
        <f t="shared" si="1"/>
        <v>3</v>
      </c>
      <c r="F23" s="348">
        <f t="shared" si="6"/>
        <v>1</v>
      </c>
      <c r="G23" s="519">
        <f t="shared" si="2"/>
        <v>3</v>
      </c>
      <c r="H23" s="579">
        <v>0</v>
      </c>
      <c r="I23" s="519">
        <v>3</v>
      </c>
      <c r="J23" s="521">
        <v>3</v>
      </c>
      <c r="K23" s="474">
        <f t="shared" si="3"/>
        <v>1</v>
      </c>
      <c r="L23" s="519">
        <v>3</v>
      </c>
      <c r="M23" s="579">
        <v>0</v>
      </c>
      <c r="N23" s="519">
        <v>0</v>
      </c>
      <c r="O23" s="521">
        <v>0</v>
      </c>
      <c r="P23" s="474" t="e">
        <f t="shared" ref="P23:P24" si="7">O23/N23</f>
        <v>#DIV/0!</v>
      </c>
      <c r="Q23" s="519">
        <v>0</v>
      </c>
      <c r="R23" s="567">
        <v>0</v>
      </c>
      <c r="S23" s="579">
        <v>0</v>
      </c>
      <c r="T23" s="519">
        <v>0</v>
      </c>
      <c r="U23" s="521">
        <v>0</v>
      </c>
      <c r="V23" s="474" t="e">
        <f t="shared" ref="V23:V24" si="8">U23/T23</f>
        <v>#DIV/0!</v>
      </c>
      <c r="W23" s="580">
        <v>0</v>
      </c>
    </row>
    <row r="24" spans="1:23" ht="25.5" customHeight="1" x14ac:dyDescent="0.15">
      <c r="A24" s="342" t="s">
        <v>25</v>
      </c>
      <c r="B24" s="346">
        <f>RANK(D24,D20:D26,0)</f>
        <v>3</v>
      </c>
      <c r="C24" s="347">
        <v>0</v>
      </c>
      <c r="D24" s="519">
        <f t="shared" si="0"/>
        <v>3</v>
      </c>
      <c r="E24" s="521">
        <f t="shared" si="1"/>
        <v>3</v>
      </c>
      <c r="F24" s="348">
        <f t="shared" si="6"/>
        <v>1</v>
      </c>
      <c r="G24" s="519">
        <f t="shared" si="2"/>
        <v>1</v>
      </c>
      <c r="H24" s="579">
        <v>0</v>
      </c>
      <c r="I24" s="519">
        <v>2</v>
      </c>
      <c r="J24" s="521">
        <v>2</v>
      </c>
      <c r="K24" s="474">
        <f t="shared" ref="K24" si="9">J24/I24</f>
        <v>1</v>
      </c>
      <c r="L24" s="519">
        <v>0</v>
      </c>
      <c r="M24" s="579">
        <v>0</v>
      </c>
      <c r="N24" s="519">
        <v>1</v>
      </c>
      <c r="O24" s="521">
        <v>1</v>
      </c>
      <c r="P24" s="474">
        <f t="shared" si="7"/>
        <v>1</v>
      </c>
      <c r="Q24" s="519">
        <v>1</v>
      </c>
      <c r="R24" s="567">
        <v>0</v>
      </c>
      <c r="S24" s="579">
        <v>0</v>
      </c>
      <c r="T24" s="519">
        <v>0</v>
      </c>
      <c r="U24" s="521">
        <v>0</v>
      </c>
      <c r="V24" s="474" t="e">
        <f t="shared" si="8"/>
        <v>#DIV/0!</v>
      </c>
      <c r="W24" s="580">
        <v>0</v>
      </c>
    </row>
    <row r="25" spans="1:23" ht="26.1" customHeight="1" x14ac:dyDescent="0.15">
      <c r="A25" s="342" t="s">
        <v>26</v>
      </c>
      <c r="B25" s="346">
        <f>RANK(D25,D20:D26,0)</f>
        <v>2</v>
      </c>
      <c r="C25" s="347">
        <v>0</v>
      </c>
      <c r="D25" s="519">
        <f t="shared" si="0"/>
        <v>4</v>
      </c>
      <c r="E25" s="521">
        <f t="shared" si="1"/>
        <v>4</v>
      </c>
      <c r="F25" s="348">
        <f t="shared" si="6"/>
        <v>1</v>
      </c>
      <c r="G25" s="519">
        <f t="shared" si="2"/>
        <v>0</v>
      </c>
      <c r="H25" s="579">
        <v>0</v>
      </c>
      <c r="I25" s="519">
        <v>4</v>
      </c>
      <c r="J25" s="521">
        <v>4</v>
      </c>
      <c r="K25" s="474">
        <f>J25/I25</f>
        <v>1</v>
      </c>
      <c r="L25" s="519">
        <v>0</v>
      </c>
      <c r="M25" s="579">
        <v>0</v>
      </c>
      <c r="N25" s="519">
        <v>0</v>
      </c>
      <c r="O25" s="521">
        <v>0</v>
      </c>
      <c r="P25" s="474" t="e">
        <f t="shared" ref="P25:P26" si="10">O25/N25</f>
        <v>#DIV/0!</v>
      </c>
      <c r="Q25" s="519">
        <v>0</v>
      </c>
      <c r="R25" s="567">
        <v>0</v>
      </c>
      <c r="S25" s="579">
        <v>0</v>
      </c>
      <c r="T25" s="519">
        <v>0</v>
      </c>
      <c r="U25" s="521">
        <v>0</v>
      </c>
      <c r="V25" s="474" t="e">
        <f t="shared" ref="V25:V26" si="11">U25/T25</f>
        <v>#DIV/0!</v>
      </c>
      <c r="W25" s="580">
        <v>0</v>
      </c>
    </row>
    <row r="26" spans="1:23" ht="25.5" customHeight="1" x14ac:dyDescent="0.15">
      <c r="A26" s="342" t="s">
        <v>27</v>
      </c>
      <c r="B26" s="346">
        <f>RANK(D26,D20:D26,0)</f>
        <v>6</v>
      </c>
      <c r="C26" s="347">
        <v>0</v>
      </c>
      <c r="D26" s="519">
        <f t="shared" si="0"/>
        <v>0</v>
      </c>
      <c r="E26" s="521">
        <f t="shared" si="1"/>
        <v>0</v>
      </c>
      <c r="F26" s="348" t="e">
        <f t="shared" si="6"/>
        <v>#DIV/0!</v>
      </c>
      <c r="G26" s="519">
        <f t="shared" si="2"/>
        <v>0</v>
      </c>
      <c r="H26" s="579">
        <v>0</v>
      </c>
      <c r="I26" s="519">
        <v>0</v>
      </c>
      <c r="J26" s="521">
        <v>0</v>
      </c>
      <c r="K26" s="474" t="e">
        <f t="shared" ref="K26" si="12">J26/I26</f>
        <v>#DIV/0!</v>
      </c>
      <c r="L26" s="519">
        <v>0</v>
      </c>
      <c r="M26" s="579">
        <v>0</v>
      </c>
      <c r="N26" s="519">
        <v>0</v>
      </c>
      <c r="O26" s="521">
        <v>0</v>
      </c>
      <c r="P26" s="474" t="e">
        <f t="shared" si="10"/>
        <v>#DIV/0!</v>
      </c>
      <c r="Q26" s="519">
        <v>0</v>
      </c>
      <c r="R26" s="567">
        <v>0</v>
      </c>
      <c r="S26" s="579">
        <v>0</v>
      </c>
      <c r="T26" s="519">
        <v>0</v>
      </c>
      <c r="U26" s="521">
        <v>0</v>
      </c>
      <c r="V26" s="474" t="e">
        <f t="shared" si="11"/>
        <v>#DIV/0!</v>
      </c>
      <c r="W26" s="580">
        <v>0</v>
      </c>
    </row>
    <row r="27" spans="1:23" ht="26.1" customHeight="1" thickBot="1" x14ac:dyDescent="0.2">
      <c r="A27" s="349" t="s">
        <v>28</v>
      </c>
      <c r="B27" s="350" t="s">
        <v>29</v>
      </c>
      <c r="C27" s="351">
        <f>SUM(C20:C26)</f>
        <v>0</v>
      </c>
      <c r="D27" s="353">
        <f>SUM(D20:D26)</f>
        <v>21</v>
      </c>
      <c r="E27" s="353">
        <f>SUM(E20:E26)</f>
        <v>21</v>
      </c>
      <c r="F27" s="352">
        <f>E27/D27</f>
        <v>1</v>
      </c>
      <c r="G27" s="353">
        <f>SUM(G20:G26)</f>
        <v>6</v>
      </c>
      <c r="H27" s="351">
        <v>0</v>
      </c>
      <c r="I27" s="363">
        <f>SUM(I20:I26)</f>
        <v>18</v>
      </c>
      <c r="J27" s="363">
        <f>SUM(J20:J26)</f>
        <v>18</v>
      </c>
      <c r="K27" s="473">
        <f t="shared" si="3"/>
        <v>1</v>
      </c>
      <c r="L27" s="353">
        <f>SUM(L20:L26)</f>
        <v>3</v>
      </c>
      <c r="M27" s="351">
        <v>0</v>
      </c>
      <c r="N27" s="363">
        <f>SUM(N20:N26)</f>
        <v>2</v>
      </c>
      <c r="O27" s="363">
        <f>SUM(O20:O26)</f>
        <v>2</v>
      </c>
      <c r="P27" s="473">
        <f t="shared" si="4"/>
        <v>1</v>
      </c>
      <c r="Q27" s="353">
        <f>SUM(Q20:Q26)</f>
        <v>2</v>
      </c>
      <c r="R27" s="373">
        <f>SUM(R20:R26)</f>
        <v>0</v>
      </c>
      <c r="S27" s="351">
        <v>0</v>
      </c>
      <c r="T27" s="363">
        <f>SUM(T20:T26)</f>
        <v>1</v>
      </c>
      <c r="U27" s="363">
        <f>SUM(U20:U26)</f>
        <v>1</v>
      </c>
      <c r="V27" s="473">
        <f t="shared" si="5"/>
        <v>1</v>
      </c>
      <c r="W27" s="374">
        <f>SUM(W20:W26)</f>
        <v>1</v>
      </c>
    </row>
    <row r="28" spans="1:23" ht="25.5" customHeight="1" x14ac:dyDescent="0.15">
      <c r="A28" s="695"/>
      <c r="B28" s="696"/>
      <c r="C28" s="696"/>
      <c r="D28" s="696"/>
      <c r="E28" s="696"/>
      <c r="F28" s="1116"/>
      <c r="G28" s="1053" t="s">
        <v>30</v>
      </c>
      <c r="H28" s="1054"/>
      <c r="I28" s="1054"/>
      <c r="J28" s="1054"/>
      <c r="K28" s="1054"/>
      <c r="L28" s="1054"/>
      <c r="M28" s="1054"/>
      <c r="N28" s="1054"/>
      <c r="O28" s="1054"/>
      <c r="P28" s="1054"/>
      <c r="Q28" s="1054"/>
      <c r="R28" s="1054"/>
      <c r="S28" s="1054"/>
      <c r="T28" s="1054"/>
      <c r="U28" s="1054"/>
      <c r="V28" s="1054"/>
      <c r="W28" s="1055"/>
    </row>
    <row r="29" spans="1:23" ht="25.5" customHeight="1" x14ac:dyDescent="0.15">
      <c r="A29" s="1117"/>
      <c r="B29" s="1118"/>
      <c r="C29" s="1118"/>
      <c r="D29" s="1118"/>
      <c r="E29" s="1118"/>
      <c r="F29" s="1119"/>
      <c r="G29" s="465" t="s">
        <v>9</v>
      </c>
      <c r="H29" s="1056" t="s">
        <v>31</v>
      </c>
      <c r="I29" s="1057"/>
      <c r="J29" s="1057"/>
      <c r="K29" s="1057"/>
      <c r="L29" s="1057"/>
      <c r="M29" s="1056" t="s">
        <v>32</v>
      </c>
      <c r="N29" s="1057"/>
      <c r="O29" s="1057"/>
      <c r="P29" s="1057"/>
      <c r="Q29" s="1057"/>
      <c r="R29" s="1057"/>
      <c r="S29" s="1057"/>
      <c r="T29" s="1058"/>
      <c r="U29" s="466" t="s">
        <v>33</v>
      </c>
      <c r="V29" s="466" t="s">
        <v>34</v>
      </c>
      <c r="W29" s="375" t="s">
        <v>35</v>
      </c>
    </row>
    <row r="30" spans="1:23" ht="26.25" customHeight="1" x14ac:dyDescent="0.15">
      <c r="A30" s="1117"/>
      <c r="B30" s="1118"/>
      <c r="C30" s="1118"/>
      <c r="D30" s="1118"/>
      <c r="E30" s="1118"/>
      <c r="F30" s="1119"/>
      <c r="G30" s="581" t="s">
        <v>259</v>
      </c>
      <c r="H30" s="1110" t="s">
        <v>344</v>
      </c>
      <c r="I30" s="1106"/>
      <c r="J30" s="1106"/>
      <c r="K30" s="1106"/>
      <c r="L30" s="1107"/>
      <c r="M30" s="710" t="s">
        <v>345</v>
      </c>
      <c r="N30" s="711"/>
      <c r="O30" s="711"/>
      <c r="P30" s="711"/>
      <c r="Q30" s="711"/>
      <c r="R30" s="711"/>
      <c r="S30" s="711"/>
      <c r="T30" s="712"/>
      <c r="U30" s="582" t="s">
        <v>346</v>
      </c>
      <c r="V30" s="582" t="s">
        <v>347</v>
      </c>
      <c r="W30" s="583">
        <v>44090</v>
      </c>
    </row>
    <row r="31" spans="1:23" ht="26.25" customHeight="1" x14ac:dyDescent="0.15">
      <c r="A31" s="1117"/>
      <c r="B31" s="1118"/>
      <c r="C31" s="1118"/>
      <c r="D31" s="1118"/>
      <c r="E31" s="1118"/>
      <c r="F31" s="1119"/>
      <c r="G31" s="584" t="s">
        <v>356</v>
      </c>
      <c r="H31" s="1105" t="s">
        <v>357</v>
      </c>
      <c r="I31" s="1106"/>
      <c r="J31" s="1106"/>
      <c r="K31" s="1106"/>
      <c r="L31" s="1107"/>
      <c r="M31" s="710" t="s">
        <v>358</v>
      </c>
      <c r="N31" s="1108"/>
      <c r="O31" s="1108"/>
      <c r="P31" s="1108"/>
      <c r="Q31" s="1108"/>
      <c r="R31" s="1108"/>
      <c r="S31" s="1108"/>
      <c r="T31" s="1109"/>
      <c r="U31" s="582" t="s">
        <v>359</v>
      </c>
      <c r="V31" s="582" t="s">
        <v>360</v>
      </c>
      <c r="W31" s="583">
        <v>44084</v>
      </c>
    </row>
    <row r="32" spans="1:23" ht="156.75" customHeight="1" x14ac:dyDescent="0.15">
      <c r="A32" s="1117"/>
      <c r="B32" s="1118"/>
      <c r="C32" s="1118"/>
      <c r="D32" s="1118"/>
      <c r="E32" s="1118"/>
      <c r="F32" s="1119"/>
      <c r="G32" s="584" t="s">
        <v>24</v>
      </c>
      <c r="H32" s="1110" t="s">
        <v>369</v>
      </c>
      <c r="I32" s="1111"/>
      <c r="J32" s="1111"/>
      <c r="K32" s="1111"/>
      <c r="L32" s="1112"/>
      <c r="M32" s="710" t="s">
        <v>370</v>
      </c>
      <c r="N32" s="1108"/>
      <c r="O32" s="1108"/>
      <c r="P32" s="1108"/>
      <c r="Q32" s="1108"/>
      <c r="R32" s="1108"/>
      <c r="S32" s="1108"/>
      <c r="T32" s="1109"/>
      <c r="U32" s="582" t="s">
        <v>371</v>
      </c>
      <c r="V32" s="582" t="s">
        <v>372</v>
      </c>
      <c r="W32" s="583" t="s">
        <v>373</v>
      </c>
    </row>
    <row r="33" spans="1:23" ht="26.25" customHeight="1" thickBot="1" x14ac:dyDescent="0.2">
      <c r="A33" s="1117"/>
      <c r="B33" s="1118"/>
      <c r="C33" s="1118"/>
      <c r="D33" s="1118"/>
      <c r="E33" s="1118"/>
      <c r="F33" s="1119"/>
      <c r="G33" s="585" t="s">
        <v>385</v>
      </c>
      <c r="H33" s="1110" t="s">
        <v>386</v>
      </c>
      <c r="I33" s="1111"/>
      <c r="J33" s="1111"/>
      <c r="K33" s="1111"/>
      <c r="L33" s="1112"/>
      <c r="M33" s="710" t="s">
        <v>387</v>
      </c>
      <c r="N33" s="1108"/>
      <c r="O33" s="1108"/>
      <c r="P33" s="1108"/>
      <c r="Q33" s="1108"/>
      <c r="R33" s="1108"/>
      <c r="S33" s="1108"/>
      <c r="T33" s="1109"/>
      <c r="U33" s="582" t="s">
        <v>388</v>
      </c>
      <c r="V33" s="582" t="s">
        <v>389</v>
      </c>
      <c r="W33" s="583" t="s">
        <v>390</v>
      </c>
    </row>
    <row r="34" spans="1:23" ht="26.1" customHeight="1" x14ac:dyDescent="0.15">
      <c r="A34" s="695"/>
      <c r="B34" s="696"/>
      <c r="C34" s="696"/>
      <c r="D34" s="696"/>
      <c r="E34" s="696"/>
      <c r="F34" s="696"/>
      <c r="G34" s="696"/>
      <c r="H34" s="696"/>
      <c r="I34" s="696"/>
      <c r="J34" s="696"/>
      <c r="K34" s="696"/>
      <c r="L34" s="696"/>
      <c r="M34" s="696"/>
      <c r="N34" s="696"/>
      <c r="O34" s="696"/>
      <c r="P34" s="696"/>
      <c r="Q34" s="696"/>
      <c r="R34" s="696"/>
      <c r="S34" s="696"/>
      <c r="T34" s="696"/>
      <c r="U34" s="696"/>
      <c r="V34" s="696"/>
      <c r="W34" s="697"/>
    </row>
    <row r="35" spans="1:23" ht="26.1" customHeight="1" thickBot="1" x14ac:dyDescent="0.2">
      <c r="A35" s="698" t="s">
        <v>36</v>
      </c>
      <c r="B35" s="699"/>
      <c r="C35" s="699"/>
      <c r="D35" s="699"/>
      <c r="E35" s="699"/>
      <c r="F35" s="699"/>
      <c r="G35" s="699"/>
      <c r="H35" s="699"/>
      <c r="I35" s="699"/>
      <c r="J35" s="699"/>
      <c r="K35" s="699"/>
      <c r="L35" s="699"/>
      <c r="M35" s="699"/>
      <c r="N35" s="699"/>
      <c r="O35" s="699"/>
      <c r="P35" s="699"/>
      <c r="Q35" s="699"/>
      <c r="R35" s="699"/>
      <c r="S35" s="699"/>
      <c r="T35" s="699"/>
      <c r="U35" s="699"/>
      <c r="V35" s="699"/>
      <c r="W35" s="700"/>
    </row>
    <row r="36" spans="1:23" ht="26.1" customHeight="1" x14ac:dyDescent="0.15">
      <c r="A36" s="745" t="s">
        <v>37</v>
      </c>
      <c r="B36" s="759"/>
      <c r="C36" s="759"/>
      <c r="D36" s="1009" t="s">
        <v>38</v>
      </c>
      <c r="E36" s="1010"/>
      <c r="F36" s="1010"/>
      <c r="G36" s="1010"/>
      <c r="H36" s="1010"/>
      <c r="I36" s="1010"/>
      <c r="J36" s="1010"/>
      <c r="K36" s="1010"/>
      <c r="L36" s="1120"/>
      <c r="M36" s="1009" t="s">
        <v>39</v>
      </c>
      <c r="N36" s="1010"/>
      <c r="O36" s="1010"/>
      <c r="P36" s="1010"/>
      <c r="Q36" s="1010"/>
      <c r="R36" s="1010"/>
      <c r="S36" s="1010"/>
      <c r="T36" s="1010"/>
      <c r="U36" s="1010"/>
      <c r="V36" s="755" t="s">
        <v>114</v>
      </c>
      <c r="W36" s="756"/>
    </row>
    <row r="37" spans="1:23" ht="26.1" customHeight="1" x14ac:dyDescent="0.15">
      <c r="A37" s="760"/>
      <c r="B37" s="761"/>
      <c r="C37" s="761"/>
      <c r="D37" s="356" t="s">
        <v>21</v>
      </c>
      <c r="E37" s="356" t="s">
        <v>22</v>
      </c>
      <c r="F37" s="356" t="s">
        <v>23</v>
      </c>
      <c r="G37" s="356" t="s">
        <v>24</v>
      </c>
      <c r="H37" s="356" t="s">
        <v>25</v>
      </c>
      <c r="I37" s="356" t="s">
        <v>26</v>
      </c>
      <c r="J37" s="356" t="s">
        <v>27</v>
      </c>
      <c r="K37" s="761" t="s">
        <v>28</v>
      </c>
      <c r="L37" s="761"/>
      <c r="M37" s="356" t="s">
        <v>21</v>
      </c>
      <c r="N37" s="356" t="s">
        <v>22</v>
      </c>
      <c r="O37" s="356" t="s">
        <v>23</v>
      </c>
      <c r="P37" s="356" t="s">
        <v>24</v>
      </c>
      <c r="Q37" s="356" t="s">
        <v>25</v>
      </c>
      <c r="R37" s="356" t="s">
        <v>26</v>
      </c>
      <c r="S37" s="356" t="s">
        <v>27</v>
      </c>
      <c r="T37" s="761" t="s">
        <v>28</v>
      </c>
      <c r="U37" s="761"/>
      <c r="V37" s="757"/>
      <c r="W37" s="758"/>
    </row>
    <row r="38" spans="1:23" ht="26.1" customHeight="1" x14ac:dyDescent="0.15">
      <c r="A38" s="1027" t="s">
        <v>40</v>
      </c>
      <c r="B38" s="1051"/>
      <c r="C38" s="442" t="s">
        <v>15</v>
      </c>
      <c r="D38" s="586">
        <v>427.19</v>
      </c>
      <c r="E38" s="587">
        <v>897.7</v>
      </c>
      <c r="F38" s="587">
        <v>377.17</v>
      </c>
      <c r="G38" s="587">
        <v>249.17</v>
      </c>
      <c r="H38" s="587">
        <v>303.58999999999997</v>
      </c>
      <c r="I38" s="587">
        <v>78.94</v>
      </c>
      <c r="J38" s="587">
        <v>64.7</v>
      </c>
      <c r="K38" s="1031">
        <f>SUM(D38:J38)</f>
        <v>2398.46</v>
      </c>
      <c r="L38" s="1032"/>
      <c r="M38" s="586">
        <v>427.19</v>
      </c>
      <c r="N38" s="587">
        <v>920.62533966885997</v>
      </c>
      <c r="O38" s="587">
        <v>377.18</v>
      </c>
      <c r="P38" s="587">
        <v>249.17</v>
      </c>
      <c r="Q38" s="587">
        <v>304.94</v>
      </c>
      <c r="R38" s="587">
        <v>78.94</v>
      </c>
      <c r="S38" s="587">
        <v>64.7</v>
      </c>
      <c r="T38" s="1031">
        <f>SUM(M38:S38)</f>
        <v>2422.7453396688597</v>
      </c>
      <c r="U38" s="1033"/>
      <c r="V38" s="1032">
        <f t="shared" ref="V38:V57" si="13">T38-K38</f>
        <v>24.285339668859706</v>
      </c>
      <c r="W38" s="1034"/>
    </row>
    <row r="39" spans="1:23" ht="25.5" customHeight="1" x14ac:dyDescent="0.15">
      <c r="A39" s="760"/>
      <c r="B39" s="761"/>
      <c r="C39" s="442" t="s">
        <v>41</v>
      </c>
      <c r="D39" s="588">
        <v>497.74</v>
      </c>
      <c r="E39" s="561">
        <v>583</v>
      </c>
      <c r="F39" s="561">
        <v>233.3</v>
      </c>
      <c r="G39" s="561">
        <v>163.16</v>
      </c>
      <c r="H39" s="561">
        <v>1.92</v>
      </c>
      <c r="I39" s="561">
        <v>81.8</v>
      </c>
      <c r="J39" s="561">
        <v>52.83</v>
      </c>
      <c r="K39" s="730">
        <f>SUM(D39:J39)</f>
        <v>1613.75</v>
      </c>
      <c r="L39" s="1035"/>
      <c r="M39" s="588">
        <v>413.43</v>
      </c>
      <c r="N39" s="561">
        <v>535.01</v>
      </c>
      <c r="O39" s="561">
        <v>267.83</v>
      </c>
      <c r="P39" s="561">
        <v>274.64999999999998</v>
      </c>
      <c r="Q39" s="561">
        <v>1.79</v>
      </c>
      <c r="R39" s="561">
        <v>70.89</v>
      </c>
      <c r="S39" s="561">
        <v>43.8</v>
      </c>
      <c r="T39" s="730">
        <f>SUM(M39:S39)</f>
        <v>1607.4</v>
      </c>
      <c r="U39" s="1036"/>
      <c r="V39" s="1035">
        <f t="shared" si="13"/>
        <v>-6.3499999999999091</v>
      </c>
      <c r="W39" s="1037"/>
    </row>
    <row r="40" spans="1:23" ht="26.1" customHeight="1" x14ac:dyDescent="0.15">
      <c r="A40" s="760"/>
      <c r="B40" s="761"/>
      <c r="C40" s="357" t="s">
        <v>42</v>
      </c>
      <c r="D40" s="571">
        <f>D39/D38</f>
        <v>1.1651489969334488</v>
      </c>
      <c r="E40" s="571">
        <f t="shared" ref="E40:K40" si="14">E39/E38</f>
        <v>0.64943745126434216</v>
      </c>
      <c r="F40" s="571">
        <f t="shared" si="14"/>
        <v>0.61855396770686955</v>
      </c>
      <c r="G40" s="571">
        <f t="shared" si="14"/>
        <v>0.65481398242163991</v>
      </c>
      <c r="H40" s="571">
        <f t="shared" si="14"/>
        <v>6.3243189828386974E-3</v>
      </c>
      <c r="I40" s="571">
        <f t="shared" si="14"/>
        <v>1.0362300481378262</v>
      </c>
      <c r="J40" s="571">
        <f t="shared" si="14"/>
        <v>0.81653786707882525</v>
      </c>
      <c r="K40" s="1103">
        <f t="shared" si="14"/>
        <v>0.67282756435379365</v>
      </c>
      <c r="L40" s="1104"/>
      <c r="M40" s="565">
        <f>M39/M38</f>
        <v>0.96778950818137133</v>
      </c>
      <c r="N40" s="564">
        <f t="shared" ref="N40:T40" si="15">N39/N38</f>
        <v>0.58113759957165412</v>
      </c>
      <c r="O40" s="564">
        <f t="shared" si="15"/>
        <v>0.71008537038018982</v>
      </c>
      <c r="P40" s="564">
        <f t="shared" si="15"/>
        <v>1.1022595015451297</v>
      </c>
      <c r="Q40" s="564">
        <f t="shared" si="15"/>
        <v>5.8700072145340069E-3</v>
      </c>
      <c r="R40" s="564">
        <f t="shared" si="15"/>
        <v>0.89802381555611865</v>
      </c>
      <c r="S40" s="564">
        <f t="shared" si="15"/>
        <v>0.67697063369397215</v>
      </c>
      <c r="T40" s="1022">
        <f t="shared" si="15"/>
        <v>0.66346221935967031</v>
      </c>
      <c r="U40" s="1060"/>
      <c r="V40" s="1024">
        <f t="shared" si="13"/>
        <v>-9.3653449941233369E-3</v>
      </c>
      <c r="W40" s="1025"/>
    </row>
    <row r="41" spans="1:23" ht="26.1" customHeight="1" x14ac:dyDescent="0.15">
      <c r="A41" s="779" t="s">
        <v>43</v>
      </c>
      <c r="B41" s="780"/>
      <c r="C41" s="442" t="s">
        <v>15</v>
      </c>
      <c r="D41" s="586"/>
      <c r="E41" s="587">
        <v>637.14</v>
      </c>
      <c r="F41" s="587">
        <v>307.14999999999998</v>
      </c>
      <c r="G41" s="587">
        <v>227.48</v>
      </c>
      <c r="H41" s="587">
        <v>252.23</v>
      </c>
      <c r="I41" s="587">
        <v>77.349999999999994</v>
      </c>
      <c r="J41" s="587"/>
      <c r="K41" s="1031">
        <f>SUM(D41:J41)</f>
        <v>1501.35</v>
      </c>
      <c r="L41" s="1032"/>
      <c r="M41" s="586"/>
      <c r="N41" s="587">
        <v>659.13</v>
      </c>
      <c r="O41" s="587"/>
      <c r="P41" s="587">
        <v>227.48</v>
      </c>
      <c r="Q41" s="587">
        <v>254.7</v>
      </c>
      <c r="R41" s="587">
        <v>77.349999999999994</v>
      </c>
      <c r="S41" s="587"/>
      <c r="T41" s="1031">
        <f>SUM(M41:S41)</f>
        <v>1218.6599999999999</v>
      </c>
      <c r="U41" s="1033"/>
      <c r="V41" s="1032">
        <f t="shared" si="13"/>
        <v>-282.69000000000005</v>
      </c>
      <c r="W41" s="1034"/>
    </row>
    <row r="42" spans="1:23" ht="26.1" customHeight="1" x14ac:dyDescent="0.15">
      <c r="A42" s="779"/>
      <c r="B42" s="780"/>
      <c r="C42" s="442" t="s">
        <v>41</v>
      </c>
      <c r="D42" s="588"/>
      <c r="E42" s="561">
        <v>540.91</v>
      </c>
      <c r="F42" s="561">
        <v>186.64</v>
      </c>
      <c r="G42" s="561">
        <v>261.44</v>
      </c>
      <c r="H42" s="561">
        <v>5.44</v>
      </c>
      <c r="I42" s="561">
        <v>80.73</v>
      </c>
      <c r="J42" s="561"/>
      <c r="K42" s="730">
        <f>SUM(D42:J42)</f>
        <v>1075.1600000000001</v>
      </c>
      <c r="L42" s="1035"/>
      <c r="M42" s="588"/>
      <c r="N42" s="561">
        <v>382.69</v>
      </c>
      <c r="O42" s="561"/>
      <c r="P42" s="561">
        <v>273.27999999999997</v>
      </c>
      <c r="Q42" s="561">
        <v>1.63</v>
      </c>
      <c r="R42" s="561">
        <v>68.849999999999994</v>
      </c>
      <c r="S42" s="561"/>
      <c r="T42" s="730">
        <f>SUM(M42:S42)</f>
        <v>726.45</v>
      </c>
      <c r="U42" s="1036"/>
      <c r="V42" s="1035">
        <f t="shared" si="13"/>
        <v>-348.71000000000004</v>
      </c>
      <c r="W42" s="1037"/>
    </row>
    <row r="43" spans="1:23" ht="26.1" customHeight="1" x14ac:dyDescent="0.15">
      <c r="A43" s="779"/>
      <c r="B43" s="780"/>
      <c r="C43" s="357" t="s">
        <v>42</v>
      </c>
      <c r="D43" s="571" t="e">
        <f>D42/D41</f>
        <v>#DIV/0!</v>
      </c>
      <c r="E43" s="571">
        <f t="shared" ref="E43:K43" si="16">E42/E41</f>
        <v>0.84896569042910508</v>
      </c>
      <c r="F43" s="571">
        <f t="shared" si="16"/>
        <v>0.60765098486081714</v>
      </c>
      <c r="G43" s="571">
        <f t="shared" si="16"/>
        <v>1.149287849481273</v>
      </c>
      <c r="H43" s="571">
        <f t="shared" si="16"/>
        <v>2.1567616857629944E-2</v>
      </c>
      <c r="I43" s="571">
        <f t="shared" si="16"/>
        <v>1.0436974789915967</v>
      </c>
      <c r="J43" s="571" t="e">
        <f t="shared" si="16"/>
        <v>#DIV/0!</v>
      </c>
      <c r="K43" s="1103">
        <f t="shared" si="16"/>
        <v>0.71612881739767553</v>
      </c>
      <c r="L43" s="1104"/>
      <c r="M43" s="565" t="e">
        <f>M42/M41</f>
        <v>#DIV/0!</v>
      </c>
      <c r="N43" s="564">
        <f t="shared" ref="N43:T43" si="17">N42/N41</f>
        <v>0.58059866794107384</v>
      </c>
      <c r="O43" s="564" t="e">
        <f t="shared" si="17"/>
        <v>#DIV/0!</v>
      </c>
      <c r="P43" s="564">
        <f t="shared" si="17"/>
        <v>1.201336381220327</v>
      </c>
      <c r="Q43" s="564">
        <f t="shared" si="17"/>
        <v>6.3996859049862583E-3</v>
      </c>
      <c r="R43" s="564">
        <f t="shared" si="17"/>
        <v>0.89010989010989006</v>
      </c>
      <c r="S43" s="564" t="e">
        <f t="shared" si="17"/>
        <v>#DIV/0!</v>
      </c>
      <c r="T43" s="1022">
        <f t="shared" si="17"/>
        <v>0.5961055585643249</v>
      </c>
      <c r="U43" s="1023"/>
      <c r="V43" s="1024">
        <f t="shared" si="13"/>
        <v>-0.12002325883335063</v>
      </c>
      <c r="W43" s="1025"/>
    </row>
    <row r="44" spans="1:23" ht="26.1" customHeight="1" x14ac:dyDescent="0.15">
      <c r="A44" s="779" t="s">
        <v>44</v>
      </c>
      <c r="B44" s="780" t="s">
        <v>44</v>
      </c>
      <c r="C44" s="442" t="s">
        <v>15</v>
      </c>
      <c r="D44" s="586"/>
      <c r="E44" s="587">
        <v>41.05</v>
      </c>
      <c r="F44" s="587">
        <v>10.5</v>
      </c>
      <c r="G44" s="587">
        <v>11.86</v>
      </c>
      <c r="H44" s="587">
        <v>6.29</v>
      </c>
      <c r="I44" s="587">
        <v>0.45</v>
      </c>
      <c r="J44" s="587"/>
      <c r="K44" s="1031">
        <f>SUM(D44:J44)</f>
        <v>70.150000000000006</v>
      </c>
      <c r="L44" s="1032"/>
      <c r="M44" s="586"/>
      <c r="N44" s="587">
        <v>37.94</v>
      </c>
      <c r="O44" s="587"/>
      <c r="P44" s="587">
        <v>11.86</v>
      </c>
      <c r="Q44" s="587">
        <v>4.3899999999999997</v>
      </c>
      <c r="R44" s="587">
        <v>0.45</v>
      </c>
      <c r="S44" s="587"/>
      <c r="T44" s="1031">
        <f>SUM(M44:S44)</f>
        <v>54.64</v>
      </c>
      <c r="U44" s="1033"/>
      <c r="V44" s="1032">
        <f t="shared" si="13"/>
        <v>-15.510000000000005</v>
      </c>
      <c r="W44" s="1034"/>
    </row>
    <row r="45" spans="1:23" ht="26.1" customHeight="1" x14ac:dyDescent="0.15">
      <c r="A45" s="779"/>
      <c r="B45" s="780"/>
      <c r="C45" s="442" t="s">
        <v>41</v>
      </c>
      <c r="D45" s="588"/>
      <c r="E45" s="561">
        <v>-107.46</v>
      </c>
      <c r="F45" s="561">
        <v>5</v>
      </c>
      <c r="G45" s="561">
        <v>7.56</v>
      </c>
      <c r="H45" s="561">
        <v>2.86</v>
      </c>
      <c r="I45" s="561">
        <v>0.78</v>
      </c>
      <c r="J45" s="561"/>
      <c r="K45" s="730">
        <f>SUM(D45:J45)</f>
        <v>-91.259999999999991</v>
      </c>
      <c r="L45" s="1035"/>
      <c r="M45" s="588"/>
      <c r="N45" s="561">
        <v>0.18</v>
      </c>
      <c r="O45" s="561"/>
      <c r="P45" s="561">
        <v>7.89</v>
      </c>
      <c r="Q45" s="561">
        <v>0.18</v>
      </c>
      <c r="R45" s="561">
        <v>0.78</v>
      </c>
      <c r="S45" s="561"/>
      <c r="T45" s="730">
        <f>SUM(M45:S45)</f>
        <v>9.0299999999999994</v>
      </c>
      <c r="U45" s="1036"/>
      <c r="V45" s="1035">
        <f t="shared" si="13"/>
        <v>100.28999999999999</v>
      </c>
      <c r="W45" s="1037"/>
    </row>
    <row r="46" spans="1:23" ht="26.1" customHeight="1" x14ac:dyDescent="0.15">
      <c r="A46" s="779"/>
      <c r="B46" s="780"/>
      <c r="C46" s="357" t="s">
        <v>42</v>
      </c>
      <c r="D46" s="571" t="e">
        <f>D45/D44</f>
        <v>#DIV/0!</v>
      </c>
      <c r="E46" s="571">
        <f t="shared" ref="E46:K46" si="18">E45/E44</f>
        <v>-2.617783191230207</v>
      </c>
      <c r="F46" s="571">
        <f t="shared" si="18"/>
        <v>0.47619047619047616</v>
      </c>
      <c r="G46" s="571">
        <f t="shared" si="18"/>
        <v>0.63743676222596968</v>
      </c>
      <c r="H46" s="571">
        <f t="shared" si="18"/>
        <v>0.45468998410174877</v>
      </c>
      <c r="I46" s="571">
        <f t="shared" si="18"/>
        <v>1.7333333333333334</v>
      </c>
      <c r="J46" s="571" t="e">
        <f t="shared" si="18"/>
        <v>#DIV/0!</v>
      </c>
      <c r="K46" s="1103">
        <f t="shared" si="18"/>
        <v>-1.300926585887384</v>
      </c>
      <c r="L46" s="1104"/>
      <c r="M46" s="565" t="e">
        <f>M45/M44</f>
        <v>#DIV/0!</v>
      </c>
      <c r="N46" s="564">
        <f t="shared" ref="N46:T46" si="19">N45/N44</f>
        <v>4.7443331576172906E-3</v>
      </c>
      <c r="O46" s="571" t="e">
        <f>O45/O44</f>
        <v>#DIV/0!</v>
      </c>
      <c r="P46" s="564">
        <f t="shared" si="19"/>
        <v>0.66526138279932545</v>
      </c>
      <c r="Q46" s="564">
        <f t="shared" si="19"/>
        <v>4.1002277904328019E-2</v>
      </c>
      <c r="R46" s="564">
        <f t="shared" si="19"/>
        <v>1.7333333333333334</v>
      </c>
      <c r="S46" s="564" t="e">
        <f t="shared" si="19"/>
        <v>#DIV/0!</v>
      </c>
      <c r="T46" s="1022">
        <f t="shared" si="19"/>
        <v>0.16526354319180087</v>
      </c>
      <c r="U46" s="1023"/>
      <c r="V46" s="1024">
        <f t="shared" si="13"/>
        <v>1.4661901290791848</v>
      </c>
      <c r="W46" s="1025"/>
    </row>
    <row r="47" spans="1:23" ht="26.1" customHeight="1" x14ac:dyDescent="0.15">
      <c r="A47" s="781" t="s">
        <v>45</v>
      </c>
      <c r="B47" s="782"/>
      <c r="C47" s="442" t="s">
        <v>15</v>
      </c>
      <c r="D47" s="586"/>
      <c r="E47" s="587">
        <v>28.56</v>
      </c>
      <c r="F47" s="587">
        <v>3.32</v>
      </c>
      <c r="G47" s="587">
        <v>10.15</v>
      </c>
      <c r="H47" s="587">
        <v>3.59</v>
      </c>
      <c r="I47" s="587">
        <v>6.34</v>
      </c>
      <c r="J47" s="587"/>
      <c r="K47" s="1031">
        <f>SUM(D47:J47)</f>
        <v>51.960000000000008</v>
      </c>
      <c r="L47" s="1032"/>
      <c r="M47" s="586"/>
      <c r="N47" s="587">
        <v>23.97</v>
      </c>
      <c r="O47" s="587"/>
      <c r="P47" s="587">
        <v>10.15</v>
      </c>
      <c r="Q47" s="587">
        <v>14.19</v>
      </c>
      <c r="R47" s="587">
        <v>6.34</v>
      </c>
      <c r="S47" s="587"/>
      <c r="T47" s="1031">
        <f>SUM(M47:S47)</f>
        <v>54.649999999999991</v>
      </c>
      <c r="U47" s="1033"/>
      <c r="V47" s="1032">
        <f t="shared" si="13"/>
        <v>2.6899999999999835</v>
      </c>
      <c r="W47" s="1034"/>
    </row>
    <row r="48" spans="1:23" ht="26.1" customHeight="1" x14ac:dyDescent="0.15">
      <c r="A48" s="781"/>
      <c r="B48" s="782"/>
      <c r="C48" s="442" t="s">
        <v>41</v>
      </c>
      <c r="D48" s="588"/>
      <c r="E48" s="561">
        <v>60.28</v>
      </c>
      <c r="F48" s="561">
        <v>2</v>
      </c>
      <c r="G48" s="561">
        <v>3.74</v>
      </c>
      <c r="H48" s="561">
        <v>7.16</v>
      </c>
      <c r="I48" s="561">
        <v>6</v>
      </c>
      <c r="J48" s="561"/>
      <c r="K48" s="730">
        <f>SUM(D48:J48)</f>
        <v>79.179999999999993</v>
      </c>
      <c r="L48" s="1035"/>
      <c r="M48" s="588"/>
      <c r="N48" s="561">
        <v>0.69</v>
      </c>
      <c r="O48" s="561"/>
      <c r="P48" s="561">
        <v>3.91</v>
      </c>
      <c r="Q48" s="561">
        <v>0.76</v>
      </c>
      <c r="R48" s="561">
        <v>6</v>
      </c>
      <c r="S48" s="561"/>
      <c r="T48" s="730">
        <f>SUM(M48:S48)</f>
        <v>11.36</v>
      </c>
      <c r="U48" s="1036"/>
      <c r="V48" s="1035">
        <f t="shared" si="13"/>
        <v>-67.819999999999993</v>
      </c>
      <c r="W48" s="1037"/>
    </row>
    <row r="49" spans="1:23" ht="26.1" customHeight="1" x14ac:dyDescent="0.15">
      <c r="A49" s="781"/>
      <c r="B49" s="782"/>
      <c r="C49" s="443" t="s">
        <v>42</v>
      </c>
      <c r="D49" s="569" t="e">
        <f>D48/D47</f>
        <v>#DIV/0!</v>
      </c>
      <c r="E49" s="569">
        <f t="shared" ref="E49:K49" si="20">E48/E47</f>
        <v>2.1106442577030813</v>
      </c>
      <c r="F49" s="569">
        <f t="shared" si="20"/>
        <v>0.60240963855421692</v>
      </c>
      <c r="G49" s="569">
        <f t="shared" si="20"/>
        <v>0.36847290640394087</v>
      </c>
      <c r="H49" s="569">
        <f t="shared" si="20"/>
        <v>1.9944289693593316</v>
      </c>
      <c r="I49" s="569">
        <f t="shared" si="20"/>
        <v>0.94637223974763407</v>
      </c>
      <c r="J49" s="569" t="e">
        <f t="shared" si="20"/>
        <v>#DIV/0!</v>
      </c>
      <c r="K49" s="1042">
        <f t="shared" si="20"/>
        <v>1.5238645111624323</v>
      </c>
      <c r="L49" s="1043"/>
      <c r="M49" s="364" t="e">
        <f t="shared" ref="M49:T49" si="21">M48/M47</f>
        <v>#DIV/0!</v>
      </c>
      <c r="N49" s="570">
        <f t="shared" si="21"/>
        <v>2.8785982478097622E-2</v>
      </c>
      <c r="O49" s="569" t="e">
        <f>O48/O47</f>
        <v>#DIV/0!</v>
      </c>
      <c r="P49" s="570">
        <f t="shared" si="21"/>
        <v>0.38522167487684728</v>
      </c>
      <c r="Q49" s="570">
        <f t="shared" si="21"/>
        <v>5.3558844256518676E-2</v>
      </c>
      <c r="R49" s="570">
        <f t="shared" si="21"/>
        <v>0.94637223974763407</v>
      </c>
      <c r="S49" s="570" t="e">
        <f t="shared" si="21"/>
        <v>#DIV/0!</v>
      </c>
      <c r="T49" s="1060">
        <f t="shared" si="21"/>
        <v>0.20786825251601099</v>
      </c>
      <c r="U49" s="1061"/>
      <c r="V49" s="1024">
        <f t="shared" si="13"/>
        <v>-1.3159962586464213</v>
      </c>
      <c r="W49" s="1025"/>
    </row>
    <row r="50" spans="1:23" ht="26.1" customHeight="1" x14ac:dyDescent="0.15">
      <c r="A50" s="783" t="s">
        <v>46</v>
      </c>
      <c r="B50" s="784"/>
      <c r="C50" s="441" t="s">
        <v>15</v>
      </c>
      <c r="D50" s="589"/>
      <c r="E50" s="562">
        <v>12.76</v>
      </c>
      <c r="F50" s="562">
        <v>3.02</v>
      </c>
      <c r="G50" s="587">
        <v>1.32</v>
      </c>
      <c r="H50" s="562">
        <v>0.52</v>
      </c>
      <c r="I50" s="562">
        <v>1.1200000000000001</v>
      </c>
      <c r="J50" s="562"/>
      <c r="K50" s="1031">
        <f>SUM(D50:J50)</f>
        <v>18.739999999999998</v>
      </c>
      <c r="L50" s="1032"/>
      <c r="M50" s="589"/>
      <c r="N50" s="562">
        <v>12.61</v>
      </c>
      <c r="O50" s="562"/>
      <c r="P50" s="587">
        <v>1.32</v>
      </c>
      <c r="Q50" s="562">
        <v>0.52</v>
      </c>
      <c r="R50" s="562">
        <v>1.1200000000000001</v>
      </c>
      <c r="S50" s="562"/>
      <c r="T50" s="1031">
        <f>SUM(M50:S50)</f>
        <v>15.57</v>
      </c>
      <c r="U50" s="1033"/>
      <c r="V50" s="1032">
        <f t="shared" si="13"/>
        <v>-3.1699999999999982</v>
      </c>
      <c r="W50" s="1034"/>
    </row>
    <row r="51" spans="1:23" ht="26.1" customHeight="1" x14ac:dyDescent="0.15">
      <c r="A51" s="783"/>
      <c r="B51" s="784"/>
      <c r="C51" s="442" t="s">
        <v>41</v>
      </c>
      <c r="D51" s="588"/>
      <c r="E51" s="561">
        <v>-0.52</v>
      </c>
      <c r="F51" s="561">
        <v>0</v>
      </c>
      <c r="G51" s="561">
        <v>-1.1000000000000001</v>
      </c>
      <c r="H51" s="561">
        <v>0</v>
      </c>
      <c r="I51" s="561">
        <v>0</v>
      </c>
      <c r="J51" s="561"/>
      <c r="K51" s="730">
        <f>SUM(D51:J51)</f>
        <v>-1.62</v>
      </c>
      <c r="L51" s="1035"/>
      <c r="M51" s="588"/>
      <c r="N51" s="561">
        <v>-9.7200000000000006</v>
      </c>
      <c r="O51" s="561"/>
      <c r="P51" s="561">
        <v>-1.1399999999999999</v>
      </c>
      <c r="Q51" s="561">
        <v>0</v>
      </c>
      <c r="R51" s="561">
        <v>0</v>
      </c>
      <c r="S51" s="561"/>
      <c r="T51" s="730">
        <f>SUM(M51:S51)</f>
        <v>-10.860000000000001</v>
      </c>
      <c r="U51" s="1036"/>
      <c r="V51" s="1035">
        <f t="shared" si="13"/>
        <v>-9.240000000000002</v>
      </c>
      <c r="W51" s="1037"/>
    </row>
    <row r="52" spans="1:23" ht="26.1" customHeight="1" x14ac:dyDescent="0.15">
      <c r="A52" s="783"/>
      <c r="B52" s="784"/>
      <c r="C52" s="443" t="s">
        <v>42</v>
      </c>
      <c r="D52" s="569" t="e">
        <f>D51/D50</f>
        <v>#DIV/0!</v>
      </c>
      <c r="E52" s="569">
        <f t="shared" ref="E52:K52" si="22">E51/E50</f>
        <v>-4.0752351097178688E-2</v>
      </c>
      <c r="F52" s="569">
        <f t="shared" si="22"/>
        <v>0</v>
      </c>
      <c r="G52" s="569">
        <f t="shared" si="22"/>
        <v>-0.83333333333333337</v>
      </c>
      <c r="H52" s="569">
        <f t="shared" si="22"/>
        <v>0</v>
      </c>
      <c r="I52" s="569">
        <f t="shared" si="22"/>
        <v>0</v>
      </c>
      <c r="J52" s="569" t="e">
        <f t="shared" si="22"/>
        <v>#DIV/0!</v>
      </c>
      <c r="K52" s="1042">
        <f t="shared" si="22"/>
        <v>-8.6446104589114212E-2</v>
      </c>
      <c r="L52" s="1043"/>
      <c r="M52" s="364" t="e">
        <f>M51/M50</f>
        <v>#DIV/0!</v>
      </c>
      <c r="N52" s="570">
        <f t="shared" ref="N52:T52" si="23">N51/N50</f>
        <v>-0.77081681205392549</v>
      </c>
      <c r="O52" s="570" t="e">
        <f>O51/O50</f>
        <v>#DIV/0!</v>
      </c>
      <c r="P52" s="570">
        <f t="shared" si="23"/>
        <v>-0.86363636363636354</v>
      </c>
      <c r="Q52" s="570">
        <f t="shared" si="23"/>
        <v>0</v>
      </c>
      <c r="R52" s="570">
        <f t="shared" si="23"/>
        <v>0</v>
      </c>
      <c r="S52" s="570" t="e">
        <f t="shared" si="23"/>
        <v>#DIV/0!</v>
      </c>
      <c r="T52" s="1044">
        <f t="shared" si="23"/>
        <v>-0.69749518304431601</v>
      </c>
      <c r="U52" s="1045"/>
      <c r="V52" s="1024">
        <f t="shared" si="13"/>
        <v>-0.61104907845520184</v>
      </c>
      <c r="W52" s="1025"/>
    </row>
    <row r="53" spans="1:23" ht="26.1" customHeight="1" x14ac:dyDescent="0.15">
      <c r="A53" s="785" t="s">
        <v>47</v>
      </c>
      <c r="B53" s="786"/>
      <c r="C53" s="442" t="s">
        <v>15</v>
      </c>
      <c r="D53" s="586"/>
      <c r="E53" s="587">
        <v>172.34</v>
      </c>
      <c r="F53" s="587">
        <v>61.71</v>
      </c>
      <c r="G53" s="587">
        <v>-2.4900000000000002</v>
      </c>
      <c r="H53" s="587">
        <v>39.450000000000003</v>
      </c>
      <c r="I53" s="587">
        <v>-6.32</v>
      </c>
      <c r="J53" s="587"/>
      <c r="K53" s="1031">
        <f>SUM(D53:J53)</f>
        <v>264.69</v>
      </c>
      <c r="L53" s="1032"/>
      <c r="M53" s="586"/>
      <c r="N53" s="587">
        <v>181.03</v>
      </c>
      <c r="O53" s="587"/>
      <c r="P53" s="587">
        <v>-2.4900000000000002</v>
      </c>
      <c r="Q53" s="587">
        <v>29.65</v>
      </c>
      <c r="R53" s="587">
        <v>-6.32</v>
      </c>
      <c r="S53" s="587"/>
      <c r="T53" s="1031">
        <f>SUM(M53:S53)</f>
        <v>201.87</v>
      </c>
      <c r="U53" s="1033"/>
      <c r="V53" s="1032">
        <f t="shared" si="13"/>
        <v>-62.819999999999993</v>
      </c>
      <c r="W53" s="1034"/>
    </row>
    <row r="54" spans="1:23" ht="26.1" customHeight="1" x14ac:dyDescent="0.15">
      <c r="A54" s="787"/>
      <c r="B54" s="788"/>
      <c r="C54" s="442" t="s">
        <v>41</v>
      </c>
      <c r="D54" s="588"/>
      <c r="E54" s="561">
        <v>-20.55</v>
      </c>
      <c r="F54" s="561">
        <v>39.659999999999997</v>
      </c>
      <c r="G54" s="561">
        <v>-9.2899999999999991</v>
      </c>
      <c r="H54" s="561">
        <v>-13.54</v>
      </c>
      <c r="I54" s="561">
        <v>-5.71</v>
      </c>
      <c r="J54" s="561"/>
      <c r="K54" s="730">
        <f>SUM(D54:J54)</f>
        <v>-9.4300000000000033</v>
      </c>
      <c r="L54" s="1035"/>
      <c r="M54" s="588"/>
      <c r="N54" s="561">
        <v>156.69999999999999</v>
      </c>
      <c r="O54" s="561"/>
      <c r="P54" s="561">
        <v>-10.11</v>
      </c>
      <c r="Q54" s="561">
        <v>-0.78</v>
      </c>
      <c r="R54" s="561">
        <v>-4.74</v>
      </c>
      <c r="S54" s="561"/>
      <c r="T54" s="730">
        <f>SUM(M54:S54)</f>
        <v>141.06999999999996</v>
      </c>
      <c r="U54" s="1036"/>
      <c r="V54" s="1035">
        <f t="shared" si="13"/>
        <v>150.49999999999997</v>
      </c>
      <c r="W54" s="1037"/>
    </row>
    <row r="55" spans="1:23" ht="26.1" customHeight="1" x14ac:dyDescent="0.15">
      <c r="A55" s="789"/>
      <c r="B55" s="790"/>
      <c r="C55" s="357" t="s">
        <v>42</v>
      </c>
      <c r="D55" s="563" t="e">
        <f>D54/D53</f>
        <v>#DIV/0!</v>
      </c>
      <c r="E55" s="563">
        <f t="shared" ref="E55:K55" si="24">E54/E53</f>
        <v>-0.11924103516304979</v>
      </c>
      <c r="F55" s="563">
        <f t="shared" si="24"/>
        <v>0.64268351968886717</v>
      </c>
      <c r="G55" s="563">
        <f t="shared" si="24"/>
        <v>3.7309236947791158</v>
      </c>
      <c r="H55" s="563">
        <f t="shared" si="24"/>
        <v>-0.34321926489226867</v>
      </c>
      <c r="I55" s="563">
        <f t="shared" si="24"/>
        <v>0.90348101265822778</v>
      </c>
      <c r="J55" s="563" t="e">
        <f t="shared" si="24"/>
        <v>#DIV/0!</v>
      </c>
      <c r="K55" s="1021">
        <f t="shared" si="24"/>
        <v>-3.5626582039366819E-2</v>
      </c>
      <c r="L55" s="1021"/>
      <c r="M55" s="565" t="e">
        <f>M54/M53</f>
        <v>#DIV/0!</v>
      </c>
      <c r="N55" s="564">
        <f t="shared" ref="N55:T55" si="25">N54/N53</f>
        <v>0.86560238634480469</v>
      </c>
      <c r="O55" s="563" t="e">
        <f t="shared" si="25"/>
        <v>#DIV/0!</v>
      </c>
      <c r="P55" s="564">
        <f t="shared" si="25"/>
        <v>4.0602409638554215</v>
      </c>
      <c r="Q55" s="564">
        <f t="shared" si="25"/>
        <v>-2.630691399662732E-2</v>
      </c>
      <c r="R55" s="564">
        <f t="shared" si="25"/>
        <v>0.75</v>
      </c>
      <c r="S55" s="564" t="e">
        <f t="shared" si="25"/>
        <v>#DIV/0!</v>
      </c>
      <c r="T55" s="1022">
        <f t="shared" si="25"/>
        <v>0.69881606974785737</v>
      </c>
      <c r="U55" s="1023"/>
      <c r="V55" s="1024">
        <f t="shared" si="13"/>
        <v>0.73444265178722423</v>
      </c>
      <c r="W55" s="1025"/>
    </row>
    <row r="56" spans="1:23" ht="26.1" customHeight="1" x14ac:dyDescent="0.15">
      <c r="A56" s="785" t="s">
        <v>48</v>
      </c>
      <c r="B56" s="786"/>
      <c r="C56" s="467" t="s">
        <v>15</v>
      </c>
      <c r="D56" s="586"/>
      <c r="E56" s="587">
        <v>146.49</v>
      </c>
      <c r="F56" s="587">
        <v>52.45</v>
      </c>
      <c r="G56" s="587">
        <v>-3.96</v>
      </c>
      <c r="H56" s="587">
        <v>39.450000000000003</v>
      </c>
      <c r="I56" s="587">
        <v>-6.32</v>
      </c>
      <c r="J56" s="587"/>
      <c r="K56" s="1031">
        <f>SUM(D56:J56)</f>
        <v>228.11</v>
      </c>
      <c r="L56" s="1032"/>
      <c r="M56" s="586"/>
      <c r="N56" s="587">
        <v>153.88</v>
      </c>
      <c r="O56" s="587"/>
      <c r="P56" s="587">
        <v>-3.96</v>
      </c>
      <c r="Q56" s="587">
        <v>22.24</v>
      </c>
      <c r="R56" s="587">
        <v>-6.32</v>
      </c>
      <c r="S56" s="587"/>
      <c r="T56" s="1031">
        <f>SUM(M56:S56)</f>
        <v>165.84</v>
      </c>
      <c r="U56" s="1033"/>
      <c r="V56" s="1032">
        <f>T56-K56</f>
        <v>-62.27000000000001</v>
      </c>
      <c r="W56" s="1034"/>
    </row>
    <row r="57" spans="1:23" ht="26.1" customHeight="1" x14ac:dyDescent="0.15">
      <c r="A57" s="787"/>
      <c r="B57" s="788"/>
      <c r="C57" s="467" t="s">
        <v>41</v>
      </c>
      <c r="D57" s="588"/>
      <c r="E57" s="561">
        <v>-17.46</v>
      </c>
      <c r="F57" s="561">
        <v>33.71</v>
      </c>
      <c r="G57" s="561">
        <v>-9.2899999999999991</v>
      </c>
      <c r="H57" s="561">
        <v>-13.54</v>
      </c>
      <c r="I57" s="561">
        <v>-5.71</v>
      </c>
      <c r="J57" s="561"/>
      <c r="K57" s="730">
        <f>SUM(D57:J57)</f>
        <v>-12.29</v>
      </c>
      <c r="L57" s="1035"/>
      <c r="M57" s="588"/>
      <c r="N57" s="561">
        <v>133.19</v>
      </c>
      <c r="O57" s="561"/>
      <c r="P57" s="561">
        <v>-10.11</v>
      </c>
      <c r="Q57" s="561">
        <v>-0.78</v>
      </c>
      <c r="R57" s="561">
        <v>-4.74</v>
      </c>
      <c r="S57" s="561"/>
      <c r="T57" s="730">
        <f>SUM(M57:S57)</f>
        <v>117.56</v>
      </c>
      <c r="U57" s="1036"/>
      <c r="V57" s="1035">
        <f t="shared" si="13"/>
        <v>129.85</v>
      </c>
      <c r="W57" s="1037"/>
    </row>
    <row r="58" spans="1:23" ht="26.1" customHeight="1" x14ac:dyDescent="0.15">
      <c r="A58" s="789"/>
      <c r="B58" s="790"/>
      <c r="C58" s="357" t="s">
        <v>42</v>
      </c>
      <c r="D58" s="563" t="e">
        <f>D57/D56</f>
        <v>#DIV/0!</v>
      </c>
      <c r="E58" s="563">
        <f t="shared" ref="E58:K58" si="26">E57/E56</f>
        <v>-0.11918902314151136</v>
      </c>
      <c r="F58" s="563">
        <f>F57/F56</f>
        <v>0.64270734032411814</v>
      </c>
      <c r="G58" s="563">
        <f t="shared" ref="G58:I58" si="27">G57/G56</f>
        <v>2.3459595959595956</v>
      </c>
      <c r="H58" s="563">
        <f t="shared" si="27"/>
        <v>-0.34321926489226867</v>
      </c>
      <c r="I58" s="563">
        <f t="shared" si="27"/>
        <v>0.90348101265822778</v>
      </c>
      <c r="J58" s="563" t="e">
        <f t="shared" si="26"/>
        <v>#DIV/0!</v>
      </c>
      <c r="K58" s="1021">
        <f t="shared" si="26"/>
        <v>-5.3877515233878383E-2</v>
      </c>
      <c r="L58" s="1021"/>
      <c r="M58" s="565" t="e">
        <f>M57/M56</f>
        <v>#DIV/0!</v>
      </c>
      <c r="N58" s="564">
        <f t="shared" ref="N58:T58" si="28">N57/N56</f>
        <v>0.86554458019235769</v>
      </c>
      <c r="O58" s="563" t="e">
        <f>O57/O56</f>
        <v>#DIV/0!</v>
      </c>
      <c r="P58" s="564">
        <f t="shared" si="28"/>
        <v>2.5530303030303028</v>
      </c>
      <c r="Q58" s="564">
        <f t="shared" si="28"/>
        <v>-3.5071942446043169E-2</v>
      </c>
      <c r="R58" s="564">
        <f t="shared" si="28"/>
        <v>0.75</v>
      </c>
      <c r="S58" s="564" t="e">
        <f t="shared" si="28"/>
        <v>#DIV/0!</v>
      </c>
      <c r="T58" s="1022">
        <f t="shared" si="28"/>
        <v>0.70887602508441871</v>
      </c>
      <c r="U58" s="1023"/>
      <c r="V58" s="1024">
        <f>T58-K58</f>
        <v>0.76275354031829712</v>
      </c>
      <c r="W58" s="1025"/>
    </row>
    <row r="59" spans="1:23" ht="26.1" customHeight="1" x14ac:dyDescent="0.15">
      <c r="A59" s="1027" t="s">
        <v>228</v>
      </c>
      <c r="B59" s="1028"/>
      <c r="C59" s="476" t="s">
        <v>49</v>
      </c>
      <c r="D59" s="586"/>
      <c r="E59" s="587">
        <v>432.84</v>
      </c>
      <c r="F59" s="587">
        <v>186.64</v>
      </c>
      <c r="G59" s="587">
        <v>279.47000000000003</v>
      </c>
      <c r="H59" s="587">
        <v>12.55</v>
      </c>
      <c r="I59" s="587">
        <v>97.8</v>
      </c>
      <c r="J59" s="587"/>
      <c r="K59" s="1031">
        <f>SUM(D59:J59)</f>
        <v>1009.3</v>
      </c>
      <c r="L59" s="1032"/>
      <c r="M59" s="586"/>
      <c r="N59" s="587">
        <v>350.59</v>
      </c>
      <c r="O59" s="587"/>
      <c r="P59" s="587">
        <v>278.08999999999997</v>
      </c>
      <c r="Q59" s="587">
        <v>1.63</v>
      </c>
      <c r="R59" s="587">
        <v>75.48</v>
      </c>
      <c r="S59" s="587"/>
      <c r="T59" s="1031">
        <f>SUM(M59:S59)</f>
        <v>705.79</v>
      </c>
      <c r="U59" s="1033"/>
      <c r="V59" s="1032">
        <f>T59-K59</f>
        <v>-303.51</v>
      </c>
      <c r="W59" s="1034"/>
    </row>
    <row r="60" spans="1:23" ht="26.1" customHeight="1" x14ac:dyDescent="0.15">
      <c r="A60" s="760"/>
      <c r="B60" s="803"/>
      <c r="C60" s="467" t="s">
        <v>50</v>
      </c>
      <c r="D60" s="588"/>
      <c r="E60" s="561">
        <v>605.98</v>
      </c>
      <c r="F60" s="561">
        <v>233.3</v>
      </c>
      <c r="G60" s="561">
        <v>279.63</v>
      </c>
      <c r="H60" s="561">
        <v>8.4600000000000009</v>
      </c>
      <c r="I60" s="561">
        <v>101.18</v>
      </c>
      <c r="J60" s="561"/>
      <c r="K60" s="730">
        <f>SUM(D60:J60)</f>
        <v>1228.55</v>
      </c>
      <c r="L60" s="1035"/>
      <c r="M60" s="588"/>
      <c r="N60" s="561">
        <v>569.33000000000004</v>
      </c>
      <c r="O60" s="561"/>
      <c r="P60" s="561">
        <v>280.74</v>
      </c>
      <c r="Q60" s="561">
        <v>1.79</v>
      </c>
      <c r="R60" s="561">
        <v>79.59</v>
      </c>
      <c r="S60" s="561"/>
      <c r="T60" s="730">
        <f>SUM(M60:S60)</f>
        <v>931.45</v>
      </c>
      <c r="U60" s="1036"/>
      <c r="V60" s="1035">
        <f t="shared" ref="V60" si="29">T60-K60</f>
        <v>-297.09999999999991</v>
      </c>
      <c r="W60" s="1037"/>
    </row>
    <row r="61" spans="1:23" ht="26.1" customHeight="1" thickBot="1" x14ac:dyDescent="0.2">
      <c r="A61" s="1029"/>
      <c r="B61" s="1030"/>
      <c r="C61" s="477" t="s">
        <v>51</v>
      </c>
      <c r="D61" s="471" t="e">
        <f>D59/D60</f>
        <v>#DIV/0!</v>
      </c>
      <c r="E61" s="471">
        <f t="shared" ref="E61:K61" si="30">E59/E60</f>
        <v>0.71428099937291656</v>
      </c>
      <c r="F61" s="471">
        <f t="shared" si="30"/>
        <v>0.79999999999999993</v>
      </c>
      <c r="G61" s="471">
        <f t="shared" si="30"/>
        <v>0.999427815327397</v>
      </c>
      <c r="H61" s="471">
        <f t="shared" si="30"/>
        <v>1.4834515366430259</v>
      </c>
      <c r="I61" s="471">
        <f t="shared" si="30"/>
        <v>0.96659418857481705</v>
      </c>
      <c r="J61" s="471" t="e">
        <f t="shared" si="30"/>
        <v>#DIV/0!</v>
      </c>
      <c r="K61" s="1038">
        <f t="shared" si="30"/>
        <v>0.82153758495787721</v>
      </c>
      <c r="L61" s="1039"/>
      <c r="M61" s="365" t="e">
        <f>M59/M60</f>
        <v>#DIV/0!</v>
      </c>
      <c r="N61" s="469">
        <f t="shared" ref="N61:T61" si="31">N59/N60</f>
        <v>0.61579400347777202</v>
      </c>
      <c r="O61" s="469" t="e">
        <f t="shared" si="31"/>
        <v>#DIV/0!</v>
      </c>
      <c r="P61" s="469">
        <f t="shared" si="31"/>
        <v>0.99056066110992369</v>
      </c>
      <c r="Q61" s="469">
        <f t="shared" si="31"/>
        <v>0.91061452513966468</v>
      </c>
      <c r="R61" s="469">
        <f t="shared" si="31"/>
        <v>0.94836034677723335</v>
      </c>
      <c r="S61" s="469" t="e">
        <f t="shared" si="31"/>
        <v>#DIV/0!</v>
      </c>
      <c r="T61" s="922">
        <f t="shared" si="31"/>
        <v>0.75773256750228135</v>
      </c>
      <c r="U61" s="1040"/>
      <c r="V61" s="1038">
        <f>V60/V59</f>
        <v>0.97888043227570731</v>
      </c>
      <c r="W61" s="1041"/>
    </row>
    <row r="62" spans="1:23" ht="26.1" customHeight="1" x14ac:dyDescent="0.15">
      <c r="A62" s="706"/>
      <c r="B62" s="707"/>
      <c r="C62" s="707"/>
      <c r="D62" s="707"/>
      <c r="E62" s="707"/>
      <c r="F62" s="707"/>
      <c r="G62" s="707"/>
      <c r="H62" s="707"/>
      <c r="I62" s="707"/>
      <c r="J62" s="707"/>
      <c r="K62" s="707"/>
      <c r="L62" s="707"/>
      <c r="M62" s="707"/>
      <c r="N62" s="707"/>
      <c r="O62" s="707"/>
      <c r="P62" s="707"/>
      <c r="Q62" s="707"/>
      <c r="R62" s="707"/>
      <c r="S62" s="707"/>
      <c r="T62" s="707"/>
      <c r="U62" s="707"/>
      <c r="V62" s="707"/>
      <c r="W62" s="708"/>
    </row>
    <row r="63" spans="1:23" ht="26.1" customHeight="1" x14ac:dyDescent="0.15">
      <c r="A63" s="698" t="s">
        <v>52</v>
      </c>
      <c r="B63" s="699"/>
      <c r="C63" s="699"/>
      <c r="D63" s="699"/>
      <c r="E63" s="699"/>
      <c r="F63" s="699"/>
      <c r="G63" s="699"/>
      <c r="H63" s="699"/>
      <c r="I63" s="699"/>
      <c r="J63" s="699"/>
      <c r="K63" s="699"/>
      <c r="L63" s="699"/>
      <c r="M63" s="699"/>
      <c r="N63" s="699"/>
      <c r="O63" s="699"/>
      <c r="P63" s="699"/>
      <c r="Q63" s="699"/>
      <c r="R63" s="699"/>
      <c r="S63" s="699"/>
      <c r="T63" s="699"/>
      <c r="U63" s="699"/>
      <c r="V63" s="699"/>
      <c r="W63" s="700"/>
    </row>
    <row r="64" spans="1:23" ht="26.1" customHeight="1" thickBot="1" x14ac:dyDescent="0.2">
      <c r="A64" s="818" t="s">
        <v>53</v>
      </c>
      <c r="B64" s="820"/>
      <c r="C64" s="820"/>
      <c r="D64" s="820"/>
      <c r="E64" s="820"/>
      <c r="F64" s="820"/>
      <c r="G64" s="820"/>
      <c r="H64" s="820"/>
      <c r="I64" s="820"/>
      <c r="J64" s="820"/>
      <c r="K64" s="820"/>
      <c r="L64" s="820"/>
      <c r="M64" s="820"/>
      <c r="N64" s="820"/>
      <c r="O64" s="820"/>
      <c r="P64" s="820"/>
      <c r="Q64" s="820"/>
      <c r="R64" s="820"/>
      <c r="S64" s="820"/>
      <c r="T64" s="820"/>
      <c r="U64" s="820"/>
      <c r="V64" s="820"/>
      <c r="W64" s="821"/>
    </row>
    <row r="65" spans="1:24" ht="25.5" customHeight="1" x14ac:dyDescent="0.15">
      <c r="A65" s="745" t="s">
        <v>9</v>
      </c>
      <c r="B65" s="746"/>
      <c r="C65" s="958" t="s">
        <v>54</v>
      </c>
      <c r="D65" s="957"/>
      <c r="E65" s="957"/>
      <c r="F65" s="957"/>
      <c r="G65" s="957"/>
      <c r="H65" s="957"/>
      <c r="I65" s="957"/>
      <c r="J65" s="957"/>
      <c r="K65" s="957"/>
      <c r="L65" s="957" t="s">
        <v>55</v>
      </c>
      <c r="M65" s="957"/>
      <c r="N65" s="957"/>
      <c r="O65" s="957"/>
      <c r="P65" s="957"/>
      <c r="Q65" s="959"/>
      <c r="R65" s="389"/>
      <c r="S65" s="389"/>
      <c r="T65" s="389"/>
      <c r="U65" s="389"/>
      <c r="V65" s="389"/>
      <c r="W65" s="390"/>
    </row>
    <row r="66" spans="1:24" ht="26.1" customHeight="1" x14ac:dyDescent="0.15">
      <c r="A66" s="760"/>
      <c r="B66" s="803"/>
      <c r="C66" s="950" t="s">
        <v>56</v>
      </c>
      <c r="D66" s="947"/>
      <c r="E66" s="947" t="s">
        <v>57</v>
      </c>
      <c r="F66" s="947"/>
      <c r="G66" s="947"/>
      <c r="H66" s="947" t="s">
        <v>58</v>
      </c>
      <c r="I66" s="947"/>
      <c r="J66" s="947" t="s">
        <v>59</v>
      </c>
      <c r="K66" s="947"/>
      <c r="L66" s="947" t="s">
        <v>56</v>
      </c>
      <c r="M66" s="947"/>
      <c r="N66" s="947" t="s">
        <v>58</v>
      </c>
      <c r="O66" s="947"/>
      <c r="P66" s="947" t="s">
        <v>59</v>
      </c>
      <c r="Q66" s="1026"/>
      <c r="R66" s="336"/>
      <c r="S66" s="336"/>
      <c r="T66" s="336"/>
      <c r="U66" s="336"/>
      <c r="V66" s="336"/>
      <c r="W66" s="371"/>
    </row>
    <row r="67" spans="1:24" ht="26.1" customHeight="1" x14ac:dyDescent="0.15">
      <c r="A67" s="747"/>
      <c r="B67" s="748"/>
      <c r="C67" s="376" t="s">
        <v>60</v>
      </c>
      <c r="D67" s="377" t="s">
        <v>61</v>
      </c>
      <c r="E67" s="377" t="s">
        <v>60</v>
      </c>
      <c r="F67" s="377" t="s">
        <v>61</v>
      </c>
      <c r="G67" s="377" t="s">
        <v>42</v>
      </c>
      <c r="H67" s="377" t="s">
        <v>60</v>
      </c>
      <c r="I67" s="377" t="s">
        <v>61</v>
      </c>
      <c r="J67" s="377" t="s">
        <v>60</v>
      </c>
      <c r="K67" s="377" t="s">
        <v>261</v>
      </c>
      <c r="L67" s="377" t="s">
        <v>60</v>
      </c>
      <c r="M67" s="377" t="s">
        <v>61</v>
      </c>
      <c r="N67" s="377" t="s">
        <v>60</v>
      </c>
      <c r="O67" s="377" t="s">
        <v>61</v>
      </c>
      <c r="P67" s="377" t="s">
        <v>60</v>
      </c>
      <c r="Q67" s="391" t="s">
        <v>61</v>
      </c>
      <c r="R67" s="336"/>
      <c r="S67" s="336"/>
      <c r="T67" s="336"/>
      <c r="U67" s="336"/>
      <c r="V67" s="336"/>
      <c r="W67" s="371"/>
    </row>
    <row r="68" spans="1:24" ht="26.1" customHeight="1" x14ac:dyDescent="0.15">
      <c r="A68" s="681" t="s">
        <v>21</v>
      </c>
      <c r="B68" s="682"/>
      <c r="C68" s="590">
        <v>4116</v>
      </c>
      <c r="D68" s="591">
        <v>423.11999999999995</v>
      </c>
      <c r="E68" s="592">
        <v>4116</v>
      </c>
      <c r="F68" s="562">
        <v>423.11999999999995</v>
      </c>
      <c r="G68" s="593">
        <f>F68/D68</f>
        <v>1</v>
      </c>
      <c r="H68" s="590">
        <v>3998</v>
      </c>
      <c r="I68" s="591">
        <v>396.85840707964581</v>
      </c>
      <c r="J68" s="592">
        <v>2955</v>
      </c>
      <c r="K68" s="594">
        <v>334.57</v>
      </c>
      <c r="L68" s="590">
        <v>4138</v>
      </c>
      <c r="M68" s="591">
        <v>439.77</v>
      </c>
      <c r="N68" s="592">
        <v>3987</v>
      </c>
      <c r="O68" s="594">
        <v>426.16999999999996</v>
      </c>
      <c r="P68" s="590">
        <v>3106</v>
      </c>
      <c r="Q68" s="595">
        <v>348.17</v>
      </c>
      <c r="R68" s="336"/>
      <c r="S68" s="336"/>
      <c r="T68" s="336"/>
      <c r="U68" s="336"/>
      <c r="V68" s="336"/>
      <c r="W68" s="371"/>
    </row>
    <row r="69" spans="1:24" ht="26.1" customHeight="1" x14ac:dyDescent="0.15">
      <c r="A69" s="681" t="s">
        <v>22</v>
      </c>
      <c r="B69" s="682"/>
      <c r="C69" s="596">
        <v>78715</v>
      </c>
      <c r="D69" s="568">
        <v>445.10859905533971</v>
      </c>
      <c r="E69" s="597">
        <v>73736</v>
      </c>
      <c r="F69" s="561">
        <v>520.56828624571915</v>
      </c>
      <c r="G69" s="593">
        <f t="shared" ref="G69:G75" si="32">F69/D69</f>
        <v>1.1695309579516742</v>
      </c>
      <c r="H69" s="596">
        <v>77626</v>
      </c>
      <c r="I69" s="568">
        <v>521.61</v>
      </c>
      <c r="J69" s="597">
        <v>198430</v>
      </c>
      <c r="K69" s="598">
        <v>1492</v>
      </c>
      <c r="L69" s="596">
        <v>90396</v>
      </c>
      <c r="M69" s="568">
        <v>654.80999999999995</v>
      </c>
      <c r="N69" s="597">
        <v>89321</v>
      </c>
      <c r="O69" s="598">
        <v>644.86</v>
      </c>
      <c r="P69" s="596">
        <v>199505</v>
      </c>
      <c r="Q69" s="599">
        <v>1442</v>
      </c>
      <c r="R69" s="336"/>
      <c r="S69" s="336"/>
      <c r="T69" s="336"/>
      <c r="U69" s="336"/>
      <c r="V69" s="336"/>
      <c r="W69" s="371"/>
    </row>
    <row r="70" spans="1:24" ht="26.1" customHeight="1" x14ac:dyDescent="0.15">
      <c r="A70" s="681" t="s">
        <v>23</v>
      </c>
      <c r="B70" s="682"/>
      <c r="C70" s="596">
        <v>12200</v>
      </c>
      <c r="D70" s="568">
        <v>316</v>
      </c>
      <c r="E70" s="597">
        <v>12519</v>
      </c>
      <c r="F70" s="561">
        <v>291.90000000000003</v>
      </c>
      <c r="G70" s="593">
        <f t="shared" si="32"/>
        <v>0.92373417721519002</v>
      </c>
      <c r="H70" s="596">
        <v>3855</v>
      </c>
      <c r="I70" s="568">
        <v>267.83</v>
      </c>
      <c r="J70" s="597">
        <v>305</v>
      </c>
      <c r="K70" s="598">
        <v>21.35</v>
      </c>
      <c r="L70" s="596">
        <v>16000</v>
      </c>
      <c r="M70" s="568">
        <v>405.25</v>
      </c>
      <c r="N70" s="597">
        <v>5000</v>
      </c>
      <c r="O70" s="598">
        <v>375</v>
      </c>
      <c r="P70" s="596">
        <v>305</v>
      </c>
      <c r="Q70" s="599">
        <v>21.35</v>
      </c>
      <c r="R70" s="392"/>
      <c r="S70" s="392"/>
      <c r="T70" s="336"/>
      <c r="U70" s="336"/>
      <c r="V70" s="336"/>
      <c r="W70" s="371"/>
    </row>
    <row r="71" spans="1:24" ht="26.1" customHeight="1" x14ac:dyDescent="0.15">
      <c r="A71" s="681" t="s">
        <v>24</v>
      </c>
      <c r="B71" s="682"/>
      <c r="C71" s="596">
        <v>11217</v>
      </c>
      <c r="D71" s="568">
        <v>281.16000000000003</v>
      </c>
      <c r="E71" s="597">
        <v>11213</v>
      </c>
      <c r="F71" s="561">
        <v>280.69</v>
      </c>
      <c r="G71" s="593">
        <f t="shared" si="32"/>
        <v>0.99832835396215669</v>
      </c>
      <c r="H71" s="596">
        <v>11932</v>
      </c>
      <c r="I71" s="568">
        <v>273.52999999999997</v>
      </c>
      <c r="J71" s="597">
        <v>2707</v>
      </c>
      <c r="K71" s="598">
        <v>63.949999999999982</v>
      </c>
      <c r="L71" s="596">
        <v>10689</v>
      </c>
      <c r="M71" s="568">
        <v>250.26000000000002</v>
      </c>
      <c r="N71" s="597">
        <v>10320</v>
      </c>
      <c r="O71" s="598">
        <v>247.65</v>
      </c>
      <c r="P71" s="596">
        <v>3322</v>
      </c>
      <c r="Q71" s="599">
        <v>71.399999999999991</v>
      </c>
      <c r="R71" s="392"/>
      <c r="S71" s="392"/>
      <c r="T71" s="336"/>
      <c r="U71" s="336"/>
      <c r="V71" s="336"/>
      <c r="W71" s="371"/>
    </row>
    <row r="72" spans="1:24" ht="26.1" customHeight="1" x14ac:dyDescent="0.15">
      <c r="A72" s="681" t="s">
        <v>25</v>
      </c>
      <c r="B72" s="682"/>
      <c r="C72" s="600">
        <v>25</v>
      </c>
      <c r="D72" s="601">
        <v>2.1100000000000003</v>
      </c>
      <c r="E72" s="602">
        <v>25</v>
      </c>
      <c r="F72" s="603">
        <v>2.1100000000000003</v>
      </c>
      <c r="G72" s="593">
        <f t="shared" si="32"/>
        <v>1</v>
      </c>
      <c r="H72" s="600">
        <v>18</v>
      </c>
      <c r="I72" s="601">
        <v>1.9279999999999999</v>
      </c>
      <c r="J72" s="602">
        <v>80</v>
      </c>
      <c r="K72" s="604">
        <v>8.9660000000000011</v>
      </c>
      <c r="L72" s="600">
        <v>80</v>
      </c>
      <c r="M72" s="601">
        <v>9.7800000000000011</v>
      </c>
      <c r="N72" s="602">
        <v>0</v>
      </c>
      <c r="O72" s="604">
        <v>0</v>
      </c>
      <c r="P72" s="600">
        <v>160</v>
      </c>
      <c r="Q72" s="599">
        <v>18.746000000000002</v>
      </c>
      <c r="R72" s="392"/>
      <c r="S72" s="392"/>
      <c r="T72" s="336"/>
      <c r="U72" s="336"/>
      <c r="V72" s="336"/>
      <c r="W72" s="371"/>
    </row>
    <row r="73" spans="1:24" ht="26.1" customHeight="1" x14ac:dyDescent="0.15">
      <c r="A73" s="681" t="s">
        <v>26</v>
      </c>
      <c r="B73" s="682"/>
      <c r="C73" s="600">
        <v>7531.5</v>
      </c>
      <c r="D73" s="601">
        <v>84.910229999999984</v>
      </c>
      <c r="E73" s="602">
        <v>7531.5</v>
      </c>
      <c r="F73" s="603">
        <v>84.910229999999984</v>
      </c>
      <c r="G73" s="593">
        <f t="shared" si="32"/>
        <v>1</v>
      </c>
      <c r="H73" s="600">
        <v>7307</v>
      </c>
      <c r="I73" s="601">
        <v>86.609566999999998</v>
      </c>
      <c r="J73" s="602">
        <v>2541.9</v>
      </c>
      <c r="K73" s="604">
        <v>31.294820400000003</v>
      </c>
      <c r="L73" s="600">
        <v>7360</v>
      </c>
      <c r="M73" s="601">
        <v>74.748067999999989</v>
      </c>
      <c r="N73" s="602">
        <v>7502</v>
      </c>
      <c r="O73" s="604">
        <v>83.474029000000002</v>
      </c>
      <c r="P73" s="600">
        <v>2399.9</v>
      </c>
      <c r="Q73" s="599">
        <v>20.3588594</v>
      </c>
      <c r="R73" s="392"/>
      <c r="S73" s="392"/>
      <c r="T73" s="336"/>
      <c r="U73" s="336"/>
      <c r="V73" s="336"/>
      <c r="W73" s="371"/>
    </row>
    <row r="74" spans="1:24" ht="26.1" customHeight="1" x14ac:dyDescent="0.15">
      <c r="A74" s="681" t="s">
        <v>27</v>
      </c>
      <c r="B74" s="682"/>
      <c r="C74" s="600">
        <v>14490</v>
      </c>
      <c r="D74" s="601">
        <v>53.461990802242198</v>
      </c>
      <c r="E74" s="602">
        <v>7672</v>
      </c>
      <c r="F74" s="603">
        <v>45.725397747166291</v>
      </c>
      <c r="G74" s="593">
        <f t="shared" si="32"/>
        <v>0.85528797302566151</v>
      </c>
      <c r="H74" s="600">
        <v>6835</v>
      </c>
      <c r="I74" s="601">
        <v>43.798564371514694</v>
      </c>
      <c r="J74" s="602">
        <v>16589</v>
      </c>
      <c r="K74" s="604">
        <v>82.309942276965614</v>
      </c>
      <c r="L74" s="600">
        <v>14490</v>
      </c>
      <c r="M74" s="601">
        <v>53.461990802242198</v>
      </c>
      <c r="N74" s="602">
        <v>20494</v>
      </c>
      <c r="O74" s="604">
        <v>79.611449760250082</v>
      </c>
      <c r="P74" s="600">
        <v>10585</v>
      </c>
      <c r="Q74" s="599">
        <v>56.160483318957731</v>
      </c>
      <c r="R74" s="392"/>
      <c r="S74" s="392"/>
      <c r="T74" s="336"/>
      <c r="U74" s="336"/>
      <c r="V74" s="336"/>
      <c r="W74" s="371"/>
    </row>
    <row r="75" spans="1:24" ht="26.1" customHeight="1" thickBot="1" x14ac:dyDescent="0.2">
      <c r="A75" s="683" t="s">
        <v>28</v>
      </c>
      <c r="B75" s="684"/>
      <c r="C75" s="605">
        <f>SUM(C68:C74)</f>
        <v>128294.5</v>
      </c>
      <c r="D75" s="606">
        <f>SUM(D68:D74)</f>
        <v>1605.8708198575816</v>
      </c>
      <c r="E75" s="607">
        <f>SUM(E68:E74)</f>
        <v>116812.5</v>
      </c>
      <c r="F75" s="608">
        <f>SUM(F68:F74)</f>
        <v>1649.0239139928854</v>
      </c>
      <c r="G75" s="609">
        <f t="shared" si="32"/>
        <v>1.0268720831101039</v>
      </c>
      <c r="H75" s="605">
        <f t="shared" ref="H75:Q75" si="33">SUM(H68:H74)</f>
        <v>111571</v>
      </c>
      <c r="I75" s="606">
        <f t="shared" si="33"/>
        <v>1592.1645384511605</v>
      </c>
      <c r="J75" s="607">
        <f t="shared" si="33"/>
        <v>223607.9</v>
      </c>
      <c r="K75" s="610">
        <f t="shared" si="33"/>
        <v>2034.4407626769653</v>
      </c>
      <c r="L75" s="605">
        <f t="shared" si="33"/>
        <v>143153</v>
      </c>
      <c r="M75" s="606">
        <f t="shared" si="33"/>
        <v>1888.0800588022419</v>
      </c>
      <c r="N75" s="607">
        <f t="shared" si="33"/>
        <v>136624</v>
      </c>
      <c r="O75" s="610">
        <f t="shared" si="33"/>
        <v>1856.7654787602501</v>
      </c>
      <c r="P75" s="605">
        <f t="shared" si="33"/>
        <v>219382.9</v>
      </c>
      <c r="Q75" s="611">
        <f t="shared" si="33"/>
        <v>1978.1853427189578</v>
      </c>
      <c r="R75" s="393"/>
      <c r="S75" s="393"/>
      <c r="T75" s="394"/>
      <c r="U75" s="394"/>
      <c r="V75" s="394"/>
      <c r="W75" s="395"/>
    </row>
    <row r="76" spans="1:24" ht="26.1" customHeight="1" x14ac:dyDescent="0.15">
      <c r="A76" s="695"/>
      <c r="B76" s="696"/>
      <c r="C76" s="696"/>
      <c r="D76" s="696"/>
      <c r="E76" s="696"/>
      <c r="F76" s="696"/>
      <c r="G76" s="696"/>
      <c r="H76" s="696"/>
      <c r="I76" s="696"/>
      <c r="J76" s="696"/>
      <c r="K76" s="696"/>
      <c r="L76" s="696"/>
      <c r="M76" s="696"/>
      <c r="N76" s="696"/>
      <c r="O76" s="696"/>
      <c r="P76" s="696"/>
      <c r="Q76" s="696"/>
      <c r="R76" s="696"/>
      <c r="S76" s="696"/>
      <c r="T76" s="696"/>
      <c r="U76" s="696"/>
      <c r="V76" s="696"/>
      <c r="W76" s="697"/>
    </row>
    <row r="77" spans="1:24" ht="26.1" customHeight="1" thickBot="1" x14ac:dyDescent="0.2">
      <c r="A77" s="1017" t="s">
        <v>62</v>
      </c>
      <c r="B77" s="1018"/>
      <c r="C77" s="1018"/>
      <c r="D77" s="1018"/>
      <c r="E77" s="1018"/>
      <c r="F77" s="1018"/>
      <c r="G77" s="1018"/>
      <c r="H77" s="1018"/>
      <c r="I77" s="1018"/>
      <c r="J77" s="1018"/>
      <c r="K77" s="1018"/>
      <c r="L77" s="1018"/>
      <c r="M77" s="1018"/>
      <c r="N77" s="1018"/>
      <c r="O77" s="1018"/>
      <c r="P77" s="1018"/>
      <c r="Q77" s="1018"/>
      <c r="R77" s="1018"/>
      <c r="S77" s="1018"/>
      <c r="T77" s="1019"/>
      <c r="U77" s="1019"/>
      <c r="V77" s="1019"/>
      <c r="W77" s="1020"/>
    </row>
    <row r="78" spans="1:24" ht="26.1" customHeight="1" x14ac:dyDescent="0.15">
      <c r="A78" s="745" t="s">
        <v>37</v>
      </c>
      <c r="B78" s="759"/>
      <c r="C78" s="759"/>
      <c r="D78" s="1009" t="s">
        <v>38</v>
      </c>
      <c r="E78" s="1010"/>
      <c r="F78" s="1010"/>
      <c r="G78" s="1010"/>
      <c r="H78" s="1010"/>
      <c r="I78" s="1010"/>
      <c r="J78" s="1010"/>
      <c r="K78" s="1010"/>
      <c r="L78" s="1010"/>
      <c r="M78" s="1015" t="s">
        <v>39</v>
      </c>
      <c r="N78" s="1010"/>
      <c r="O78" s="1010"/>
      <c r="P78" s="1010"/>
      <c r="Q78" s="1010"/>
      <c r="R78" s="1010"/>
      <c r="S78" s="1010"/>
      <c r="T78" s="1010"/>
      <c r="U78" s="1016"/>
      <c r="V78" s="755" t="s">
        <v>114</v>
      </c>
      <c r="W78" s="756"/>
    </row>
    <row r="79" spans="1:24" ht="26.1" customHeight="1" x14ac:dyDescent="0.15">
      <c r="A79" s="760"/>
      <c r="B79" s="761"/>
      <c r="C79" s="761"/>
      <c r="D79" s="356" t="s">
        <v>21</v>
      </c>
      <c r="E79" s="356" t="s">
        <v>22</v>
      </c>
      <c r="F79" s="356" t="s">
        <v>23</v>
      </c>
      <c r="G79" s="356" t="s">
        <v>24</v>
      </c>
      <c r="H79" s="356" t="s">
        <v>25</v>
      </c>
      <c r="I79" s="356" t="s">
        <v>26</v>
      </c>
      <c r="J79" s="356" t="s">
        <v>27</v>
      </c>
      <c r="K79" s="761" t="s">
        <v>28</v>
      </c>
      <c r="L79" s="761"/>
      <c r="M79" s="356" t="s">
        <v>21</v>
      </c>
      <c r="N79" s="356" t="s">
        <v>22</v>
      </c>
      <c r="O79" s="356" t="s">
        <v>23</v>
      </c>
      <c r="P79" s="356" t="s">
        <v>24</v>
      </c>
      <c r="Q79" s="356" t="s">
        <v>25</v>
      </c>
      <c r="R79" s="356" t="s">
        <v>26</v>
      </c>
      <c r="S79" s="356" t="s">
        <v>27</v>
      </c>
      <c r="T79" s="761" t="s">
        <v>28</v>
      </c>
      <c r="U79" s="803"/>
      <c r="V79" s="757"/>
      <c r="W79" s="758"/>
      <c r="X79" s="457"/>
    </row>
    <row r="80" spans="1:24" ht="26.1" customHeight="1" x14ac:dyDescent="0.15">
      <c r="A80" s="681" t="s">
        <v>58</v>
      </c>
      <c r="B80" s="961" t="s">
        <v>15</v>
      </c>
      <c r="C80" s="339" t="s">
        <v>60</v>
      </c>
      <c r="D80" s="518">
        <v>8047</v>
      </c>
      <c r="E80" s="518">
        <v>204365.25</v>
      </c>
      <c r="F80" s="518">
        <v>4182</v>
      </c>
      <c r="G80" s="518">
        <v>7745.5</v>
      </c>
      <c r="H80" s="518">
        <v>1526</v>
      </c>
      <c r="I80" s="518">
        <v>7402</v>
      </c>
      <c r="J80" s="518">
        <v>14490</v>
      </c>
      <c r="K80" s="969">
        <f>SUM(D80:J80)</f>
        <v>247757.75</v>
      </c>
      <c r="L80" s="970"/>
      <c r="M80" s="577">
        <v>8336</v>
      </c>
      <c r="N80" s="518">
        <v>204365.25</v>
      </c>
      <c r="O80" s="518">
        <v>4182</v>
      </c>
      <c r="P80" s="518">
        <v>7745.5</v>
      </c>
      <c r="Q80" s="612">
        <v>1526</v>
      </c>
      <c r="R80" s="612">
        <v>7236</v>
      </c>
      <c r="S80" s="612">
        <v>14490</v>
      </c>
      <c r="T80" s="969">
        <f>SUM(M80:S80)</f>
        <v>247880.75</v>
      </c>
      <c r="U80" s="971"/>
      <c r="V80" s="716">
        <f>T80-K80</f>
        <v>123</v>
      </c>
      <c r="W80" s="717"/>
    </row>
    <row r="81" spans="1:23" ht="26.1" customHeight="1" x14ac:dyDescent="0.15">
      <c r="A81" s="681"/>
      <c r="B81" s="961"/>
      <c r="C81" s="339" t="s">
        <v>61</v>
      </c>
      <c r="D81" s="603">
        <v>417</v>
      </c>
      <c r="E81" s="603">
        <v>655.48</v>
      </c>
      <c r="F81" s="603">
        <v>386.27</v>
      </c>
      <c r="G81" s="603">
        <v>358.20249999999999</v>
      </c>
      <c r="H81" s="603">
        <v>319.57</v>
      </c>
      <c r="I81" s="603">
        <v>91</v>
      </c>
      <c r="J81" s="603">
        <v>53.461990802242198</v>
      </c>
      <c r="K81" s="986">
        <f>SUM(D81:J81)</f>
        <v>2280.9844908022424</v>
      </c>
      <c r="L81" s="996"/>
      <c r="M81" s="613">
        <v>427.19</v>
      </c>
      <c r="N81" s="603">
        <v>655.48</v>
      </c>
      <c r="O81" s="603">
        <v>386.27</v>
      </c>
      <c r="P81" s="603">
        <v>358.20249999999999</v>
      </c>
      <c r="Q81" s="561">
        <v>319.57</v>
      </c>
      <c r="R81" s="561">
        <v>78.868464000000003</v>
      </c>
      <c r="S81" s="561">
        <v>53.461990802242198</v>
      </c>
      <c r="T81" s="986">
        <f>SUM(M81:S81)</f>
        <v>2279.0429548022425</v>
      </c>
      <c r="U81" s="987"/>
      <c r="V81" s="718">
        <f>T81-K81</f>
        <v>-1.9415359999998145</v>
      </c>
      <c r="W81" s="719"/>
    </row>
    <row r="82" spans="1:23" ht="26.1" customHeight="1" x14ac:dyDescent="0.15">
      <c r="A82" s="681"/>
      <c r="B82" s="961" t="s">
        <v>41</v>
      </c>
      <c r="C82" s="339" t="s">
        <v>60</v>
      </c>
      <c r="D82" s="519">
        <v>13753</v>
      </c>
      <c r="E82" s="519">
        <v>129971</v>
      </c>
      <c r="F82" s="519">
        <v>2586</v>
      </c>
      <c r="G82" s="519">
        <v>11251</v>
      </c>
      <c r="H82" s="519">
        <v>11</v>
      </c>
      <c r="I82" s="519">
        <v>6840</v>
      </c>
      <c r="J82" s="519">
        <v>9741</v>
      </c>
      <c r="K82" s="972">
        <f>SUM(D82:J82)</f>
        <v>174153</v>
      </c>
      <c r="L82" s="973"/>
      <c r="M82" s="579">
        <v>15156</v>
      </c>
      <c r="N82" s="519">
        <v>144095</v>
      </c>
      <c r="O82" s="519">
        <v>3855</v>
      </c>
      <c r="P82" s="519">
        <v>13332</v>
      </c>
      <c r="Q82" s="614">
        <v>18</v>
      </c>
      <c r="R82" s="614">
        <v>7307</v>
      </c>
      <c r="S82" s="614">
        <v>6835</v>
      </c>
      <c r="T82" s="972">
        <f>SUM(M82:S82)</f>
        <v>190598</v>
      </c>
      <c r="U82" s="974"/>
      <c r="V82" s="718">
        <f t="shared" ref="V82:V87" si="34">T82-K82</f>
        <v>16445</v>
      </c>
      <c r="W82" s="719"/>
    </row>
    <row r="83" spans="1:23" ht="26.1" customHeight="1" x14ac:dyDescent="0.15">
      <c r="A83" s="681"/>
      <c r="B83" s="961"/>
      <c r="C83" s="339" t="s">
        <v>61</v>
      </c>
      <c r="D83" s="603">
        <v>497.74</v>
      </c>
      <c r="E83" s="603">
        <v>457.72472251963018</v>
      </c>
      <c r="F83" s="603">
        <v>233.3</v>
      </c>
      <c r="G83" s="603">
        <v>263.16000000000003</v>
      </c>
      <c r="H83" s="603">
        <v>1.21</v>
      </c>
      <c r="I83" s="603">
        <v>75.858725000000007</v>
      </c>
      <c r="J83" s="603">
        <v>52.830710461553203</v>
      </c>
      <c r="K83" s="986">
        <f>SUM(D83:J83)</f>
        <v>1581.8241579811836</v>
      </c>
      <c r="L83" s="996"/>
      <c r="M83" s="613">
        <v>413.43</v>
      </c>
      <c r="N83" s="603">
        <v>471.86322009069721</v>
      </c>
      <c r="O83" s="603">
        <v>267.83</v>
      </c>
      <c r="P83" s="603">
        <v>274.64999999999998</v>
      </c>
      <c r="Q83" s="561">
        <v>1.93</v>
      </c>
      <c r="R83" s="561">
        <v>86.609566999999998</v>
      </c>
      <c r="S83" s="561">
        <v>43.798564371514694</v>
      </c>
      <c r="T83" s="986">
        <f>SUM(M83:S83)</f>
        <v>1560.1113514622118</v>
      </c>
      <c r="U83" s="987"/>
      <c r="V83" s="720">
        <f t="shared" si="34"/>
        <v>-21.712806518971774</v>
      </c>
      <c r="W83" s="721"/>
    </row>
    <row r="84" spans="1:23" ht="26.1" customHeight="1" x14ac:dyDescent="0.15">
      <c r="A84" s="681"/>
      <c r="B84" s="961" t="s">
        <v>42</v>
      </c>
      <c r="C84" s="961"/>
      <c r="D84" s="615">
        <f>D83/D81</f>
        <v>1.1936211031175059</v>
      </c>
      <c r="E84" s="616">
        <f>E83/E81</f>
        <v>0.69830463556421274</v>
      </c>
      <c r="F84" s="616">
        <f t="shared" ref="F84:K84" si="35">F83/F81</f>
        <v>0.60398167085199472</v>
      </c>
      <c r="G84" s="616">
        <f t="shared" si="35"/>
        <v>0.73466823933389647</v>
      </c>
      <c r="H84" s="616">
        <f t="shared" si="35"/>
        <v>3.7863378915417591E-3</v>
      </c>
      <c r="I84" s="616">
        <f t="shared" si="35"/>
        <v>0.83361236263736271</v>
      </c>
      <c r="J84" s="616">
        <f t="shared" si="35"/>
        <v>0.98819197842773709</v>
      </c>
      <c r="K84" s="1005">
        <f t="shared" si="35"/>
        <v>0.69348308344913034</v>
      </c>
      <c r="L84" s="1006"/>
      <c r="M84" s="617">
        <f>M83/M81</f>
        <v>0.96778950818137133</v>
      </c>
      <c r="N84" s="616">
        <f t="shared" ref="N84:U84" si="36">N83/N81</f>
        <v>0.71987432124656314</v>
      </c>
      <c r="O84" s="616">
        <f t="shared" si="36"/>
        <v>0.69337510031843008</v>
      </c>
      <c r="P84" s="616">
        <f>P83/P81</f>
        <v>0.76674506738506842</v>
      </c>
      <c r="Q84" s="616">
        <f t="shared" si="36"/>
        <v>6.0393653972525578E-3</v>
      </c>
      <c r="R84" s="616">
        <f t="shared" si="36"/>
        <v>1.0981520700086158</v>
      </c>
      <c r="S84" s="616">
        <f t="shared" si="36"/>
        <v>0.81924679036976267</v>
      </c>
      <c r="T84" s="1007">
        <f t="shared" si="36"/>
        <v>0.68454670771994552</v>
      </c>
      <c r="U84" s="1008" t="e">
        <f t="shared" si="36"/>
        <v>#DIV/0!</v>
      </c>
      <c r="V84" s="722">
        <f t="shared" si="34"/>
        <v>-8.93637572918482E-3</v>
      </c>
      <c r="W84" s="723"/>
    </row>
    <row r="85" spans="1:23" ht="26.1" customHeight="1" x14ac:dyDescent="0.15">
      <c r="A85" s="690" t="s">
        <v>63</v>
      </c>
      <c r="B85" s="961" t="s">
        <v>15</v>
      </c>
      <c r="C85" s="961"/>
      <c r="D85" s="618">
        <v>5.21</v>
      </c>
      <c r="E85" s="603">
        <v>4.16</v>
      </c>
      <c r="F85" s="603">
        <v>5.05</v>
      </c>
      <c r="G85" s="603">
        <v>4.2141470588235252</v>
      </c>
      <c r="H85" s="603">
        <v>5.62</v>
      </c>
      <c r="I85" s="603">
        <v>1.25</v>
      </c>
      <c r="J85" s="603">
        <v>2.29</v>
      </c>
      <c r="K85" s="986">
        <f>AVERAGE(D85:J85)</f>
        <v>3.9705924369747896</v>
      </c>
      <c r="L85" s="996"/>
      <c r="M85" s="619">
        <v>5.21</v>
      </c>
      <c r="N85" s="603">
        <v>4.16</v>
      </c>
      <c r="O85" s="603">
        <v>5.05</v>
      </c>
      <c r="P85" s="603">
        <v>4.2141470588235252</v>
      </c>
      <c r="Q85" s="561">
        <v>5.62</v>
      </c>
      <c r="R85" s="561">
        <v>1.25</v>
      </c>
      <c r="S85" s="561">
        <v>2.29</v>
      </c>
      <c r="T85" s="986">
        <f>AVERAGE(M85:S85)</f>
        <v>3.9705924369747896</v>
      </c>
      <c r="U85" s="987"/>
      <c r="V85" s="988">
        <f t="shared" si="34"/>
        <v>0</v>
      </c>
      <c r="W85" s="989"/>
    </row>
    <row r="86" spans="1:23" ht="26.1" customHeight="1" x14ac:dyDescent="0.15">
      <c r="A86" s="691"/>
      <c r="B86" s="979" t="s">
        <v>64</v>
      </c>
      <c r="C86" s="979"/>
      <c r="D86" s="415">
        <v>497.74</v>
      </c>
      <c r="E86" s="415">
        <v>605.30971355393899</v>
      </c>
      <c r="F86" s="415">
        <v>233.3</v>
      </c>
      <c r="G86" s="415">
        <v>263.16000000000003</v>
      </c>
      <c r="H86" s="415">
        <v>1.92</v>
      </c>
      <c r="I86" s="415">
        <v>75.900000000000006</v>
      </c>
      <c r="J86" s="415">
        <v>52.830710461553203</v>
      </c>
      <c r="K86" s="980">
        <f>SUM(D86:J86)</f>
        <v>1730.1604240154925</v>
      </c>
      <c r="L86" s="981"/>
      <c r="M86" s="620">
        <v>413.43</v>
      </c>
      <c r="N86" s="415">
        <v>569.33020600571911</v>
      </c>
      <c r="O86" s="415">
        <v>267.83</v>
      </c>
      <c r="P86" s="415">
        <v>274.64999999999998</v>
      </c>
      <c r="Q86" s="562">
        <v>1.93</v>
      </c>
      <c r="R86" s="562">
        <v>84.910229999999984</v>
      </c>
      <c r="S86" s="562">
        <v>43.798564371514694</v>
      </c>
      <c r="T86" s="980">
        <f>SUM(M86:S86)</f>
        <v>1655.8790003772335</v>
      </c>
      <c r="U86" s="982"/>
      <c r="V86" s="688">
        <f t="shared" si="34"/>
        <v>-74.281423638258957</v>
      </c>
      <c r="W86" s="689"/>
    </row>
    <row r="87" spans="1:23" ht="26.1" customHeight="1" x14ac:dyDescent="0.15">
      <c r="A87" s="691"/>
      <c r="B87" s="961" t="s">
        <v>65</v>
      </c>
      <c r="C87" s="961"/>
      <c r="D87" s="519">
        <v>77</v>
      </c>
      <c r="E87" s="519">
        <v>322</v>
      </c>
      <c r="F87" s="519">
        <v>65</v>
      </c>
      <c r="G87" s="519">
        <v>71</v>
      </c>
      <c r="H87" s="519">
        <v>15</v>
      </c>
      <c r="I87" s="519">
        <v>55</v>
      </c>
      <c r="J87" s="519">
        <v>22</v>
      </c>
      <c r="K87" s="972">
        <f>SUM(D87:J87)</f>
        <v>627</v>
      </c>
      <c r="L87" s="973"/>
      <c r="M87" s="579">
        <v>77</v>
      </c>
      <c r="N87" s="519">
        <v>318</v>
      </c>
      <c r="O87" s="519">
        <v>65</v>
      </c>
      <c r="P87" s="519">
        <v>75</v>
      </c>
      <c r="Q87" s="614">
        <v>15</v>
      </c>
      <c r="R87" s="614">
        <v>56</v>
      </c>
      <c r="S87" s="614">
        <v>22</v>
      </c>
      <c r="T87" s="972">
        <f>SUM(M87:S87)</f>
        <v>628</v>
      </c>
      <c r="U87" s="974"/>
      <c r="V87" s="994">
        <f t="shared" si="34"/>
        <v>1</v>
      </c>
      <c r="W87" s="995"/>
    </row>
    <row r="88" spans="1:23" ht="26.1" customHeight="1" x14ac:dyDescent="0.15">
      <c r="A88" s="691"/>
      <c r="B88" s="961" t="s">
        <v>66</v>
      </c>
      <c r="C88" s="961"/>
      <c r="D88" s="618">
        <f>D86/D87</f>
        <v>6.4641558441558447</v>
      </c>
      <c r="E88" s="603">
        <f>E86/E87</f>
        <v>1.879843830912854</v>
      </c>
      <c r="F88" s="603">
        <f t="shared" ref="F88:K88" si="37">F86/F87</f>
        <v>3.5892307692307694</v>
      </c>
      <c r="G88" s="603">
        <v>2.3838888888888885</v>
      </c>
      <c r="H88" s="603">
        <v>0.39533333333333331</v>
      </c>
      <c r="I88" s="603">
        <v>1.7583603181818179</v>
      </c>
      <c r="J88" s="603">
        <v>3.6058923733749952</v>
      </c>
      <c r="K88" s="986">
        <f t="shared" si="37"/>
        <v>2.7594265135813276</v>
      </c>
      <c r="L88" s="996"/>
      <c r="M88" s="613">
        <f>M86/M87</f>
        <v>5.3692207792207789</v>
      </c>
      <c r="N88" s="603">
        <f t="shared" ref="N88:T88" si="38">N86/N87</f>
        <v>1.7903465597664123</v>
      </c>
      <c r="O88" s="603">
        <f t="shared" si="38"/>
        <v>4.1204615384615382</v>
      </c>
      <c r="P88" s="603">
        <f t="shared" si="38"/>
        <v>3.6619999999999995</v>
      </c>
      <c r="Q88" s="603">
        <f t="shared" si="38"/>
        <v>0.12866666666666665</v>
      </c>
      <c r="R88" s="603">
        <f t="shared" si="38"/>
        <v>1.5162541071428568</v>
      </c>
      <c r="S88" s="603">
        <f t="shared" si="38"/>
        <v>1.9908438350688498</v>
      </c>
      <c r="T88" s="1001">
        <f t="shared" si="38"/>
        <v>2.6367500006006903</v>
      </c>
      <c r="U88" s="1002"/>
      <c r="V88" s="688">
        <f>T88-K88</f>
        <v>-0.12267651298063731</v>
      </c>
      <c r="W88" s="689"/>
    </row>
    <row r="89" spans="1:23" ht="26.1" customHeight="1" thickBot="1" x14ac:dyDescent="0.2">
      <c r="A89" s="692"/>
      <c r="B89" s="990" t="s">
        <v>42</v>
      </c>
      <c r="C89" s="990"/>
      <c r="D89" s="621">
        <f t="shared" ref="D89:K89" si="39">D88/D85</f>
        <v>1.2407208913926766</v>
      </c>
      <c r="E89" s="622">
        <f t="shared" si="39"/>
        <v>0.45188553627712835</v>
      </c>
      <c r="F89" s="622">
        <f t="shared" si="39"/>
        <v>0.71073876618431076</v>
      </c>
      <c r="G89" s="622">
        <f t="shared" si="39"/>
        <v>0.56568716174665368</v>
      </c>
      <c r="H89" s="622">
        <f t="shared" si="39"/>
        <v>7.0344009489916953E-2</v>
      </c>
      <c r="I89" s="622">
        <f t="shared" si="39"/>
        <v>1.4066882545454544</v>
      </c>
      <c r="J89" s="622">
        <f t="shared" si="39"/>
        <v>1.5746254905567665</v>
      </c>
      <c r="K89" s="991">
        <f t="shared" si="39"/>
        <v>0.69496594208086127</v>
      </c>
      <c r="L89" s="992"/>
      <c r="M89" s="623">
        <f t="shared" ref="M89:T89" si="40">M88/M85</f>
        <v>1.0305606102151208</v>
      </c>
      <c r="N89" s="622">
        <f t="shared" si="40"/>
        <v>0.43037176917461833</v>
      </c>
      <c r="O89" s="622">
        <f t="shared" si="40"/>
        <v>0.81593297791317587</v>
      </c>
      <c r="P89" s="622">
        <f t="shared" si="40"/>
        <v>0.86897774303641173</v>
      </c>
      <c r="Q89" s="622">
        <f t="shared" si="40"/>
        <v>2.2894424673784101E-2</v>
      </c>
      <c r="R89" s="622">
        <f t="shared" si="40"/>
        <v>1.2130032857142854</v>
      </c>
      <c r="S89" s="622">
        <f t="shared" si="40"/>
        <v>0.86936412011740161</v>
      </c>
      <c r="T89" s="991">
        <f t="shared" si="40"/>
        <v>0.66406966780243015</v>
      </c>
      <c r="U89" s="993"/>
      <c r="V89" s="722">
        <f>T89-K89</f>
        <v>-3.0896274278431113E-2</v>
      </c>
      <c r="W89" s="723"/>
    </row>
    <row r="90" spans="1:23" ht="26.1" customHeight="1" x14ac:dyDescent="0.15">
      <c r="A90" s="706"/>
      <c r="B90" s="707"/>
      <c r="C90" s="707"/>
      <c r="D90" s="707"/>
      <c r="E90" s="707"/>
      <c r="F90" s="707"/>
      <c r="G90" s="707"/>
      <c r="H90" s="707"/>
      <c r="I90" s="707"/>
      <c r="J90" s="707"/>
      <c r="K90" s="707"/>
      <c r="L90" s="708"/>
      <c r="M90" s="706"/>
      <c r="N90" s="707"/>
      <c r="O90" s="707"/>
      <c r="P90" s="707"/>
      <c r="Q90" s="707"/>
      <c r="R90" s="707"/>
      <c r="S90" s="707"/>
      <c r="T90" s="707"/>
      <c r="U90" s="707"/>
      <c r="V90" s="707"/>
      <c r="W90" s="708"/>
    </row>
    <row r="91" spans="1:23" ht="26.1" customHeight="1" x14ac:dyDescent="0.15">
      <c r="A91" s="804"/>
      <c r="B91" s="805"/>
      <c r="C91" s="805"/>
      <c r="D91" s="805"/>
      <c r="E91" s="805"/>
      <c r="F91" s="805"/>
      <c r="G91" s="805"/>
      <c r="H91" s="805"/>
      <c r="I91" s="805"/>
      <c r="J91" s="805"/>
      <c r="K91" s="805"/>
      <c r="L91" s="806"/>
      <c r="M91" s="804"/>
      <c r="N91" s="805"/>
      <c r="O91" s="805"/>
      <c r="P91" s="805"/>
      <c r="Q91" s="805"/>
      <c r="R91" s="805"/>
      <c r="S91" s="805"/>
      <c r="T91" s="805"/>
      <c r="U91" s="805"/>
      <c r="V91" s="805"/>
      <c r="W91" s="806"/>
    </row>
    <row r="92" spans="1:23" ht="26.1" customHeight="1" x14ac:dyDescent="0.15">
      <c r="A92" s="804"/>
      <c r="B92" s="805"/>
      <c r="C92" s="805"/>
      <c r="D92" s="805"/>
      <c r="E92" s="805"/>
      <c r="F92" s="805"/>
      <c r="G92" s="805"/>
      <c r="H92" s="805"/>
      <c r="I92" s="805"/>
      <c r="J92" s="805"/>
      <c r="K92" s="805"/>
      <c r="L92" s="806"/>
      <c r="M92" s="804"/>
      <c r="N92" s="805"/>
      <c r="O92" s="805"/>
      <c r="P92" s="805"/>
      <c r="Q92" s="805"/>
      <c r="R92" s="805"/>
      <c r="S92" s="805"/>
      <c r="T92" s="805"/>
      <c r="U92" s="805"/>
      <c r="V92" s="805"/>
      <c r="W92" s="806"/>
    </row>
    <row r="93" spans="1:23" ht="26.1" customHeight="1" x14ac:dyDescent="0.15">
      <c r="A93" s="804"/>
      <c r="B93" s="805"/>
      <c r="C93" s="805"/>
      <c r="D93" s="805"/>
      <c r="E93" s="805"/>
      <c r="F93" s="805"/>
      <c r="G93" s="805"/>
      <c r="H93" s="805"/>
      <c r="I93" s="805"/>
      <c r="J93" s="805"/>
      <c r="K93" s="805"/>
      <c r="L93" s="806"/>
      <c r="M93" s="804"/>
      <c r="N93" s="805"/>
      <c r="O93" s="805"/>
      <c r="P93" s="805"/>
      <c r="Q93" s="805"/>
      <c r="R93" s="805"/>
      <c r="S93" s="805"/>
      <c r="T93" s="805"/>
      <c r="U93" s="805"/>
      <c r="V93" s="805"/>
      <c r="W93" s="806"/>
    </row>
    <row r="94" spans="1:23" ht="26.1" customHeight="1" x14ac:dyDescent="0.15">
      <c r="A94" s="804"/>
      <c r="B94" s="805"/>
      <c r="C94" s="805"/>
      <c r="D94" s="805"/>
      <c r="E94" s="805"/>
      <c r="F94" s="805"/>
      <c r="G94" s="805"/>
      <c r="H94" s="805"/>
      <c r="I94" s="805"/>
      <c r="J94" s="805"/>
      <c r="K94" s="805"/>
      <c r="L94" s="806"/>
      <c r="M94" s="804"/>
      <c r="N94" s="805"/>
      <c r="O94" s="805"/>
      <c r="P94" s="805"/>
      <c r="Q94" s="805"/>
      <c r="R94" s="805"/>
      <c r="S94" s="805"/>
      <c r="T94" s="805"/>
      <c r="U94" s="805"/>
      <c r="V94" s="805"/>
      <c r="W94" s="806"/>
    </row>
    <row r="95" spans="1:23" ht="26.1" customHeight="1" thickBot="1" x14ac:dyDescent="0.2">
      <c r="A95" s="807"/>
      <c r="B95" s="808"/>
      <c r="C95" s="808"/>
      <c r="D95" s="808"/>
      <c r="E95" s="808"/>
      <c r="F95" s="808"/>
      <c r="G95" s="808"/>
      <c r="H95" s="808"/>
      <c r="I95" s="808"/>
      <c r="J95" s="808"/>
      <c r="K95" s="808"/>
      <c r="L95" s="809"/>
      <c r="M95" s="807"/>
      <c r="N95" s="808"/>
      <c r="O95" s="808"/>
      <c r="P95" s="808"/>
      <c r="Q95" s="808"/>
      <c r="R95" s="808"/>
      <c r="S95" s="808"/>
      <c r="T95" s="808"/>
      <c r="U95" s="808"/>
      <c r="V95" s="808"/>
      <c r="W95" s="809"/>
    </row>
    <row r="96" spans="1:23" ht="26.1" customHeight="1" x14ac:dyDescent="0.15">
      <c r="A96" s="695"/>
      <c r="B96" s="696"/>
      <c r="C96" s="696"/>
      <c r="D96" s="696"/>
      <c r="E96" s="696"/>
      <c r="F96" s="696"/>
      <c r="G96" s="696"/>
      <c r="H96" s="696"/>
      <c r="I96" s="696"/>
      <c r="J96" s="696"/>
      <c r="K96" s="696"/>
      <c r="L96" s="696"/>
      <c r="M96" s="696"/>
      <c r="N96" s="696"/>
      <c r="O96" s="696"/>
      <c r="P96" s="696"/>
      <c r="Q96" s="696"/>
      <c r="R96" s="696"/>
      <c r="S96" s="696"/>
      <c r="T96" s="696"/>
      <c r="U96" s="696"/>
      <c r="V96" s="696"/>
      <c r="W96" s="697"/>
    </row>
    <row r="97" spans="1:23" ht="26.1" customHeight="1" thickBot="1" x14ac:dyDescent="0.2">
      <c r="A97" s="818" t="s">
        <v>67</v>
      </c>
      <c r="B97" s="819"/>
      <c r="C97" s="819"/>
      <c r="D97" s="819"/>
      <c r="E97" s="819"/>
      <c r="F97" s="819"/>
      <c r="G97" s="819"/>
      <c r="H97" s="819"/>
      <c r="I97" s="819"/>
      <c r="J97" s="819"/>
      <c r="K97" s="819"/>
      <c r="L97" s="819"/>
      <c r="M97" s="819"/>
      <c r="N97" s="819"/>
      <c r="O97" s="819"/>
      <c r="P97" s="819"/>
      <c r="Q97" s="819"/>
      <c r="R97" s="819"/>
      <c r="S97" s="819"/>
      <c r="T97" s="820"/>
      <c r="U97" s="820"/>
      <c r="V97" s="820"/>
      <c r="W97" s="821"/>
    </row>
    <row r="98" spans="1:23" ht="26.1" customHeight="1" x14ac:dyDescent="0.15">
      <c r="A98" s="745" t="s">
        <v>37</v>
      </c>
      <c r="B98" s="759"/>
      <c r="C98" s="759"/>
      <c r="D98" s="1009" t="s">
        <v>68</v>
      </c>
      <c r="E98" s="1010"/>
      <c r="F98" s="1010"/>
      <c r="G98" s="1010"/>
      <c r="H98" s="1010"/>
      <c r="I98" s="1010"/>
      <c r="J98" s="1010"/>
      <c r="K98" s="1010"/>
      <c r="L98" s="1010"/>
      <c r="M98" s="1009" t="s">
        <v>69</v>
      </c>
      <c r="N98" s="1010"/>
      <c r="O98" s="1010"/>
      <c r="P98" s="1010"/>
      <c r="Q98" s="1010"/>
      <c r="R98" s="1010"/>
      <c r="S98" s="1010"/>
      <c r="T98" s="1010"/>
      <c r="U98" s="1010"/>
      <c r="V98" s="1011" t="s">
        <v>70</v>
      </c>
      <c r="W98" s="1012"/>
    </row>
    <row r="99" spans="1:23" ht="26.1" customHeight="1" x14ac:dyDescent="0.15">
      <c r="A99" s="760"/>
      <c r="B99" s="761"/>
      <c r="C99" s="761"/>
      <c r="D99" s="356" t="s">
        <v>21</v>
      </c>
      <c r="E99" s="356" t="s">
        <v>22</v>
      </c>
      <c r="F99" s="356" t="s">
        <v>23</v>
      </c>
      <c r="G99" s="356" t="s">
        <v>24</v>
      </c>
      <c r="H99" s="356" t="s">
        <v>25</v>
      </c>
      <c r="I99" s="356" t="s">
        <v>26</v>
      </c>
      <c r="J99" s="356" t="s">
        <v>27</v>
      </c>
      <c r="K99" s="761" t="s">
        <v>28</v>
      </c>
      <c r="L99" s="761"/>
      <c r="M99" s="356" t="s">
        <v>21</v>
      </c>
      <c r="N99" s="356" t="s">
        <v>22</v>
      </c>
      <c r="O99" s="356" t="s">
        <v>23</v>
      </c>
      <c r="P99" s="356" t="s">
        <v>24</v>
      </c>
      <c r="Q99" s="356" t="s">
        <v>25</v>
      </c>
      <c r="R99" s="356" t="s">
        <v>26</v>
      </c>
      <c r="S99" s="356" t="s">
        <v>27</v>
      </c>
      <c r="T99" s="761" t="s">
        <v>28</v>
      </c>
      <c r="U99" s="761"/>
      <c r="V99" s="1013"/>
      <c r="W99" s="1014"/>
    </row>
    <row r="100" spans="1:23" ht="25.5" customHeight="1" x14ac:dyDescent="0.15">
      <c r="A100" s="962" t="s">
        <v>71</v>
      </c>
      <c r="B100" s="961" t="s">
        <v>72</v>
      </c>
      <c r="C100" s="961"/>
      <c r="D100" s="624">
        <v>4116</v>
      </c>
      <c r="E100" s="518">
        <v>330198</v>
      </c>
      <c r="F100" s="518">
        <v>12519</v>
      </c>
      <c r="G100" s="518">
        <v>11213</v>
      </c>
      <c r="H100" s="518">
        <v>25</v>
      </c>
      <c r="I100" s="518">
        <v>83443</v>
      </c>
      <c r="J100" s="518">
        <v>7672</v>
      </c>
      <c r="K100" s="969">
        <f>SUM(D100:J100)</f>
        <v>449186</v>
      </c>
      <c r="L100" s="970"/>
      <c r="M100" s="577">
        <v>12143</v>
      </c>
      <c r="N100" s="518">
        <v>655566</v>
      </c>
      <c r="O100" s="518">
        <v>12993</v>
      </c>
      <c r="P100" s="518">
        <v>11213</v>
      </c>
      <c r="Q100" s="518">
        <v>32</v>
      </c>
      <c r="R100" s="612">
        <v>164704</v>
      </c>
      <c r="S100" s="612">
        <v>15982</v>
      </c>
      <c r="T100" s="969">
        <f>SUM(M100:S100)</f>
        <v>872633</v>
      </c>
      <c r="U100" s="971"/>
      <c r="V100" s="673"/>
      <c r="W100" s="674"/>
    </row>
    <row r="101" spans="1:23" ht="25.5" customHeight="1" x14ac:dyDescent="0.15">
      <c r="A101" s="962"/>
      <c r="B101" s="961" t="s">
        <v>73</v>
      </c>
      <c r="C101" s="961"/>
      <c r="D101" s="625">
        <v>4105</v>
      </c>
      <c r="E101" s="519">
        <v>329047</v>
      </c>
      <c r="F101" s="519">
        <v>12517</v>
      </c>
      <c r="G101" s="519">
        <v>11202</v>
      </c>
      <c r="H101" s="519">
        <v>25</v>
      </c>
      <c r="I101" s="519">
        <v>83268</v>
      </c>
      <c r="J101" s="519">
        <v>7636</v>
      </c>
      <c r="K101" s="972">
        <f>SUM(D101:J101)</f>
        <v>447800</v>
      </c>
      <c r="L101" s="973"/>
      <c r="M101" s="579">
        <v>12109</v>
      </c>
      <c r="N101" s="519">
        <v>653388</v>
      </c>
      <c r="O101" s="519">
        <v>12989</v>
      </c>
      <c r="P101" s="519">
        <v>11202</v>
      </c>
      <c r="Q101" s="519">
        <v>32</v>
      </c>
      <c r="R101" s="614">
        <v>164319</v>
      </c>
      <c r="S101" s="614">
        <v>15907</v>
      </c>
      <c r="T101" s="972">
        <f>SUM(M101:S101)</f>
        <v>869946</v>
      </c>
      <c r="U101" s="974"/>
      <c r="V101" s="675"/>
      <c r="W101" s="676"/>
    </row>
    <row r="102" spans="1:23" ht="25.5" customHeight="1" x14ac:dyDescent="0.15">
      <c r="A102" s="962"/>
      <c r="B102" s="961" t="s">
        <v>71</v>
      </c>
      <c r="C102" s="961"/>
      <c r="D102" s="379">
        <f>D101/D100</f>
        <v>0.99732750242954327</v>
      </c>
      <c r="E102" s="379">
        <f>E101/E100</f>
        <v>0.99651421268451046</v>
      </c>
      <c r="F102" s="379">
        <f>F101/F100</f>
        <v>0.99984024283089701</v>
      </c>
      <c r="G102" s="379">
        <f t="shared" ref="G102:K102" si="41">G101/G100</f>
        <v>0.99901899580843667</v>
      </c>
      <c r="H102" s="379">
        <f t="shared" si="41"/>
        <v>1</v>
      </c>
      <c r="I102" s="379">
        <f t="shared" si="41"/>
        <v>0.99790275996788225</v>
      </c>
      <c r="J102" s="379">
        <f t="shared" si="41"/>
        <v>0.99530761209593321</v>
      </c>
      <c r="K102" s="975">
        <f t="shared" si="41"/>
        <v>0.99691441852595586</v>
      </c>
      <c r="L102" s="976"/>
      <c r="M102" s="386">
        <f>M101/M100</f>
        <v>0.99720003294078896</v>
      </c>
      <c r="N102" s="380">
        <f t="shared" ref="N102:T102" si="42">N101/N100</f>
        <v>0.99667768005052126</v>
      </c>
      <c r="O102" s="380">
        <f>O101/O100</f>
        <v>0.99969214192257372</v>
      </c>
      <c r="P102" s="380">
        <f t="shared" si="42"/>
        <v>0.99901899580843667</v>
      </c>
      <c r="Q102" s="380">
        <f t="shared" si="42"/>
        <v>1</v>
      </c>
      <c r="R102" s="380">
        <f t="shared" si="42"/>
        <v>0.99766247328540902</v>
      </c>
      <c r="S102" s="380">
        <f t="shared" si="42"/>
        <v>0.99530722062320109</v>
      </c>
      <c r="T102" s="977">
        <f t="shared" si="42"/>
        <v>0.99692081321701109</v>
      </c>
      <c r="U102" s="978"/>
      <c r="V102" s="677"/>
      <c r="W102" s="678"/>
    </row>
    <row r="103" spans="1:23" ht="25.5" customHeight="1" x14ac:dyDescent="0.15">
      <c r="A103" s="468" t="s">
        <v>253</v>
      </c>
      <c r="B103" s="709" t="s">
        <v>254</v>
      </c>
      <c r="C103" s="709"/>
      <c r="D103" s="709"/>
      <c r="E103" s="709"/>
      <c r="F103" s="709"/>
      <c r="G103" s="709" t="s">
        <v>256</v>
      </c>
      <c r="H103" s="709"/>
      <c r="I103" s="709"/>
      <c r="J103" s="709"/>
      <c r="K103" s="709"/>
      <c r="L103" s="709"/>
      <c r="M103" s="709"/>
      <c r="N103" s="709" t="s">
        <v>257</v>
      </c>
      <c r="O103" s="709"/>
      <c r="P103" s="709"/>
      <c r="Q103" s="709"/>
      <c r="R103" s="709"/>
      <c r="S103" s="709"/>
      <c r="T103" s="709"/>
      <c r="U103" s="522" t="s">
        <v>255</v>
      </c>
      <c r="V103" s="522" t="s">
        <v>138</v>
      </c>
      <c r="W103" s="523" t="s">
        <v>35</v>
      </c>
    </row>
    <row r="104" spans="1:23" ht="25.5" customHeight="1" x14ac:dyDescent="0.15">
      <c r="A104" s="626" t="s">
        <v>252</v>
      </c>
      <c r="B104" s="710" t="s">
        <v>269</v>
      </c>
      <c r="C104" s="711"/>
      <c r="D104" s="711"/>
      <c r="E104" s="711"/>
      <c r="F104" s="712"/>
      <c r="G104" s="713" t="s">
        <v>270</v>
      </c>
      <c r="H104" s="714"/>
      <c r="I104" s="714"/>
      <c r="J104" s="714"/>
      <c r="K104" s="714"/>
      <c r="L104" s="714"/>
      <c r="M104" s="715"/>
      <c r="N104" s="713" t="s">
        <v>271</v>
      </c>
      <c r="O104" s="714"/>
      <c r="P104" s="714"/>
      <c r="Q104" s="714"/>
      <c r="R104" s="714"/>
      <c r="S104" s="714"/>
      <c r="T104" s="715"/>
      <c r="U104" s="627" t="s">
        <v>264</v>
      </c>
      <c r="V104" s="628" t="s">
        <v>258</v>
      </c>
      <c r="W104" s="629" t="s">
        <v>272</v>
      </c>
    </row>
    <row r="105" spans="1:23" ht="25.5" customHeight="1" x14ac:dyDescent="0.15">
      <c r="A105" s="626" t="s">
        <v>259</v>
      </c>
      <c r="B105" s="710" t="s">
        <v>348</v>
      </c>
      <c r="C105" s="711"/>
      <c r="D105" s="711"/>
      <c r="E105" s="711"/>
      <c r="F105" s="712"/>
      <c r="G105" s="713" t="s">
        <v>349</v>
      </c>
      <c r="H105" s="714"/>
      <c r="I105" s="714"/>
      <c r="J105" s="714"/>
      <c r="K105" s="714"/>
      <c r="L105" s="714"/>
      <c r="M105" s="715"/>
      <c r="N105" s="713" t="s">
        <v>350</v>
      </c>
      <c r="O105" s="714"/>
      <c r="P105" s="714"/>
      <c r="Q105" s="714"/>
      <c r="R105" s="714"/>
      <c r="S105" s="714"/>
      <c r="T105" s="715"/>
      <c r="U105" s="627" t="s">
        <v>351</v>
      </c>
      <c r="V105" s="628" t="s">
        <v>352</v>
      </c>
      <c r="W105" s="629" t="s">
        <v>275</v>
      </c>
    </row>
    <row r="106" spans="1:23" ht="25.5" customHeight="1" x14ac:dyDescent="0.15">
      <c r="A106" s="626" t="s">
        <v>356</v>
      </c>
      <c r="B106" s="710" t="s">
        <v>361</v>
      </c>
      <c r="C106" s="711"/>
      <c r="D106" s="711"/>
      <c r="E106" s="711"/>
      <c r="F106" s="712"/>
      <c r="G106" s="713" t="s">
        <v>362</v>
      </c>
      <c r="H106" s="714"/>
      <c r="I106" s="714"/>
      <c r="J106" s="714"/>
      <c r="K106" s="714"/>
      <c r="L106" s="714"/>
      <c r="M106" s="715"/>
      <c r="N106" s="713" t="s">
        <v>363</v>
      </c>
      <c r="O106" s="714"/>
      <c r="P106" s="714"/>
      <c r="Q106" s="714"/>
      <c r="R106" s="714"/>
      <c r="S106" s="714"/>
      <c r="T106" s="715"/>
      <c r="U106" s="630" t="s">
        <v>264</v>
      </c>
      <c r="V106" s="628" t="s">
        <v>265</v>
      </c>
      <c r="W106" s="631">
        <v>44092</v>
      </c>
    </row>
    <row r="107" spans="1:23" ht="25.5" customHeight="1" x14ac:dyDescent="0.15">
      <c r="A107" s="626" t="s">
        <v>368</v>
      </c>
      <c r="B107" s="710" t="s">
        <v>374</v>
      </c>
      <c r="C107" s="711"/>
      <c r="D107" s="711"/>
      <c r="E107" s="711"/>
      <c r="F107" s="712"/>
      <c r="G107" s="713" t="s">
        <v>375</v>
      </c>
      <c r="H107" s="714"/>
      <c r="I107" s="714"/>
      <c r="J107" s="714"/>
      <c r="K107" s="714"/>
      <c r="L107" s="714"/>
      <c r="M107" s="715"/>
      <c r="N107" s="713" t="s">
        <v>376</v>
      </c>
      <c r="O107" s="714"/>
      <c r="P107" s="714"/>
      <c r="Q107" s="714"/>
      <c r="R107" s="714"/>
      <c r="S107" s="714"/>
      <c r="T107" s="715"/>
      <c r="U107" s="630" t="s">
        <v>266</v>
      </c>
      <c r="V107" s="628" t="s">
        <v>267</v>
      </c>
      <c r="W107" s="631">
        <v>44091</v>
      </c>
    </row>
    <row r="108" spans="1:23" ht="25.5" customHeight="1" x14ac:dyDescent="0.15">
      <c r="A108" s="626" t="s">
        <v>25</v>
      </c>
      <c r="B108" s="573" t="s">
        <v>391</v>
      </c>
      <c r="C108" s="572"/>
      <c r="D108" s="572"/>
      <c r="E108" s="572"/>
      <c r="F108" s="632"/>
      <c r="G108" s="713" t="s">
        <v>392</v>
      </c>
      <c r="H108" s="1113"/>
      <c r="I108" s="1113"/>
      <c r="J108" s="1113"/>
      <c r="K108" s="1113"/>
      <c r="L108" s="1113"/>
      <c r="M108" s="1114"/>
      <c r="N108" s="713" t="s">
        <v>393</v>
      </c>
      <c r="O108" s="1113"/>
      <c r="P108" s="1113"/>
      <c r="Q108" s="1113"/>
      <c r="R108" s="1113"/>
      <c r="S108" s="1113"/>
      <c r="T108" s="1114"/>
      <c r="U108" s="630" t="s">
        <v>394</v>
      </c>
      <c r="V108" s="628" t="s">
        <v>395</v>
      </c>
      <c r="W108" s="631">
        <v>44091</v>
      </c>
    </row>
    <row r="109" spans="1:23" ht="25.5" customHeight="1" x14ac:dyDescent="0.15">
      <c r="A109" s="626" t="s">
        <v>401</v>
      </c>
      <c r="B109" s="710" t="s">
        <v>402</v>
      </c>
      <c r="C109" s="711"/>
      <c r="D109" s="711"/>
      <c r="E109" s="711"/>
      <c r="F109" s="712"/>
      <c r="G109" s="983" t="s">
        <v>403</v>
      </c>
      <c r="H109" s="984"/>
      <c r="I109" s="984"/>
      <c r="J109" s="984"/>
      <c r="K109" s="984"/>
      <c r="L109" s="984"/>
      <c r="M109" s="985"/>
      <c r="N109" s="713" t="s">
        <v>404</v>
      </c>
      <c r="O109" s="714"/>
      <c r="P109" s="714"/>
      <c r="Q109" s="714"/>
      <c r="R109" s="714"/>
      <c r="S109" s="714"/>
      <c r="T109" s="715"/>
      <c r="U109" s="627" t="s">
        <v>405</v>
      </c>
      <c r="V109" s="628" t="s">
        <v>406</v>
      </c>
      <c r="W109" s="631">
        <v>44088</v>
      </c>
    </row>
    <row r="110" spans="1:23" ht="26.1" customHeight="1" x14ac:dyDescent="0.15">
      <c r="A110" s="633"/>
      <c r="B110" s="634"/>
      <c r="C110" s="634"/>
      <c r="D110" s="634"/>
      <c r="E110" s="634"/>
      <c r="F110" s="634"/>
      <c r="G110" s="634"/>
      <c r="H110" s="634"/>
      <c r="I110" s="634"/>
      <c r="J110" s="634"/>
      <c r="K110" s="634"/>
      <c r="L110" s="634"/>
      <c r="M110" s="635"/>
      <c r="N110" s="634"/>
      <c r="O110" s="634"/>
      <c r="P110" s="634"/>
      <c r="Q110" s="636"/>
      <c r="R110" s="636"/>
      <c r="S110" s="636"/>
      <c r="T110" s="636"/>
      <c r="U110" s="637"/>
      <c r="V110" s="637"/>
      <c r="W110" s="638"/>
    </row>
    <row r="111" spans="1:23" ht="26.1" customHeight="1" x14ac:dyDescent="0.15">
      <c r="A111" s="359"/>
      <c r="B111" s="383"/>
      <c r="C111" s="383"/>
      <c r="D111" s="383"/>
      <c r="E111" s="383"/>
      <c r="F111" s="383"/>
      <c r="G111" s="383"/>
      <c r="H111" s="383"/>
      <c r="I111" s="383"/>
      <c r="J111" s="383"/>
      <c r="K111" s="383"/>
      <c r="L111" s="383"/>
      <c r="M111" s="387"/>
      <c r="N111" s="383"/>
      <c r="O111" s="383"/>
      <c r="P111" s="383"/>
      <c r="Q111" s="392"/>
      <c r="R111" s="392"/>
      <c r="S111" s="392"/>
      <c r="T111" s="336"/>
      <c r="U111" s="336"/>
      <c r="V111" s="336"/>
      <c r="W111" s="371"/>
    </row>
    <row r="112" spans="1:23" ht="26.1" customHeight="1" x14ac:dyDescent="0.15">
      <c r="A112" s="359"/>
      <c r="B112" s="383"/>
      <c r="C112" s="383"/>
      <c r="D112" s="383"/>
      <c r="E112" s="383"/>
      <c r="F112" s="383"/>
      <c r="G112" s="383"/>
      <c r="H112" s="383"/>
      <c r="I112" s="383"/>
      <c r="J112" s="383"/>
      <c r="K112" s="383"/>
      <c r="L112" s="383"/>
      <c r="M112" s="387"/>
      <c r="N112" s="383"/>
      <c r="O112" s="383"/>
      <c r="P112" s="383"/>
      <c r="Q112" s="392"/>
      <c r="R112" s="392"/>
      <c r="S112" s="392"/>
      <c r="T112" s="336"/>
      <c r="U112" s="336"/>
      <c r="V112" s="336"/>
      <c r="W112" s="371"/>
    </row>
    <row r="113" spans="1:28" ht="26.1" customHeight="1" x14ac:dyDescent="0.15">
      <c r="A113" s="359"/>
      <c r="B113" s="383"/>
      <c r="C113" s="383"/>
      <c r="D113" s="383"/>
      <c r="E113" s="383"/>
      <c r="F113" s="383"/>
      <c r="G113" s="383"/>
      <c r="H113" s="383"/>
      <c r="I113" s="383"/>
      <c r="J113" s="383"/>
      <c r="K113" s="383"/>
      <c r="L113" s="383"/>
      <c r="M113" s="387"/>
      <c r="N113" s="383"/>
      <c r="O113" s="383"/>
      <c r="P113" s="383"/>
      <c r="Q113" s="392"/>
      <c r="R113" s="392"/>
      <c r="S113" s="392"/>
      <c r="T113" s="336"/>
      <c r="U113" s="336"/>
      <c r="V113" s="336"/>
      <c r="W113" s="371"/>
    </row>
    <row r="114" spans="1:28" ht="26.1" customHeight="1" x14ac:dyDescent="0.15">
      <c r="A114" s="359"/>
      <c r="B114" s="383"/>
      <c r="C114" s="383"/>
      <c r="D114" s="383"/>
      <c r="E114" s="383"/>
      <c r="F114" s="383"/>
      <c r="G114" s="383"/>
      <c r="H114" s="383"/>
      <c r="I114" s="383"/>
      <c r="J114" s="383"/>
      <c r="K114" s="383"/>
      <c r="L114" s="383"/>
      <c r="M114" s="387"/>
      <c r="N114" s="383"/>
      <c r="O114" s="383"/>
      <c r="P114" s="383"/>
      <c r="Q114" s="392"/>
      <c r="R114" s="392"/>
      <c r="S114" s="392"/>
      <c r="T114" s="336"/>
      <c r="U114" s="336"/>
      <c r="V114" s="336"/>
      <c r="W114" s="371"/>
    </row>
    <row r="115" spans="1:28" ht="26.1" customHeight="1" x14ac:dyDescent="0.15">
      <c r="A115" s="359"/>
      <c r="B115" s="383"/>
      <c r="C115" s="383"/>
      <c r="D115" s="383"/>
      <c r="E115" s="383"/>
      <c r="F115" s="383"/>
      <c r="G115" s="383"/>
      <c r="H115" s="383"/>
      <c r="I115" s="383"/>
      <c r="J115" s="383"/>
      <c r="K115" s="383"/>
      <c r="L115" s="383"/>
      <c r="M115" s="387"/>
      <c r="N115" s="383"/>
      <c r="O115" s="383"/>
      <c r="P115" s="383"/>
      <c r="Q115" s="392"/>
      <c r="R115" s="392"/>
      <c r="S115" s="392"/>
      <c r="T115" s="336"/>
      <c r="U115" s="336"/>
      <c r="V115" s="336"/>
      <c r="W115" s="371"/>
    </row>
    <row r="116" spans="1:28" ht="26.1" customHeight="1" x14ac:dyDescent="0.15">
      <c r="A116" s="681" t="s">
        <v>37</v>
      </c>
      <c r="B116" s="682"/>
      <c r="C116" s="682"/>
      <c r="D116" s="961" t="s">
        <v>68</v>
      </c>
      <c r="E116" s="961"/>
      <c r="F116" s="961"/>
      <c r="G116" s="961"/>
      <c r="H116" s="961"/>
      <c r="I116" s="961"/>
      <c r="J116" s="961"/>
      <c r="K116" s="961"/>
      <c r="L116" s="961"/>
      <c r="M116" s="961" t="s">
        <v>69</v>
      </c>
      <c r="N116" s="961"/>
      <c r="O116" s="961"/>
      <c r="P116" s="961"/>
      <c r="Q116" s="961"/>
      <c r="R116" s="961"/>
      <c r="S116" s="961"/>
      <c r="T116" s="961"/>
      <c r="U116" s="961"/>
      <c r="V116" s="682" t="s">
        <v>70</v>
      </c>
      <c r="W116" s="1115"/>
    </row>
    <row r="117" spans="1:28" ht="25.5" customHeight="1" x14ac:dyDescent="0.15">
      <c r="A117" s="681"/>
      <c r="B117" s="682"/>
      <c r="C117" s="682"/>
      <c r="D117" s="475" t="s">
        <v>21</v>
      </c>
      <c r="E117" s="475" t="s">
        <v>22</v>
      </c>
      <c r="F117" s="475" t="s">
        <v>23</v>
      </c>
      <c r="G117" s="475" t="s">
        <v>24</v>
      </c>
      <c r="H117" s="475" t="s">
        <v>25</v>
      </c>
      <c r="I117" s="475" t="s">
        <v>26</v>
      </c>
      <c r="J117" s="475" t="s">
        <v>27</v>
      </c>
      <c r="K117" s="682" t="s">
        <v>28</v>
      </c>
      <c r="L117" s="682"/>
      <c r="M117" s="475" t="s">
        <v>21</v>
      </c>
      <c r="N117" s="475" t="s">
        <v>22</v>
      </c>
      <c r="O117" s="475" t="s">
        <v>23</v>
      </c>
      <c r="P117" s="475" t="s">
        <v>24</v>
      </c>
      <c r="Q117" s="475" t="s">
        <v>25</v>
      </c>
      <c r="R117" s="475" t="s">
        <v>26</v>
      </c>
      <c r="S117" s="475" t="s">
        <v>27</v>
      </c>
      <c r="T117" s="682" t="s">
        <v>28</v>
      </c>
      <c r="U117" s="682"/>
      <c r="V117" s="682"/>
      <c r="W117" s="1115"/>
    </row>
    <row r="118" spans="1:28" ht="25.5" customHeight="1" x14ac:dyDescent="0.15">
      <c r="A118" s="768" t="s">
        <v>74</v>
      </c>
      <c r="B118" s="979" t="s">
        <v>15</v>
      </c>
      <c r="C118" s="979"/>
      <c r="D118" s="639">
        <v>8.85</v>
      </c>
      <c r="E118" s="415">
        <v>14.28</v>
      </c>
      <c r="F118" s="415">
        <v>1.88</v>
      </c>
      <c r="G118" s="415">
        <v>2.78</v>
      </c>
      <c r="H118" s="415">
        <v>2.64</v>
      </c>
      <c r="I118" s="415">
        <v>0.44</v>
      </c>
      <c r="J118" s="415">
        <v>0.4</v>
      </c>
      <c r="K118" s="980">
        <f>SUM(D118:J118)</f>
        <v>31.27</v>
      </c>
      <c r="L118" s="981"/>
      <c r="M118" s="620">
        <v>38.299999999999997</v>
      </c>
      <c r="N118" s="415">
        <v>57.13</v>
      </c>
      <c r="O118" s="415">
        <v>7.5</v>
      </c>
      <c r="P118" s="415">
        <v>12.15</v>
      </c>
      <c r="Q118" s="562">
        <v>10.56</v>
      </c>
      <c r="R118" s="562">
        <v>1.74</v>
      </c>
      <c r="S118" s="562">
        <v>1.58</v>
      </c>
      <c r="T118" s="980">
        <f>SUM(M118:S118)</f>
        <v>128.96</v>
      </c>
      <c r="U118" s="982"/>
      <c r="V118" s="675"/>
      <c r="W118" s="676"/>
      <c r="Y118" s="456"/>
      <c r="Z118" s="456"/>
      <c r="AA118" s="456"/>
      <c r="AB118" s="456"/>
    </row>
    <row r="119" spans="1:28" ht="25.5" customHeight="1" x14ac:dyDescent="0.15">
      <c r="A119" s="681"/>
      <c r="B119" s="961" t="s">
        <v>41</v>
      </c>
      <c r="C119" s="961"/>
      <c r="D119" s="618">
        <v>8.1</v>
      </c>
      <c r="E119" s="603">
        <v>15.94</v>
      </c>
      <c r="F119" s="603">
        <v>0.8</v>
      </c>
      <c r="G119" s="603">
        <v>2.37</v>
      </c>
      <c r="H119" s="603">
        <v>0</v>
      </c>
      <c r="I119" s="603">
        <v>0.37</v>
      </c>
      <c r="J119" s="603">
        <v>0</v>
      </c>
      <c r="K119" s="986">
        <f>SUM(D119:J119)</f>
        <v>27.580000000000002</v>
      </c>
      <c r="L119" s="996"/>
      <c r="M119" s="613">
        <v>17.38</v>
      </c>
      <c r="N119" s="603">
        <v>31.62</v>
      </c>
      <c r="O119" s="603">
        <v>1</v>
      </c>
      <c r="P119" s="603">
        <v>4.45</v>
      </c>
      <c r="Q119" s="561">
        <v>0</v>
      </c>
      <c r="R119" s="561">
        <v>0.37</v>
      </c>
      <c r="S119" s="561">
        <v>0</v>
      </c>
      <c r="T119" s="986">
        <f>SUM(M119:S119)</f>
        <v>54.82</v>
      </c>
      <c r="U119" s="987"/>
      <c r="V119" s="675"/>
      <c r="W119" s="676"/>
      <c r="Y119" s="456"/>
      <c r="Z119" s="456"/>
      <c r="AA119" s="456"/>
      <c r="AB119" s="456"/>
    </row>
    <row r="120" spans="1:28" ht="25.5" customHeight="1" x14ac:dyDescent="0.15">
      <c r="A120" s="681"/>
      <c r="B120" s="961" t="s">
        <v>75</v>
      </c>
      <c r="C120" s="961"/>
      <c r="D120" s="618">
        <f>D119-D118</f>
        <v>-0.75</v>
      </c>
      <c r="E120" s="618">
        <f t="shared" ref="E120:K120" si="43">E119-E118</f>
        <v>1.6600000000000001</v>
      </c>
      <c r="F120" s="618">
        <f t="shared" si="43"/>
        <v>-1.0799999999999998</v>
      </c>
      <c r="G120" s="618">
        <f t="shared" si="43"/>
        <v>-0.4099999999999997</v>
      </c>
      <c r="H120" s="618">
        <f t="shared" si="43"/>
        <v>-2.64</v>
      </c>
      <c r="I120" s="618">
        <f>I119-I118</f>
        <v>-7.0000000000000007E-2</v>
      </c>
      <c r="J120" s="618">
        <f t="shared" si="43"/>
        <v>-0.4</v>
      </c>
      <c r="K120" s="996">
        <f t="shared" si="43"/>
        <v>-3.6899999999999977</v>
      </c>
      <c r="L120" s="996"/>
      <c r="M120" s="613">
        <f>M119-M118</f>
        <v>-20.919999999999998</v>
      </c>
      <c r="N120" s="603">
        <f t="shared" ref="N120:T120" si="44">N119-N118</f>
        <v>-25.51</v>
      </c>
      <c r="O120" s="603">
        <f t="shared" si="44"/>
        <v>-6.5</v>
      </c>
      <c r="P120" s="603">
        <f t="shared" si="44"/>
        <v>-7.7</v>
      </c>
      <c r="Q120" s="603">
        <f>Q119-Q118</f>
        <v>-10.56</v>
      </c>
      <c r="R120" s="603">
        <f t="shared" si="44"/>
        <v>-1.37</v>
      </c>
      <c r="S120" s="603">
        <f t="shared" si="44"/>
        <v>-1.58</v>
      </c>
      <c r="T120" s="1001">
        <f t="shared" si="44"/>
        <v>-74.140000000000015</v>
      </c>
      <c r="U120" s="1002"/>
      <c r="V120" s="675"/>
      <c r="W120" s="676"/>
      <c r="Y120" s="456"/>
      <c r="Z120" s="456"/>
      <c r="AA120" s="456"/>
      <c r="AB120" s="456"/>
    </row>
    <row r="121" spans="1:28" ht="25.5" customHeight="1" x14ac:dyDescent="0.15">
      <c r="A121" s="681"/>
      <c r="B121" s="961" t="s">
        <v>76</v>
      </c>
      <c r="C121" s="961"/>
      <c r="D121" s="618">
        <v>413.43</v>
      </c>
      <c r="E121" s="603">
        <v>618.17999999999995</v>
      </c>
      <c r="F121" s="603">
        <v>267.83</v>
      </c>
      <c r="G121" s="603">
        <v>274.64999999999998</v>
      </c>
      <c r="H121" s="603">
        <v>1.79</v>
      </c>
      <c r="I121" s="603">
        <v>86.61</v>
      </c>
      <c r="J121" s="603">
        <v>43.8</v>
      </c>
      <c r="K121" s="986">
        <f>SUM(D121:J121)</f>
        <v>1706.2899999999995</v>
      </c>
      <c r="L121" s="996"/>
      <c r="M121" s="613">
        <v>911.17</v>
      </c>
      <c r="N121" s="603">
        <v>3372.38</v>
      </c>
      <c r="O121" s="603">
        <v>501.13</v>
      </c>
      <c r="P121" s="603">
        <v>409.95</v>
      </c>
      <c r="Q121" s="561">
        <v>3.14</v>
      </c>
      <c r="R121" s="603">
        <v>86.61</v>
      </c>
      <c r="S121" s="561">
        <v>96.18</v>
      </c>
      <c r="T121" s="986">
        <f>SUM(M121:S121)</f>
        <v>5380.56</v>
      </c>
      <c r="U121" s="987"/>
      <c r="V121" s="675"/>
      <c r="W121" s="676"/>
      <c r="Y121" s="456"/>
      <c r="Z121" s="456"/>
      <c r="AA121" s="456"/>
      <c r="AB121" s="456"/>
    </row>
    <row r="122" spans="1:28" ht="25.5" customHeight="1" thickBot="1" x14ac:dyDescent="0.2">
      <c r="A122" s="683"/>
      <c r="B122" s="990" t="s">
        <v>77</v>
      </c>
      <c r="C122" s="990"/>
      <c r="D122" s="621">
        <f>D119/D121</f>
        <v>1.9592192148610403E-2</v>
      </c>
      <c r="E122" s="621">
        <f t="shared" ref="E122:K122" si="45">E119/E121</f>
        <v>2.5785369956970464E-2</v>
      </c>
      <c r="F122" s="621">
        <f t="shared" si="45"/>
        <v>2.9869693462270847E-3</v>
      </c>
      <c r="G122" s="621">
        <f t="shared" si="45"/>
        <v>8.6291643910431474E-3</v>
      </c>
      <c r="H122" s="621">
        <f t="shared" si="45"/>
        <v>0</v>
      </c>
      <c r="I122" s="621">
        <f t="shared" si="45"/>
        <v>4.2720240157025748E-3</v>
      </c>
      <c r="J122" s="621">
        <f t="shared" si="45"/>
        <v>0</v>
      </c>
      <c r="K122" s="992">
        <f t="shared" si="45"/>
        <v>1.6163723634317735E-2</v>
      </c>
      <c r="L122" s="992"/>
      <c r="M122" s="623">
        <f>M119/M121</f>
        <v>1.9074376900029631E-2</v>
      </c>
      <c r="N122" s="622">
        <f t="shared" ref="N122:T122" si="46">N119/N121</f>
        <v>9.3761675730493002E-3</v>
      </c>
      <c r="O122" s="622">
        <f t="shared" si="46"/>
        <v>1.9954901921657056E-3</v>
      </c>
      <c r="P122" s="622">
        <f t="shared" si="46"/>
        <v>1.0854982314916453E-2</v>
      </c>
      <c r="Q122" s="622">
        <f>Q119/Q121</f>
        <v>0</v>
      </c>
      <c r="R122" s="622">
        <f t="shared" si="46"/>
        <v>4.2720240157025748E-3</v>
      </c>
      <c r="S122" s="622">
        <f>S119/S121</f>
        <v>0</v>
      </c>
      <c r="T122" s="997">
        <f t="shared" si="46"/>
        <v>1.01885305618746E-2</v>
      </c>
      <c r="U122" s="998"/>
      <c r="V122" s="679"/>
      <c r="W122" s="680"/>
      <c r="Y122" s="456"/>
      <c r="Z122" s="456"/>
      <c r="AA122" s="456"/>
      <c r="AB122" s="456"/>
    </row>
    <row r="123" spans="1:28" ht="26.1" customHeight="1" x14ac:dyDescent="0.15">
      <c r="A123" s="695"/>
      <c r="B123" s="696"/>
      <c r="C123" s="696"/>
      <c r="D123" s="696"/>
      <c r="E123" s="696"/>
      <c r="F123" s="696"/>
      <c r="G123" s="696"/>
      <c r="H123" s="696"/>
      <c r="I123" s="696"/>
      <c r="J123" s="696"/>
      <c r="K123" s="696"/>
      <c r="L123" s="696"/>
      <c r="M123" s="696"/>
      <c r="N123" s="696"/>
      <c r="O123" s="696"/>
      <c r="P123" s="696"/>
      <c r="Q123" s="696"/>
      <c r="R123" s="696"/>
      <c r="S123" s="696"/>
      <c r="T123" s="696"/>
      <c r="U123" s="696"/>
      <c r="V123" s="696"/>
      <c r="W123" s="697"/>
    </row>
    <row r="124" spans="1:28" ht="26.1" customHeight="1" thickBot="1" x14ac:dyDescent="0.2">
      <c r="A124" s="818" t="s">
        <v>78</v>
      </c>
      <c r="B124" s="819"/>
      <c r="C124" s="819"/>
      <c r="D124" s="819"/>
      <c r="E124" s="819"/>
      <c r="F124" s="819"/>
      <c r="G124" s="819"/>
      <c r="H124" s="819"/>
      <c r="I124" s="819"/>
      <c r="J124" s="819"/>
      <c r="K124" s="819"/>
      <c r="L124" s="819"/>
      <c r="M124" s="819"/>
      <c r="N124" s="819"/>
      <c r="O124" s="819"/>
      <c r="P124" s="819"/>
      <c r="Q124" s="819"/>
      <c r="R124" s="819"/>
      <c r="S124" s="819"/>
      <c r="T124" s="820"/>
      <c r="U124" s="820"/>
      <c r="V124" s="820"/>
      <c r="W124" s="821"/>
    </row>
    <row r="125" spans="1:28" ht="26.1" customHeight="1" x14ac:dyDescent="0.15">
      <c r="A125" s="745" t="s">
        <v>9</v>
      </c>
      <c r="B125" s="746"/>
      <c r="C125" s="999" t="s">
        <v>38</v>
      </c>
      <c r="D125" s="999"/>
      <c r="E125" s="999"/>
      <c r="F125" s="999"/>
      <c r="G125" s="1000"/>
      <c r="H125" s="999" t="s">
        <v>39</v>
      </c>
      <c r="I125" s="999"/>
      <c r="J125" s="999"/>
      <c r="K125" s="999"/>
      <c r="L125" s="1000"/>
      <c r="M125" s="1000" t="s">
        <v>79</v>
      </c>
      <c r="N125" s="1004" t="s">
        <v>80</v>
      </c>
      <c r="O125" s="963" t="s">
        <v>81</v>
      </c>
      <c r="P125" s="965" t="s">
        <v>82</v>
      </c>
      <c r="Q125" s="967" t="s">
        <v>83</v>
      </c>
      <c r="R125" s="396"/>
      <c r="S125" s="396"/>
      <c r="T125" s="389"/>
      <c r="U125" s="389"/>
      <c r="V125" s="389"/>
      <c r="W125" s="390"/>
    </row>
    <row r="126" spans="1:28" ht="26.1" customHeight="1" x14ac:dyDescent="0.15">
      <c r="A126" s="747"/>
      <c r="B126" s="748"/>
      <c r="C126" s="470" t="s">
        <v>85</v>
      </c>
      <c r="D126" s="384" t="s">
        <v>84</v>
      </c>
      <c r="E126" s="339" t="s">
        <v>86</v>
      </c>
      <c r="F126" s="339" t="s">
        <v>87</v>
      </c>
      <c r="G126" s="339" t="s">
        <v>28</v>
      </c>
      <c r="H126" s="470" t="s">
        <v>85</v>
      </c>
      <c r="I126" s="384" t="s">
        <v>84</v>
      </c>
      <c r="J126" s="339" t="s">
        <v>86</v>
      </c>
      <c r="K126" s="339" t="s">
        <v>87</v>
      </c>
      <c r="L126" s="339" t="s">
        <v>28</v>
      </c>
      <c r="M126" s="1003"/>
      <c r="N126" s="979"/>
      <c r="O126" s="964"/>
      <c r="P126" s="966"/>
      <c r="Q126" s="968"/>
      <c r="R126" s="392"/>
      <c r="S126" s="392"/>
      <c r="T126" s="336"/>
      <c r="U126" s="336"/>
      <c r="V126" s="336"/>
      <c r="W126" s="371"/>
    </row>
    <row r="127" spans="1:28" ht="26.1" customHeight="1" x14ac:dyDescent="0.15">
      <c r="A127" s="681" t="s">
        <v>21</v>
      </c>
      <c r="B127" s="682"/>
      <c r="C127" s="640">
        <v>40</v>
      </c>
      <c r="D127" s="641">
        <v>9</v>
      </c>
      <c r="E127" s="641">
        <v>28</v>
      </c>
      <c r="F127" s="641">
        <v>0</v>
      </c>
      <c r="G127" s="642">
        <f t="shared" ref="G127:G133" si="47">SUM(C127:F127)</f>
        <v>77</v>
      </c>
      <c r="H127" s="577">
        <v>40</v>
      </c>
      <c r="I127" s="641">
        <v>9</v>
      </c>
      <c r="J127" s="641">
        <v>28</v>
      </c>
      <c r="K127" s="641">
        <v>0</v>
      </c>
      <c r="L127" s="643">
        <f t="shared" ref="L127:L133" si="48">SUM(H127:K127)</f>
        <v>77</v>
      </c>
      <c r="M127" s="644">
        <f>L127-G127</f>
        <v>0</v>
      </c>
      <c r="N127" s="645">
        <v>88</v>
      </c>
      <c r="O127" s="643">
        <f>L127-N127</f>
        <v>-11</v>
      </c>
      <c r="P127" s="640">
        <v>88</v>
      </c>
      <c r="Q127" s="397">
        <f>L127-P127</f>
        <v>-11</v>
      </c>
      <c r="R127" s="392"/>
      <c r="S127" s="392"/>
      <c r="T127" s="336"/>
      <c r="U127" s="336"/>
      <c r="V127" s="336"/>
      <c r="W127" s="371"/>
    </row>
    <row r="128" spans="1:28" ht="26.1" customHeight="1" x14ac:dyDescent="0.15">
      <c r="A128" s="681" t="s">
        <v>22</v>
      </c>
      <c r="B128" s="682"/>
      <c r="C128" s="625">
        <v>90</v>
      </c>
      <c r="D128" s="519">
        <v>246</v>
      </c>
      <c r="E128" s="519">
        <v>80</v>
      </c>
      <c r="F128" s="519">
        <v>7</v>
      </c>
      <c r="G128" s="521">
        <f t="shared" si="47"/>
        <v>423</v>
      </c>
      <c r="H128" s="579">
        <v>90</v>
      </c>
      <c r="I128" s="519">
        <v>245</v>
      </c>
      <c r="J128" s="519">
        <v>76</v>
      </c>
      <c r="K128" s="519">
        <v>7</v>
      </c>
      <c r="L128" s="646">
        <f t="shared" si="48"/>
        <v>418</v>
      </c>
      <c r="M128" s="644">
        <f t="shared" ref="M128:M132" si="49">L128-G128</f>
        <v>-5</v>
      </c>
      <c r="N128" s="579">
        <v>484</v>
      </c>
      <c r="O128" s="643">
        <f>L128-N128</f>
        <v>-66</v>
      </c>
      <c r="P128" s="625">
        <v>485</v>
      </c>
      <c r="Q128" s="397">
        <f t="shared" ref="Q128:Q134" si="50">L128-P128</f>
        <v>-67</v>
      </c>
      <c r="R128" s="392"/>
      <c r="S128" s="392"/>
      <c r="T128" s="336"/>
      <c r="U128" s="336"/>
      <c r="V128" s="336"/>
      <c r="W128" s="371"/>
    </row>
    <row r="129" spans="1:23" ht="26.1" customHeight="1" x14ac:dyDescent="0.15">
      <c r="A129" s="681" t="s">
        <v>23</v>
      </c>
      <c r="B129" s="682"/>
      <c r="C129" s="625">
        <v>23</v>
      </c>
      <c r="D129" s="519">
        <v>42</v>
      </c>
      <c r="E129" s="519">
        <v>0</v>
      </c>
      <c r="F129" s="519">
        <v>0</v>
      </c>
      <c r="G129" s="521">
        <f t="shared" si="47"/>
        <v>65</v>
      </c>
      <c r="H129" s="579">
        <v>23</v>
      </c>
      <c r="I129" s="519">
        <v>42</v>
      </c>
      <c r="J129" s="519">
        <v>0</v>
      </c>
      <c r="K129" s="519">
        <v>0</v>
      </c>
      <c r="L129" s="646">
        <f t="shared" si="48"/>
        <v>65</v>
      </c>
      <c r="M129" s="644">
        <f t="shared" si="49"/>
        <v>0</v>
      </c>
      <c r="N129" s="579">
        <v>78</v>
      </c>
      <c r="O129" s="643">
        <f t="shared" ref="O129:O133" si="51">L129-N129</f>
        <v>-13</v>
      </c>
      <c r="P129" s="625">
        <v>59</v>
      </c>
      <c r="Q129" s="397">
        <f t="shared" si="50"/>
        <v>6</v>
      </c>
      <c r="R129" s="392"/>
      <c r="S129" s="392"/>
      <c r="T129" s="336"/>
      <c r="U129" s="336"/>
      <c r="V129" s="336"/>
      <c r="W129" s="371"/>
    </row>
    <row r="130" spans="1:23" ht="26.1" customHeight="1" x14ac:dyDescent="0.15">
      <c r="A130" s="681" t="s">
        <v>24</v>
      </c>
      <c r="B130" s="682"/>
      <c r="C130" s="625">
        <v>36</v>
      </c>
      <c r="D130" s="519">
        <v>19</v>
      </c>
      <c r="E130" s="519">
        <v>16</v>
      </c>
      <c r="F130" s="519">
        <v>0</v>
      </c>
      <c r="G130" s="521">
        <f t="shared" si="47"/>
        <v>71</v>
      </c>
      <c r="H130" s="579">
        <v>36</v>
      </c>
      <c r="I130" s="519">
        <v>19</v>
      </c>
      <c r="J130" s="519">
        <v>20</v>
      </c>
      <c r="K130" s="519">
        <v>0</v>
      </c>
      <c r="L130" s="646">
        <f t="shared" si="48"/>
        <v>75</v>
      </c>
      <c r="M130" s="644">
        <f t="shared" si="49"/>
        <v>4</v>
      </c>
      <c r="N130" s="579">
        <v>85</v>
      </c>
      <c r="O130" s="643">
        <f t="shared" si="51"/>
        <v>-10</v>
      </c>
      <c r="P130" s="625">
        <v>65</v>
      </c>
      <c r="Q130" s="397">
        <f t="shared" si="50"/>
        <v>10</v>
      </c>
      <c r="R130" s="392"/>
      <c r="S130" s="392"/>
      <c r="T130" s="336"/>
      <c r="U130" s="336"/>
      <c r="V130" s="336"/>
      <c r="W130" s="371"/>
    </row>
    <row r="131" spans="1:23" ht="26.1" customHeight="1" x14ac:dyDescent="0.15">
      <c r="A131" s="681" t="s">
        <v>25</v>
      </c>
      <c r="B131" s="682"/>
      <c r="C131" s="625">
        <v>13</v>
      </c>
      <c r="D131" s="519">
        <v>1</v>
      </c>
      <c r="E131" s="519">
        <v>1</v>
      </c>
      <c r="F131" s="519">
        <v>0</v>
      </c>
      <c r="G131" s="521">
        <f t="shared" si="47"/>
        <v>15</v>
      </c>
      <c r="H131" s="579">
        <v>13</v>
      </c>
      <c r="I131" s="519">
        <v>1</v>
      </c>
      <c r="J131" s="519">
        <v>1</v>
      </c>
      <c r="K131" s="519">
        <v>0</v>
      </c>
      <c r="L131" s="646">
        <f t="shared" si="48"/>
        <v>15</v>
      </c>
      <c r="M131" s="644">
        <f t="shared" si="49"/>
        <v>0</v>
      </c>
      <c r="N131" s="579">
        <v>18</v>
      </c>
      <c r="O131" s="643">
        <f t="shared" si="51"/>
        <v>-3</v>
      </c>
      <c r="P131" s="625">
        <v>15</v>
      </c>
      <c r="Q131" s="397">
        <f t="shared" si="50"/>
        <v>0</v>
      </c>
      <c r="R131" s="392"/>
      <c r="S131" s="392"/>
      <c r="T131" s="336"/>
      <c r="U131" s="336"/>
      <c r="V131" s="336"/>
      <c r="W131" s="371"/>
    </row>
    <row r="132" spans="1:23" ht="26.1" customHeight="1" x14ac:dyDescent="0.15">
      <c r="A132" s="681" t="s">
        <v>26</v>
      </c>
      <c r="B132" s="682"/>
      <c r="C132" s="625">
        <v>28</v>
      </c>
      <c r="D132" s="519">
        <v>27</v>
      </c>
      <c r="E132" s="519">
        <v>0</v>
      </c>
      <c r="F132" s="519">
        <v>1</v>
      </c>
      <c r="G132" s="521">
        <f t="shared" si="47"/>
        <v>56</v>
      </c>
      <c r="H132" s="579">
        <v>28</v>
      </c>
      <c r="I132" s="519">
        <v>28</v>
      </c>
      <c r="J132" s="519">
        <v>0</v>
      </c>
      <c r="K132" s="519">
        <v>0</v>
      </c>
      <c r="L132" s="646">
        <f t="shared" si="48"/>
        <v>56</v>
      </c>
      <c r="M132" s="644">
        <f t="shared" si="49"/>
        <v>0</v>
      </c>
      <c r="N132" s="579">
        <v>62</v>
      </c>
      <c r="O132" s="643">
        <f t="shared" si="51"/>
        <v>-6</v>
      </c>
      <c r="P132" s="625">
        <v>68</v>
      </c>
      <c r="Q132" s="397">
        <f t="shared" si="50"/>
        <v>-12</v>
      </c>
      <c r="R132" s="392"/>
      <c r="S132" s="392"/>
      <c r="T132" s="336"/>
      <c r="U132" s="336"/>
      <c r="V132" s="336"/>
      <c r="W132" s="371"/>
    </row>
    <row r="133" spans="1:23" ht="26.1" customHeight="1" x14ac:dyDescent="0.15">
      <c r="A133" s="681" t="s">
        <v>27</v>
      </c>
      <c r="B133" s="682"/>
      <c r="C133" s="625">
        <v>6</v>
      </c>
      <c r="D133" s="519">
        <v>9</v>
      </c>
      <c r="E133" s="519">
        <v>7</v>
      </c>
      <c r="F133" s="519">
        <v>0</v>
      </c>
      <c r="G133" s="521">
        <f t="shared" si="47"/>
        <v>22</v>
      </c>
      <c r="H133" s="579">
        <v>6</v>
      </c>
      <c r="I133" s="519">
        <v>9</v>
      </c>
      <c r="J133" s="519">
        <v>7</v>
      </c>
      <c r="K133" s="519">
        <v>0</v>
      </c>
      <c r="L133" s="646">
        <f t="shared" si="48"/>
        <v>22</v>
      </c>
      <c r="M133" s="644">
        <f>L133-G133</f>
        <v>0</v>
      </c>
      <c r="N133" s="579">
        <v>22</v>
      </c>
      <c r="O133" s="643">
        <f t="shared" si="51"/>
        <v>0</v>
      </c>
      <c r="P133" s="625">
        <v>13</v>
      </c>
      <c r="Q133" s="397">
        <f>L133-P133</f>
        <v>9</v>
      </c>
      <c r="R133" s="392"/>
      <c r="S133" s="392"/>
      <c r="T133" s="336"/>
      <c r="U133" s="336"/>
      <c r="V133" s="336"/>
      <c r="W133" s="371"/>
    </row>
    <row r="134" spans="1:23" ht="26.1" customHeight="1" thickBot="1" x14ac:dyDescent="0.2">
      <c r="A134" s="683" t="s">
        <v>28</v>
      </c>
      <c r="B134" s="684"/>
      <c r="C134" s="464">
        <f t="shared" ref="C134:K134" si="52">SUM(C127:C133)</f>
        <v>236</v>
      </c>
      <c r="D134" s="353">
        <f t="shared" si="52"/>
        <v>353</v>
      </c>
      <c r="E134" s="353">
        <f t="shared" si="52"/>
        <v>132</v>
      </c>
      <c r="F134" s="353">
        <f t="shared" si="52"/>
        <v>8</v>
      </c>
      <c r="G134" s="647">
        <f t="shared" si="52"/>
        <v>729</v>
      </c>
      <c r="H134" s="462">
        <f t="shared" si="52"/>
        <v>236</v>
      </c>
      <c r="I134" s="353">
        <f t="shared" si="52"/>
        <v>353</v>
      </c>
      <c r="J134" s="353">
        <f t="shared" si="52"/>
        <v>132</v>
      </c>
      <c r="K134" s="353">
        <f t="shared" si="52"/>
        <v>7</v>
      </c>
      <c r="L134" s="648">
        <f>SUM(L127:L133)</f>
        <v>728</v>
      </c>
      <c r="M134" s="461">
        <f>L134-G134</f>
        <v>-1</v>
      </c>
      <c r="N134" s="462">
        <f>SUM(N127:N133)</f>
        <v>837</v>
      </c>
      <c r="O134" s="463">
        <f>L134-N134</f>
        <v>-109</v>
      </c>
      <c r="P134" s="464">
        <f>SUM(P127:P133)</f>
        <v>793</v>
      </c>
      <c r="Q134" s="427">
        <f t="shared" si="50"/>
        <v>-65</v>
      </c>
      <c r="R134" s="393"/>
      <c r="S134" s="393"/>
      <c r="T134" s="394"/>
      <c r="U134" s="394"/>
      <c r="V134" s="394"/>
      <c r="W134" s="395"/>
    </row>
    <row r="135" spans="1:23" ht="26.1" customHeight="1" x14ac:dyDescent="0.15">
      <c r="A135" s="706"/>
      <c r="B135" s="707"/>
      <c r="C135" s="707"/>
      <c r="D135" s="707"/>
      <c r="E135" s="707"/>
      <c r="F135" s="707"/>
      <c r="G135" s="707"/>
      <c r="H135" s="707"/>
      <c r="I135" s="707"/>
      <c r="J135" s="707"/>
      <c r="K135" s="707"/>
      <c r="L135" s="707"/>
      <c r="M135" s="707"/>
      <c r="N135" s="707"/>
      <c r="O135" s="707"/>
      <c r="P135" s="707"/>
      <c r="Q135" s="707"/>
      <c r="R135" s="707"/>
      <c r="S135" s="707"/>
      <c r="T135" s="707"/>
      <c r="U135" s="707"/>
      <c r="V135" s="707"/>
      <c r="W135" s="708"/>
    </row>
    <row r="136" spans="1:23" ht="26.1" customHeight="1" thickBot="1" x14ac:dyDescent="0.2">
      <c r="A136" s="818" t="s">
        <v>88</v>
      </c>
      <c r="B136" s="819"/>
      <c r="C136" s="819"/>
      <c r="D136" s="819"/>
      <c r="E136" s="819"/>
      <c r="F136" s="819"/>
      <c r="G136" s="819"/>
      <c r="H136" s="819"/>
      <c r="I136" s="819"/>
      <c r="J136" s="819"/>
      <c r="K136" s="819"/>
      <c r="L136" s="819"/>
      <c r="M136" s="819"/>
      <c r="N136" s="819"/>
      <c r="O136" s="819"/>
      <c r="P136" s="819"/>
      <c r="Q136" s="819"/>
      <c r="R136" s="819"/>
      <c r="S136" s="819"/>
      <c r="T136" s="820"/>
      <c r="U136" s="820"/>
      <c r="V136" s="820"/>
      <c r="W136" s="821"/>
    </row>
    <row r="137" spans="1:23" ht="26.1" customHeight="1" x14ac:dyDescent="0.15">
      <c r="A137" s="745" t="s">
        <v>9</v>
      </c>
      <c r="B137" s="746"/>
      <c r="C137" s="759" t="s">
        <v>89</v>
      </c>
      <c r="D137" s="957" t="s">
        <v>90</v>
      </c>
      <c r="E137" s="957"/>
      <c r="F137" s="957"/>
      <c r="G137" s="957"/>
      <c r="H137" s="944" t="s">
        <v>91</v>
      </c>
      <c r="I137" s="958"/>
      <c r="J137" s="957" t="s">
        <v>92</v>
      </c>
      <c r="K137" s="957" t="s">
        <v>93</v>
      </c>
      <c r="L137" s="957"/>
      <c r="M137" s="957" t="s">
        <v>94</v>
      </c>
      <c r="N137" s="957" t="s">
        <v>95</v>
      </c>
      <c r="O137" s="957"/>
      <c r="P137" s="957"/>
      <c r="Q137" s="959"/>
      <c r="R137" s="428"/>
      <c r="S137" s="428"/>
      <c r="T137" s="428"/>
      <c r="U137" s="428"/>
      <c r="V137" s="428"/>
      <c r="W137" s="429"/>
    </row>
    <row r="138" spans="1:23" ht="26.1" customHeight="1" x14ac:dyDescent="0.15">
      <c r="A138" s="747"/>
      <c r="B138" s="748"/>
      <c r="C138" s="960"/>
      <c r="D138" s="377" t="s">
        <v>96</v>
      </c>
      <c r="E138" s="377" t="s">
        <v>97</v>
      </c>
      <c r="F138" s="377" t="s">
        <v>98</v>
      </c>
      <c r="G138" s="377" t="s">
        <v>99</v>
      </c>
      <c r="H138" s="377" t="s">
        <v>100</v>
      </c>
      <c r="I138" s="411" t="s">
        <v>101</v>
      </c>
      <c r="J138" s="947"/>
      <c r="K138" s="412" t="s">
        <v>102</v>
      </c>
      <c r="L138" s="377" t="s">
        <v>103</v>
      </c>
      <c r="M138" s="947"/>
      <c r="N138" s="412" t="s">
        <v>104</v>
      </c>
      <c r="O138" s="377" t="s">
        <v>41</v>
      </c>
      <c r="P138" s="377" t="s">
        <v>75</v>
      </c>
      <c r="Q138" s="391" t="s">
        <v>42</v>
      </c>
      <c r="R138" s="338"/>
      <c r="S138" s="338"/>
      <c r="T138" s="338"/>
      <c r="U138" s="338"/>
      <c r="V138" s="338"/>
      <c r="W138" s="430"/>
    </row>
    <row r="139" spans="1:23" ht="26.1" customHeight="1" x14ac:dyDescent="0.15">
      <c r="A139" s="681" t="s">
        <v>21</v>
      </c>
      <c r="B139" s="682"/>
      <c r="C139" s="388">
        <f>RANK(M139,M139:M145,1)</f>
        <v>2</v>
      </c>
      <c r="D139" s="645">
        <v>219</v>
      </c>
      <c r="E139" s="641">
        <v>7</v>
      </c>
      <c r="F139" s="641">
        <v>14</v>
      </c>
      <c r="G139" s="649">
        <v>1679</v>
      </c>
      <c r="H139" s="650">
        <v>207</v>
      </c>
      <c r="I139" s="651">
        <v>580.5</v>
      </c>
      <c r="J139" s="413">
        <f>G139+I139</f>
        <v>2259.5</v>
      </c>
      <c r="K139" s="650">
        <v>3936</v>
      </c>
      <c r="L139" s="651">
        <v>1752.04</v>
      </c>
      <c r="M139" s="414">
        <f>L139/J139</f>
        <v>0.77541048904624921</v>
      </c>
      <c r="N139" s="620">
        <v>100</v>
      </c>
      <c r="O139" s="415">
        <v>179</v>
      </c>
      <c r="P139" s="415">
        <f>O139-N139</f>
        <v>79</v>
      </c>
      <c r="Q139" s="431">
        <f>O139/N139</f>
        <v>1.79</v>
      </c>
      <c r="R139" s="338"/>
      <c r="S139" s="338"/>
      <c r="T139" s="338"/>
      <c r="U139" s="338"/>
      <c r="V139" s="338"/>
      <c r="W139" s="430"/>
    </row>
    <row r="140" spans="1:23" ht="26.1" customHeight="1" x14ac:dyDescent="0.15">
      <c r="A140" s="681" t="s">
        <v>22</v>
      </c>
      <c r="B140" s="682"/>
      <c r="C140" s="385">
        <f>RANK(M140,M139:M145,1)</f>
        <v>3</v>
      </c>
      <c r="D140" s="579">
        <v>1411</v>
      </c>
      <c r="E140" s="519">
        <v>13</v>
      </c>
      <c r="F140" s="519">
        <v>81</v>
      </c>
      <c r="G140" s="601">
        <v>12502.5</v>
      </c>
      <c r="H140" s="602">
        <v>558</v>
      </c>
      <c r="I140" s="604">
        <v>1129</v>
      </c>
      <c r="J140" s="413">
        <f t="shared" ref="J140:J145" si="53">G140+I140</f>
        <v>13631.5</v>
      </c>
      <c r="K140" s="602">
        <v>338068</v>
      </c>
      <c r="L140" s="604">
        <v>11395</v>
      </c>
      <c r="M140" s="414">
        <f t="shared" ref="M140:M146" si="54">L140/J140</f>
        <v>0.83593148222866154</v>
      </c>
      <c r="N140" s="613">
        <v>200</v>
      </c>
      <c r="O140" s="603">
        <v>309.5</v>
      </c>
      <c r="P140" s="415">
        <f t="shared" ref="P140:P146" si="55">O140-N140</f>
        <v>109.5</v>
      </c>
      <c r="Q140" s="431">
        <f t="shared" ref="Q140:Q146" si="56">O140/N140</f>
        <v>1.5475000000000001</v>
      </c>
      <c r="R140" s="338"/>
      <c r="S140" s="338"/>
      <c r="T140" s="338"/>
      <c r="U140" s="338"/>
      <c r="V140" s="338"/>
      <c r="W140" s="430"/>
    </row>
    <row r="141" spans="1:23" ht="26.1" customHeight="1" x14ac:dyDescent="0.15">
      <c r="A141" s="681" t="s">
        <v>23</v>
      </c>
      <c r="B141" s="682"/>
      <c r="C141" s="385">
        <f>RANK(M141,M139:M145,1)</f>
        <v>6</v>
      </c>
      <c r="D141" s="579">
        <v>154</v>
      </c>
      <c r="E141" s="519">
        <v>5</v>
      </c>
      <c r="F141" s="519">
        <v>6</v>
      </c>
      <c r="G141" s="601">
        <v>1170.4000000000001</v>
      </c>
      <c r="H141" s="602">
        <v>55</v>
      </c>
      <c r="I141" s="604">
        <v>135</v>
      </c>
      <c r="J141" s="413">
        <f t="shared" si="53"/>
        <v>1305.4000000000001</v>
      </c>
      <c r="K141" s="602">
        <v>3864</v>
      </c>
      <c r="L141" s="604">
        <v>1180.2</v>
      </c>
      <c r="M141" s="414">
        <f t="shared" si="54"/>
        <v>0.90409070016853066</v>
      </c>
      <c r="N141" s="613">
        <v>100</v>
      </c>
      <c r="O141" s="603">
        <v>8.6</v>
      </c>
      <c r="P141" s="415">
        <f>O141-N141</f>
        <v>-91.4</v>
      </c>
      <c r="Q141" s="431">
        <f t="shared" si="56"/>
        <v>8.5999999999999993E-2</v>
      </c>
      <c r="R141" s="338"/>
      <c r="S141" s="338"/>
      <c r="T141" s="338"/>
      <c r="U141" s="338"/>
      <c r="V141" s="338"/>
      <c r="W141" s="430"/>
    </row>
    <row r="142" spans="1:23" ht="26.1" customHeight="1" x14ac:dyDescent="0.15">
      <c r="A142" s="681" t="s">
        <v>24</v>
      </c>
      <c r="B142" s="682"/>
      <c r="C142" s="385">
        <f>RANK(M142,M139:M145,1)</f>
        <v>4</v>
      </c>
      <c r="D142" s="579">
        <v>31</v>
      </c>
      <c r="E142" s="519">
        <v>7</v>
      </c>
      <c r="F142" s="519">
        <v>3</v>
      </c>
      <c r="G142" s="601">
        <v>1594</v>
      </c>
      <c r="H142" s="602">
        <v>31</v>
      </c>
      <c r="I142" s="604">
        <v>306.5</v>
      </c>
      <c r="J142" s="413">
        <f t="shared" si="53"/>
        <v>1900.5</v>
      </c>
      <c r="K142" s="602">
        <v>11213</v>
      </c>
      <c r="L142" s="604">
        <v>1630.9</v>
      </c>
      <c r="M142" s="414">
        <f t="shared" si="54"/>
        <v>0.85814259405419635</v>
      </c>
      <c r="N142" s="613">
        <v>100</v>
      </c>
      <c r="O142" s="603">
        <v>40.5</v>
      </c>
      <c r="P142" s="415">
        <f t="shared" si="55"/>
        <v>-59.5</v>
      </c>
      <c r="Q142" s="431">
        <f t="shared" si="56"/>
        <v>0.40500000000000003</v>
      </c>
      <c r="R142" s="338"/>
      <c r="S142" s="338"/>
      <c r="T142" s="338"/>
      <c r="U142" s="338"/>
      <c r="V142" s="338"/>
      <c r="W142" s="430"/>
    </row>
    <row r="143" spans="1:23" ht="26.1" customHeight="1" x14ac:dyDescent="0.15">
      <c r="A143" s="681" t="s">
        <v>25</v>
      </c>
      <c r="B143" s="682"/>
      <c r="C143" s="385">
        <f>RANK(M143,M139:M145,1)</f>
        <v>1</v>
      </c>
      <c r="D143" s="579">
        <v>10</v>
      </c>
      <c r="E143" s="519">
        <v>5</v>
      </c>
      <c r="F143" s="519">
        <v>0</v>
      </c>
      <c r="G143" s="601">
        <v>80</v>
      </c>
      <c r="H143" s="602">
        <v>0</v>
      </c>
      <c r="I143" s="604">
        <v>0</v>
      </c>
      <c r="J143" s="413">
        <f t="shared" si="53"/>
        <v>80</v>
      </c>
      <c r="K143" s="602">
        <v>25</v>
      </c>
      <c r="L143" s="604">
        <v>10</v>
      </c>
      <c r="M143" s="414">
        <f>L143/J143</f>
        <v>0.125</v>
      </c>
      <c r="N143" s="613">
        <v>100</v>
      </c>
      <c r="O143" s="603">
        <v>65.5</v>
      </c>
      <c r="P143" s="415">
        <f t="shared" si="55"/>
        <v>-34.5</v>
      </c>
      <c r="Q143" s="431">
        <f t="shared" si="56"/>
        <v>0.65500000000000003</v>
      </c>
      <c r="R143" s="338"/>
      <c r="S143" s="338"/>
      <c r="T143" s="338"/>
      <c r="U143" s="338"/>
      <c r="V143" s="338"/>
      <c r="W143" s="430"/>
    </row>
    <row r="144" spans="1:23" ht="26.1" customHeight="1" x14ac:dyDescent="0.15">
      <c r="A144" s="681" t="s">
        <v>26</v>
      </c>
      <c r="B144" s="682"/>
      <c r="C144" s="385">
        <f>RANK(M144,M139:M145,1)</f>
        <v>7</v>
      </c>
      <c r="D144" s="579">
        <f>125+41</f>
        <v>166</v>
      </c>
      <c r="E144" s="519">
        <v>11</v>
      </c>
      <c r="F144" s="519">
        <v>0</v>
      </c>
      <c r="G144" s="601">
        <v>1320</v>
      </c>
      <c r="H144" s="602">
        <v>141</v>
      </c>
      <c r="I144" s="604">
        <v>210.5</v>
      </c>
      <c r="J144" s="413">
        <f t="shared" si="53"/>
        <v>1530.5</v>
      </c>
      <c r="K144" s="602">
        <v>71052</v>
      </c>
      <c r="L144" s="604">
        <v>1435.48</v>
      </c>
      <c r="M144" s="414">
        <f>L144/J144</f>
        <v>0.9379157138190134</v>
      </c>
      <c r="N144" s="613">
        <v>59.1</v>
      </c>
      <c r="O144" s="603">
        <v>50.1</v>
      </c>
      <c r="P144" s="415" t="e">
        <f>#REF!-#REF!</f>
        <v>#REF!</v>
      </c>
      <c r="Q144" s="431" t="e">
        <f>#REF!/#REF!</f>
        <v>#REF!</v>
      </c>
      <c r="R144" s="338"/>
      <c r="S144" s="338"/>
      <c r="T144" s="338"/>
      <c r="U144" s="338"/>
      <c r="V144" s="338"/>
      <c r="W144" s="430"/>
    </row>
    <row r="145" spans="1:30" ht="26.1" customHeight="1" x14ac:dyDescent="0.15">
      <c r="A145" s="681" t="s">
        <v>27</v>
      </c>
      <c r="B145" s="682"/>
      <c r="C145" s="385">
        <f>RANK(M145,M139:M145,1)</f>
        <v>5</v>
      </c>
      <c r="D145" s="579">
        <v>84</v>
      </c>
      <c r="E145" s="519">
        <v>6</v>
      </c>
      <c r="F145" s="519">
        <v>0</v>
      </c>
      <c r="G145" s="601">
        <v>672</v>
      </c>
      <c r="H145" s="602">
        <v>65</v>
      </c>
      <c r="I145" s="604">
        <v>240</v>
      </c>
      <c r="J145" s="413">
        <f t="shared" si="53"/>
        <v>912</v>
      </c>
      <c r="K145" s="602">
        <v>7672</v>
      </c>
      <c r="L145" s="604">
        <v>794.78</v>
      </c>
      <c r="M145" s="414">
        <f t="shared" si="54"/>
        <v>0.87146929824561403</v>
      </c>
      <c r="N145" s="613">
        <v>40</v>
      </c>
      <c r="O145" s="603">
        <v>14</v>
      </c>
      <c r="P145" s="415">
        <f t="shared" si="55"/>
        <v>-26</v>
      </c>
      <c r="Q145" s="431">
        <f t="shared" si="56"/>
        <v>0.35</v>
      </c>
      <c r="R145" s="338"/>
      <c r="S145" s="338"/>
      <c r="T145" s="338"/>
      <c r="U145" s="338"/>
      <c r="V145" s="338"/>
      <c r="W145" s="430"/>
    </row>
    <row r="146" spans="1:30" s="333" customFormat="1" ht="26.1" customHeight="1" thickBot="1" x14ac:dyDescent="0.2">
      <c r="A146" s="683" t="s">
        <v>28</v>
      </c>
      <c r="B146" s="684"/>
      <c r="C146" s="398" t="s">
        <v>29</v>
      </c>
      <c r="D146" s="399">
        <f t="shared" ref="D146:J146" si="57">SUM(D139:D145)</f>
        <v>2075</v>
      </c>
      <c r="E146" s="400">
        <f t="shared" si="57"/>
        <v>54</v>
      </c>
      <c r="F146" s="400">
        <f t="shared" si="57"/>
        <v>104</v>
      </c>
      <c r="G146" s="401">
        <f t="shared" si="57"/>
        <v>19017.900000000001</v>
      </c>
      <c r="H146" s="402">
        <f t="shared" si="57"/>
        <v>1057</v>
      </c>
      <c r="I146" s="416">
        <f t="shared" si="57"/>
        <v>2601.5</v>
      </c>
      <c r="J146" s="417">
        <f t="shared" si="57"/>
        <v>21619.4</v>
      </c>
      <c r="K146" s="418">
        <f>SUM(K139:K145)</f>
        <v>435830</v>
      </c>
      <c r="L146" s="419">
        <f>SUM(L139:L145)</f>
        <v>18198.400000000001</v>
      </c>
      <c r="M146" s="420">
        <f t="shared" si="54"/>
        <v>0.84176249109596013</v>
      </c>
      <c r="N146" s="421">
        <f>SUM(N139:N145)</f>
        <v>699.1</v>
      </c>
      <c r="O146" s="422">
        <f>SUM(O139:O145)</f>
        <v>667.2</v>
      </c>
      <c r="P146" s="423">
        <f t="shared" si="55"/>
        <v>-31.899999999999977</v>
      </c>
      <c r="Q146" s="432">
        <f t="shared" si="56"/>
        <v>0.95436990416249468</v>
      </c>
      <c r="R146" s="355"/>
      <c r="S146" s="355"/>
      <c r="T146" s="355"/>
      <c r="U146" s="355"/>
      <c r="V146" s="355"/>
      <c r="W146" s="433"/>
      <c r="X146" s="456"/>
      <c r="Y146" s="456"/>
      <c r="Z146" s="456"/>
      <c r="AA146" s="456"/>
      <c r="AB146" s="456"/>
      <c r="AC146" s="456"/>
      <c r="AD146" s="456"/>
    </row>
    <row r="147" spans="1:30" s="333" customFormat="1" ht="26.1" customHeight="1" x14ac:dyDescent="0.15">
      <c r="A147" s="695"/>
      <c r="B147" s="696"/>
      <c r="C147" s="696"/>
      <c r="D147" s="696"/>
      <c r="E147" s="696"/>
      <c r="F147" s="696"/>
      <c r="G147" s="696"/>
      <c r="H147" s="696"/>
      <c r="I147" s="696"/>
      <c r="J147" s="696"/>
      <c r="K147" s="696"/>
      <c r="L147" s="696"/>
      <c r="M147" s="696"/>
      <c r="N147" s="696"/>
      <c r="O147" s="696"/>
      <c r="P147" s="696"/>
      <c r="Q147" s="696"/>
      <c r="R147" s="696"/>
      <c r="S147" s="696"/>
      <c r="T147" s="696"/>
      <c r="U147" s="696"/>
      <c r="V147" s="696"/>
      <c r="W147" s="697"/>
      <c r="X147" s="456"/>
      <c r="Y147" s="456"/>
      <c r="Z147" s="456"/>
      <c r="AA147" s="456"/>
      <c r="AB147" s="456"/>
      <c r="AC147" s="456"/>
      <c r="AD147" s="456"/>
    </row>
    <row r="148" spans="1:30" s="333" customFormat="1" ht="26.1" customHeight="1" thickBot="1" x14ac:dyDescent="0.2">
      <c r="A148" s="818" t="s">
        <v>105</v>
      </c>
      <c r="B148" s="819"/>
      <c r="C148" s="819"/>
      <c r="D148" s="819"/>
      <c r="E148" s="819"/>
      <c r="F148" s="819"/>
      <c r="G148" s="819"/>
      <c r="H148" s="819"/>
      <c r="I148" s="819"/>
      <c r="J148" s="819"/>
      <c r="K148" s="819"/>
      <c r="L148" s="819"/>
      <c r="M148" s="819"/>
      <c r="N148" s="819"/>
      <c r="O148" s="819"/>
      <c r="P148" s="819"/>
      <c r="Q148" s="819"/>
      <c r="R148" s="819"/>
      <c r="S148" s="819"/>
      <c r="T148" s="820"/>
      <c r="U148" s="820"/>
      <c r="V148" s="820"/>
      <c r="W148" s="821"/>
      <c r="X148" s="456"/>
      <c r="Y148" s="456"/>
      <c r="Z148" s="456"/>
      <c r="AA148" s="456"/>
      <c r="AB148" s="456"/>
      <c r="AC148" s="456"/>
      <c r="AD148" s="456"/>
    </row>
    <row r="149" spans="1:30" s="333" customFormat="1" ht="26.1" customHeight="1" x14ac:dyDescent="0.15">
      <c r="A149" s="745" t="s">
        <v>9</v>
      </c>
      <c r="B149" s="746"/>
      <c r="C149" s="952" t="s">
        <v>89</v>
      </c>
      <c r="D149" s="944" t="s">
        <v>106</v>
      </c>
      <c r="E149" s="945"/>
      <c r="F149" s="945"/>
      <c r="G149" s="945"/>
      <c r="H149" s="945"/>
      <c r="I149" s="945"/>
      <c r="J149" s="945"/>
      <c r="K149" s="945"/>
      <c r="L149" s="724" t="s">
        <v>107</v>
      </c>
      <c r="M149" s="725"/>
      <c r="N149" s="725"/>
      <c r="O149" s="846"/>
      <c r="P149" s="945" t="s">
        <v>108</v>
      </c>
      <c r="Q149" s="945"/>
      <c r="R149" s="945"/>
      <c r="S149" s="945"/>
      <c r="T149" s="945"/>
      <c r="U149" s="945"/>
      <c r="V149" s="945"/>
      <c r="W149" s="946"/>
      <c r="X149" s="456"/>
      <c r="Y149" s="456"/>
      <c r="Z149" s="456"/>
      <c r="AA149" s="456"/>
      <c r="AB149" s="456"/>
      <c r="AC149" s="456"/>
      <c r="AD149" s="456"/>
    </row>
    <row r="150" spans="1:30" s="333" customFormat="1" ht="26.1" customHeight="1" x14ac:dyDescent="0.15">
      <c r="A150" s="747"/>
      <c r="B150" s="748"/>
      <c r="C150" s="953"/>
      <c r="D150" s="947" t="s">
        <v>109</v>
      </c>
      <c r="E150" s="947"/>
      <c r="F150" s="947" t="s">
        <v>110</v>
      </c>
      <c r="G150" s="947"/>
      <c r="H150" s="947" t="s">
        <v>75</v>
      </c>
      <c r="I150" s="947"/>
      <c r="J150" s="948" t="s">
        <v>111</v>
      </c>
      <c r="K150" s="949"/>
      <c r="L150" s="954"/>
      <c r="M150" s="955"/>
      <c r="N150" s="955"/>
      <c r="O150" s="956"/>
      <c r="P150" s="949" t="s">
        <v>109</v>
      </c>
      <c r="Q150" s="950"/>
      <c r="R150" s="948" t="s">
        <v>110</v>
      </c>
      <c r="S150" s="950"/>
      <c r="T150" s="948" t="s">
        <v>75</v>
      </c>
      <c r="U150" s="950"/>
      <c r="V150" s="948" t="s">
        <v>111</v>
      </c>
      <c r="W150" s="951"/>
      <c r="X150" s="456"/>
      <c r="Y150" s="456"/>
      <c r="Z150" s="456"/>
      <c r="AA150" s="456"/>
      <c r="AB150" s="456"/>
      <c r="AC150" s="456"/>
      <c r="AD150" s="456"/>
    </row>
    <row r="151" spans="1:30" s="333" customFormat="1" ht="26.1" customHeight="1" x14ac:dyDescent="0.15">
      <c r="A151" s="943" t="s">
        <v>227</v>
      </c>
      <c r="B151" s="682"/>
      <c r="C151" s="403" t="e">
        <f>RANK(J151,J151:K156,1)</f>
        <v>#DIV/0!</v>
      </c>
      <c r="D151" s="868">
        <v>0</v>
      </c>
      <c r="E151" s="868"/>
      <c r="F151" s="868">
        <v>0</v>
      </c>
      <c r="G151" s="868"/>
      <c r="H151" s="868">
        <f t="shared" ref="H151:H156" si="58">F151-D151</f>
        <v>0</v>
      </c>
      <c r="I151" s="868"/>
      <c r="J151" s="930" t="e">
        <f>F151/D151</f>
        <v>#DIV/0!</v>
      </c>
      <c r="K151" s="931"/>
      <c r="L151" s="924"/>
      <c r="M151" s="925"/>
      <c r="N151" s="925"/>
      <c r="O151" s="926"/>
      <c r="P151" s="937">
        <v>2820</v>
      </c>
      <c r="Q151" s="868"/>
      <c r="R151" s="868">
        <v>0</v>
      </c>
      <c r="S151" s="868"/>
      <c r="T151" s="932">
        <f t="shared" ref="T151:T156" si="59">R151-P151</f>
        <v>-2820</v>
      </c>
      <c r="U151" s="932"/>
      <c r="V151" s="933">
        <f t="shared" ref="V151:V156" si="60">R151/P151</f>
        <v>0</v>
      </c>
      <c r="W151" s="934"/>
      <c r="X151" s="456"/>
      <c r="Y151" s="456"/>
      <c r="Z151" s="456"/>
      <c r="AA151" s="456"/>
      <c r="AB151" s="456"/>
      <c r="AC151" s="456"/>
      <c r="AD151" s="456"/>
    </row>
    <row r="152" spans="1:30" s="333" customFormat="1" ht="26.1" customHeight="1" x14ac:dyDescent="0.15">
      <c r="A152" s="681" t="s">
        <v>22</v>
      </c>
      <c r="B152" s="682"/>
      <c r="C152" s="404" t="e">
        <f>RANK(J152,J151:K156,1)</f>
        <v>#DIV/0!</v>
      </c>
      <c r="D152" s="739">
        <v>10</v>
      </c>
      <c r="E152" s="739"/>
      <c r="F152" s="739">
        <v>480</v>
      </c>
      <c r="G152" s="739"/>
      <c r="H152" s="739">
        <f t="shared" si="58"/>
        <v>470</v>
      </c>
      <c r="I152" s="739"/>
      <c r="J152" s="930">
        <f>F152/D152</f>
        <v>48</v>
      </c>
      <c r="K152" s="931"/>
      <c r="L152" s="924"/>
      <c r="M152" s="925"/>
      <c r="N152" s="925"/>
      <c r="O152" s="926"/>
      <c r="P152" s="731">
        <v>635</v>
      </c>
      <c r="Q152" s="739"/>
      <c r="R152" s="739">
        <v>480</v>
      </c>
      <c r="S152" s="739"/>
      <c r="T152" s="932">
        <f t="shared" si="59"/>
        <v>-155</v>
      </c>
      <c r="U152" s="932"/>
      <c r="V152" s="933">
        <f t="shared" si="60"/>
        <v>0.75590551181102361</v>
      </c>
      <c r="W152" s="934"/>
      <c r="X152" s="456"/>
      <c r="Y152" s="456"/>
      <c r="Z152" s="456"/>
      <c r="AA152" s="456"/>
      <c r="AB152" s="456"/>
      <c r="AC152" s="456"/>
      <c r="AD152" s="456"/>
    </row>
    <row r="153" spans="1:30" s="333" customFormat="1" ht="26.1" customHeight="1" x14ac:dyDescent="0.15">
      <c r="A153" s="681" t="s">
        <v>23</v>
      </c>
      <c r="B153" s="682"/>
      <c r="C153" s="404" t="e">
        <f>RANK(J153,J151:K156,1)</f>
        <v>#DIV/0!</v>
      </c>
      <c r="D153" s="739">
        <v>1500</v>
      </c>
      <c r="E153" s="739"/>
      <c r="F153" s="739">
        <v>0</v>
      </c>
      <c r="G153" s="739"/>
      <c r="H153" s="739">
        <f t="shared" si="58"/>
        <v>-1500</v>
      </c>
      <c r="I153" s="739"/>
      <c r="J153" s="930">
        <f t="shared" ref="J153:J156" si="61">F153/D153</f>
        <v>0</v>
      </c>
      <c r="K153" s="931"/>
      <c r="L153" s="924"/>
      <c r="M153" s="925"/>
      <c r="N153" s="925"/>
      <c r="O153" s="926"/>
      <c r="P153" s="731">
        <v>1500</v>
      </c>
      <c r="Q153" s="739"/>
      <c r="R153" s="739">
        <v>0</v>
      </c>
      <c r="S153" s="739"/>
      <c r="T153" s="932">
        <f t="shared" si="59"/>
        <v>-1500</v>
      </c>
      <c r="U153" s="932"/>
      <c r="V153" s="933">
        <f t="shared" si="60"/>
        <v>0</v>
      </c>
      <c r="W153" s="934"/>
      <c r="X153" s="456"/>
      <c r="Y153" s="456"/>
      <c r="Z153" s="456"/>
      <c r="AA153" s="456"/>
      <c r="AB153" s="456"/>
      <c r="AC153" s="456"/>
      <c r="AD153" s="456"/>
    </row>
    <row r="154" spans="1:30" s="333" customFormat="1" ht="26.1" customHeight="1" x14ac:dyDescent="0.15">
      <c r="A154" s="681" t="s">
        <v>24</v>
      </c>
      <c r="B154" s="682"/>
      <c r="C154" s="404" t="e">
        <f>RANK(J154,J151:K156,1)</f>
        <v>#DIV/0!</v>
      </c>
      <c r="D154" s="739">
        <v>864.2</v>
      </c>
      <c r="E154" s="739"/>
      <c r="F154" s="739">
        <v>0</v>
      </c>
      <c r="G154" s="739"/>
      <c r="H154" s="739">
        <f t="shared" si="58"/>
        <v>-864.2</v>
      </c>
      <c r="I154" s="739"/>
      <c r="J154" s="930">
        <f t="shared" si="61"/>
        <v>0</v>
      </c>
      <c r="K154" s="931"/>
      <c r="L154" s="924"/>
      <c r="M154" s="925"/>
      <c r="N154" s="925"/>
      <c r="O154" s="926"/>
      <c r="P154" s="942">
        <v>864.2</v>
      </c>
      <c r="Q154" s="731"/>
      <c r="R154" s="730">
        <v>0</v>
      </c>
      <c r="S154" s="731"/>
      <c r="T154" s="932">
        <f t="shared" si="59"/>
        <v>-864.2</v>
      </c>
      <c r="U154" s="932"/>
      <c r="V154" s="933">
        <f t="shared" si="60"/>
        <v>0</v>
      </c>
      <c r="W154" s="934"/>
      <c r="X154" s="456"/>
      <c r="Y154" s="456"/>
      <c r="Z154" s="456"/>
      <c r="AA154" s="456"/>
      <c r="AB154" s="456"/>
      <c r="AC154" s="456"/>
      <c r="AD154" s="456"/>
    </row>
    <row r="155" spans="1:30" s="333" customFormat="1" ht="26.1" customHeight="1" x14ac:dyDescent="0.15">
      <c r="A155" s="681" t="s">
        <v>25</v>
      </c>
      <c r="B155" s="682"/>
      <c r="C155" s="404" t="e">
        <f>RANK(J155,J151:K156,1)</f>
        <v>#DIV/0!</v>
      </c>
      <c r="D155" s="739">
        <v>50.7</v>
      </c>
      <c r="E155" s="739"/>
      <c r="F155" s="739">
        <v>0</v>
      </c>
      <c r="G155" s="739"/>
      <c r="H155" s="739">
        <f t="shared" si="58"/>
        <v>-50.7</v>
      </c>
      <c r="I155" s="739"/>
      <c r="J155" s="930">
        <f t="shared" si="61"/>
        <v>0</v>
      </c>
      <c r="K155" s="931"/>
      <c r="L155" s="924"/>
      <c r="M155" s="925"/>
      <c r="N155" s="925"/>
      <c r="O155" s="926"/>
      <c r="P155" s="731">
        <v>50.7</v>
      </c>
      <c r="Q155" s="739"/>
      <c r="R155" s="739">
        <v>0.51</v>
      </c>
      <c r="S155" s="739"/>
      <c r="T155" s="932">
        <f t="shared" si="59"/>
        <v>-50.190000000000005</v>
      </c>
      <c r="U155" s="932"/>
      <c r="V155" s="933">
        <f t="shared" si="60"/>
        <v>1.0059171597633136E-2</v>
      </c>
      <c r="W155" s="934"/>
      <c r="X155" s="456"/>
      <c r="Y155" s="456"/>
      <c r="Z155" s="456"/>
      <c r="AA155" s="456"/>
      <c r="AB155" s="456"/>
      <c r="AC155" s="456"/>
      <c r="AD155" s="456"/>
    </row>
    <row r="156" spans="1:30" s="333" customFormat="1" ht="26.1" customHeight="1" x14ac:dyDescent="0.15">
      <c r="A156" s="681" t="s">
        <v>26</v>
      </c>
      <c r="B156" s="682"/>
      <c r="C156" s="404" t="e">
        <f>RANK(J156,J151:K156,1)</f>
        <v>#DIV/0!</v>
      </c>
      <c r="D156" s="739">
        <v>0</v>
      </c>
      <c r="E156" s="739"/>
      <c r="F156" s="739">
        <v>0</v>
      </c>
      <c r="G156" s="739"/>
      <c r="H156" s="739">
        <f t="shared" si="58"/>
        <v>0</v>
      </c>
      <c r="I156" s="739"/>
      <c r="J156" s="930" t="e">
        <f t="shared" si="61"/>
        <v>#DIV/0!</v>
      </c>
      <c r="K156" s="931"/>
      <c r="L156" s="924"/>
      <c r="M156" s="925"/>
      <c r="N156" s="925"/>
      <c r="O156" s="926"/>
      <c r="P156" s="731">
        <v>326.60000000000002</v>
      </c>
      <c r="Q156" s="739"/>
      <c r="R156" s="739">
        <v>0</v>
      </c>
      <c r="S156" s="739"/>
      <c r="T156" s="932">
        <f t="shared" si="59"/>
        <v>-326.60000000000002</v>
      </c>
      <c r="U156" s="932"/>
      <c r="V156" s="933">
        <f t="shared" si="60"/>
        <v>0</v>
      </c>
      <c r="W156" s="934"/>
      <c r="X156" s="456"/>
      <c r="Y156" s="456"/>
      <c r="Z156" s="456"/>
      <c r="AA156" s="456"/>
      <c r="AB156" s="456"/>
      <c r="AC156" s="456"/>
      <c r="AD156" s="456"/>
    </row>
    <row r="157" spans="1:30" s="333" customFormat="1" ht="26.1" customHeight="1" x14ac:dyDescent="0.15">
      <c r="A157" s="681" t="s">
        <v>27</v>
      </c>
      <c r="B157" s="682"/>
      <c r="C157" s="405" t="s">
        <v>29</v>
      </c>
      <c r="D157" s="739" t="s">
        <v>29</v>
      </c>
      <c r="E157" s="739"/>
      <c r="F157" s="935" t="s">
        <v>29</v>
      </c>
      <c r="G157" s="936"/>
      <c r="H157" s="935" t="s">
        <v>29</v>
      </c>
      <c r="I157" s="937"/>
      <c r="J157" s="938" t="s">
        <v>29</v>
      </c>
      <c r="K157" s="938"/>
      <c r="L157" s="924"/>
      <c r="M157" s="925"/>
      <c r="N157" s="925"/>
      <c r="O157" s="926"/>
      <c r="P157" s="936" t="s">
        <v>29</v>
      </c>
      <c r="Q157" s="936"/>
      <c r="R157" s="935" t="s">
        <v>29</v>
      </c>
      <c r="S157" s="937"/>
      <c r="T157" s="939" t="s">
        <v>29</v>
      </c>
      <c r="U157" s="939"/>
      <c r="V157" s="940" t="s">
        <v>29</v>
      </c>
      <c r="W157" s="941"/>
      <c r="X157" s="456"/>
      <c r="Y157" s="456"/>
      <c r="Z157" s="456"/>
      <c r="AA157" s="456"/>
      <c r="AB157" s="456"/>
      <c r="AC157" s="456"/>
      <c r="AD157" s="456"/>
    </row>
    <row r="158" spans="1:30" s="333" customFormat="1" ht="26.1" customHeight="1" thickBot="1" x14ac:dyDescent="0.2">
      <c r="A158" s="683" t="s">
        <v>28</v>
      </c>
      <c r="B158" s="684"/>
      <c r="C158" s="406" t="s">
        <v>29</v>
      </c>
      <c r="D158" s="735">
        <f>SUM(D151:E156)</f>
        <v>2424.8999999999996</v>
      </c>
      <c r="E158" s="735"/>
      <c r="F158" s="735">
        <f>SUM(F151:G156)</f>
        <v>480</v>
      </c>
      <c r="G158" s="735"/>
      <c r="H158" s="735">
        <f>F158-D158</f>
        <v>-1944.8999999999996</v>
      </c>
      <c r="I158" s="735"/>
      <c r="J158" s="918">
        <f>F158/D158</f>
        <v>0.19794630706420888</v>
      </c>
      <c r="K158" s="919"/>
      <c r="L158" s="927"/>
      <c r="M158" s="928"/>
      <c r="N158" s="928"/>
      <c r="O158" s="929"/>
      <c r="P158" s="920">
        <f>SUM(P151:Q156)</f>
        <v>6196.5</v>
      </c>
      <c r="Q158" s="735"/>
      <c r="R158" s="735">
        <f>SUM(R151:S156)</f>
        <v>480.51</v>
      </c>
      <c r="S158" s="735"/>
      <c r="T158" s="921">
        <f>R158-P158</f>
        <v>-5715.99</v>
      </c>
      <c r="U158" s="921"/>
      <c r="V158" s="922">
        <f>R158/P158</f>
        <v>7.7545388525780676E-2</v>
      </c>
      <c r="W158" s="923"/>
      <c r="X158" s="456"/>
      <c r="Y158" s="456"/>
      <c r="Z158" s="456"/>
      <c r="AA158" s="456"/>
      <c r="AB158" s="456"/>
      <c r="AC158" s="456"/>
      <c r="AD158" s="456"/>
    </row>
    <row r="159" spans="1:30" s="333" customFormat="1" ht="26.1" customHeight="1" x14ac:dyDescent="0.15">
      <c r="A159" s="695"/>
      <c r="B159" s="696"/>
      <c r="C159" s="696"/>
      <c r="D159" s="696"/>
      <c r="E159" s="696"/>
      <c r="F159" s="696"/>
      <c r="G159" s="696"/>
      <c r="H159" s="696"/>
      <c r="I159" s="696"/>
      <c r="J159" s="696"/>
      <c r="K159" s="696"/>
      <c r="L159" s="696"/>
      <c r="M159" s="696"/>
      <c r="N159" s="696"/>
      <c r="O159" s="696"/>
      <c r="P159" s="696"/>
      <c r="Q159" s="696"/>
      <c r="R159" s="696"/>
      <c r="S159" s="696"/>
      <c r="T159" s="696"/>
      <c r="U159" s="696"/>
      <c r="V159" s="696"/>
      <c r="W159" s="697"/>
      <c r="X159" s="456"/>
      <c r="Y159" s="456"/>
      <c r="Z159" s="456"/>
      <c r="AA159" s="456"/>
      <c r="AB159" s="456"/>
      <c r="AC159" s="456"/>
      <c r="AD159" s="456"/>
    </row>
    <row r="160" spans="1:30" s="333" customFormat="1" ht="26.1" customHeight="1" thickBot="1" x14ac:dyDescent="0.2">
      <c r="A160" s="818" t="s">
        <v>112</v>
      </c>
      <c r="B160" s="819"/>
      <c r="C160" s="819"/>
      <c r="D160" s="819"/>
      <c r="E160" s="819"/>
      <c r="F160" s="819"/>
      <c r="G160" s="819"/>
      <c r="H160" s="819"/>
      <c r="I160" s="819"/>
      <c r="J160" s="819"/>
      <c r="K160" s="819"/>
      <c r="L160" s="819"/>
      <c r="M160" s="819"/>
      <c r="N160" s="819"/>
      <c r="O160" s="819"/>
      <c r="P160" s="819"/>
      <c r="Q160" s="819"/>
      <c r="R160" s="819"/>
      <c r="S160" s="819"/>
      <c r="T160" s="820"/>
      <c r="U160" s="820"/>
      <c r="V160" s="820"/>
      <c r="W160" s="821"/>
      <c r="X160" s="456"/>
      <c r="Y160" s="456"/>
      <c r="Z160" s="456"/>
      <c r="AA160" s="456"/>
      <c r="AB160" s="456"/>
      <c r="AC160" s="456"/>
      <c r="AD160" s="456"/>
    </row>
    <row r="161" spans="1:30" s="333" customFormat="1" ht="26.1" customHeight="1" x14ac:dyDescent="0.15">
      <c r="A161" s="912" t="s">
        <v>113</v>
      </c>
      <c r="B161" s="822"/>
      <c r="C161" s="822"/>
      <c r="D161" s="913" t="s">
        <v>38</v>
      </c>
      <c r="E161" s="914"/>
      <c r="F161" s="914"/>
      <c r="G161" s="914"/>
      <c r="H161" s="914"/>
      <c r="I161" s="914"/>
      <c r="J161" s="914"/>
      <c r="K161" s="914"/>
      <c r="L161" s="915"/>
      <c r="M161" s="913" t="s">
        <v>39</v>
      </c>
      <c r="N161" s="914"/>
      <c r="O161" s="914"/>
      <c r="P161" s="914"/>
      <c r="Q161" s="914"/>
      <c r="R161" s="914"/>
      <c r="S161" s="914"/>
      <c r="T161" s="914"/>
      <c r="U161" s="914"/>
      <c r="V161" s="755" t="s">
        <v>114</v>
      </c>
      <c r="W161" s="756"/>
      <c r="X161" s="456"/>
      <c r="Y161" s="456"/>
      <c r="Z161" s="456"/>
      <c r="AA161" s="456"/>
      <c r="AB161" s="456"/>
      <c r="AC161" s="456"/>
      <c r="AD161" s="456"/>
    </row>
    <row r="162" spans="1:30" s="333" customFormat="1" ht="26.1" customHeight="1" x14ac:dyDescent="0.15">
      <c r="A162" s="681"/>
      <c r="B162" s="682"/>
      <c r="C162" s="682"/>
      <c r="D162" s="354" t="s">
        <v>21</v>
      </c>
      <c r="E162" s="354" t="s">
        <v>22</v>
      </c>
      <c r="F162" s="354" t="s">
        <v>23</v>
      </c>
      <c r="G162" s="354" t="s">
        <v>24</v>
      </c>
      <c r="H162" s="354" t="s">
        <v>25</v>
      </c>
      <c r="I162" s="354" t="s">
        <v>26</v>
      </c>
      <c r="J162" s="354" t="s">
        <v>27</v>
      </c>
      <c r="K162" s="916" t="s">
        <v>28</v>
      </c>
      <c r="L162" s="865"/>
      <c r="M162" s="424" t="s">
        <v>21</v>
      </c>
      <c r="N162" s="354" t="s">
        <v>22</v>
      </c>
      <c r="O162" s="354" t="s">
        <v>23</v>
      </c>
      <c r="P162" s="354" t="s">
        <v>24</v>
      </c>
      <c r="Q162" s="354" t="s">
        <v>25</v>
      </c>
      <c r="R162" s="354" t="s">
        <v>26</v>
      </c>
      <c r="S162" s="354" t="s">
        <v>27</v>
      </c>
      <c r="T162" s="916" t="s">
        <v>28</v>
      </c>
      <c r="U162" s="917"/>
      <c r="V162" s="757"/>
      <c r="W162" s="758"/>
      <c r="X162" s="456"/>
      <c r="Y162" s="456"/>
      <c r="Z162" s="456"/>
      <c r="AA162" s="456"/>
      <c r="AB162" s="456"/>
      <c r="AC162" s="456"/>
      <c r="AD162" s="456"/>
    </row>
    <row r="163" spans="1:30" ht="26.1" customHeight="1" x14ac:dyDescent="0.15">
      <c r="A163" s="681" t="s">
        <v>115</v>
      </c>
      <c r="B163" s="682"/>
      <c r="C163" s="354" t="s">
        <v>60</v>
      </c>
      <c r="D163" s="652">
        <v>226692</v>
      </c>
      <c r="E163" s="612">
        <v>2141041</v>
      </c>
      <c r="F163" s="612">
        <v>2112590</v>
      </c>
      <c r="G163" s="612">
        <v>92152</v>
      </c>
      <c r="H163" s="612">
        <v>555454</v>
      </c>
      <c r="I163" s="612">
        <v>854315</v>
      </c>
      <c r="J163" s="612">
        <v>117566</v>
      </c>
      <c r="K163" s="796">
        <f t="shared" ref="K163:K172" si="62">SUM(D163:J163)</f>
        <v>6099810</v>
      </c>
      <c r="L163" s="797"/>
      <c r="M163" s="653">
        <v>160946.5</v>
      </c>
      <c r="N163" s="612">
        <v>2271496</v>
      </c>
      <c r="O163" s="612">
        <v>1943427</v>
      </c>
      <c r="P163" s="612">
        <v>93878</v>
      </c>
      <c r="Q163" s="612">
        <v>553696</v>
      </c>
      <c r="R163" s="612">
        <v>696504</v>
      </c>
      <c r="S163" s="612">
        <v>120008</v>
      </c>
      <c r="T163" s="796">
        <f t="shared" ref="T163:T172" si="63">SUM(M163:S163)</f>
        <v>5839955.5</v>
      </c>
      <c r="U163" s="798"/>
      <c r="V163" s="799">
        <f>T163-K163</f>
        <v>-259854.5</v>
      </c>
      <c r="W163" s="800"/>
    </row>
    <row r="164" spans="1:30" ht="26.1" customHeight="1" x14ac:dyDescent="0.15">
      <c r="A164" s="681"/>
      <c r="B164" s="682"/>
      <c r="C164" s="354" t="s">
        <v>61</v>
      </c>
      <c r="D164" s="654">
        <v>73.040000000000006</v>
      </c>
      <c r="E164" s="655">
        <v>1050.31</v>
      </c>
      <c r="F164" s="655">
        <v>291.70999999999998</v>
      </c>
      <c r="G164" s="655">
        <v>97.3</v>
      </c>
      <c r="H164" s="655">
        <v>69</v>
      </c>
      <c r="I164" s="655">
        <v>132.6</v>
      </c>
      <c r="J164" s="655">
        <v>125.48</v>
      </c>
      <c r="K164" s="791">
        <f t="shared" si="62"/>
        <v>1839.4399999999998</v>
      </c>
      <c r="L164" s="792"/>
      <c r="M164" s="656">
        <v>71.539999999999992</v>
      </c>
      <c r="N164" s="655">
        <v>953.2</v>
      </c>
      <c r="O164" s="655">
        <v>294.43</v>
      </c>
      <c r="P164" s="655">
        <v>86.52</v>
      </c>
      <c r="Q164" s="655">
        <v>71.73</v>
      </c>
      <c r="R164" s="655">
        <v>123.77</v>
      </c>
      <c r="S164" s="655">
        <v>131.22</v>
      </c>
      <c r="T164" s="791">
        <f t="shared" si="63"/>
        <v>1732.41</v>
      </c>
      <c r="U164" s="793"/>
      <c r="V164" s="794">
        <f t="shared" ref="V164:V172" si="64">T164-K164</f>
        <v>-107.02999999999975</v>
      </c>
      <c r="W164" s="795"/>
    </row>
    <row r="165" spans="1:30" ht="26.1" customHeight="1" x14ac:dyDescent="0.15">
      <c r="A165" s="768" t="s">
        <v>116</v>
      </c>
      <c r="B165" s="769"/>
      <c r="C165" s="358" t="s">
        <v>60</v>
      </c>
      <c r="D165" s="657">
        <v>0</v>
      </c>
      <c r="E165" s="658">
        <v>509022</v>
      </c>
      <c r="F165" s="658">
        <v>0</v>
      </c>
      <c r="G165" s="658">
        <v>82</v>
      </c>
      <c r="H165" s="658">
        <v>0</v>
      </c>
      <c r="I165" s="658">
        <v>86215</v>
      </c>
      <c r="J165" s="658">
        <v>0</v>
      </c>
      <c r="K165" s="869">
        <f t="shared" si="62"/>
        <v>595319</v>
      </c>
      <c r="L165" s="907"/>
      <c r="M165" s="659">
        <v>0</v>
      </c>
      <c r="N165" s="658">
        <v>509004</v>
      </c>
      <c r="O165" s="658">
        <v>0</v>
      </c>
      <c r="P165" s="658">
        <v>82</v>
      </c>
      <c r="Q165" s="658">
        <v>0</v>
      </c>
      <c r="R165" s="658">
        <v>76384</v>
      </c>
      <c r="S165" s="658">
        <v>0</v>
      </c>
      <c r="T165" s="869">
        <f>SUM(M165:S165)</f>
        <v>585470</v>
      </c>
      <c r="U165" s="908"/>
      <c r="V165" s="799">
        <f t="shared" si="64"/>
        <v>-9849</v>
      </c>
      <c r="W165" s="800"/>
    </row>
    <row r="166" spans="1:30" ht="26.1" customHeight="1" x14ac:dyDescent="0.15">
      <c r="A166" s="681"/>
      <c r="B166" s="682"/>
      <c r="C166" s="354" t="s">
        <v>61</v>
      </c>
      <c r="D166" s="660">
        <v>0</v>
      </c>
      <c r="E166" s="661">
        <v>90.72</v>
      </c>
      <c r="F166" s="661">
        <v>0</v>
      </c>
      <c r="G166" s="661">
        <v>0.22</v>
      </c>
      <c r="H166" s="661">
        <v>0</v>
      </c>
      <c r="I166" s="661">
        <v>22.92</v>
      </c>
      <c r="J166" s="661">
        <v>0</v>
      </c>
      <c r="K166" s="909">
        <f t="shared" si="62"/>
        <v>113.86</v>
      </c>
      <c r="L166" s="910"/>
      <c r="M166" s="662">
        <v>0</v>
      </c>
      <c r="N166" s="661">
        <v>75.59</v>
      </c>
      <c r="O166" s="661">
        <v>0</v>
      </c>
      <c r="P166" s="661">
        <v>0.22</v>
      </c>
      <c r="Q166" s="661">
        <v>0</v>
      </c>
      <c r="R166" s="661">
        <v>17.059999999999999</v>
      </c>
      <c r="S166" s="661">
        <v>0</v>
      </c>
      <c r="T166" s="909">
        <f t="shared" si="63"/>
        <v>92.87</v>
      </c>
      <c r="U166" s="911"/>
      <c r="V166" s="794">
        <f t="shared" si="64"/>
        <v>-20.989999999999995</v>
      </c>
      <c r="W166" s="795"/>
    </row>
    <row r="167" spans="1:30" ht="26.1" customHeight="1" x14ac:dyDescent="0.15">
      <c r="A167" s="681" t="s">
        <v>117</v>
      </c>
      <c r="B167" s="682"/>
      <c r="C167" s="354" t="s">
        <v>60</v>
      </c>
      <c r="D167" s="652">
        <v>2757</v>
      </c>
      <c r="E167" s="612">
        <v>94490</v>
      </c>
      <c r="F167" s="612">
        <v>2208</v>
      </c>
      <c r="G167" s="612">
        <v>3426</v>
      </c>
      <c r="H167" s="612">
        <v>73</v>
      </c>
      <c r="I167" s="612">
        <v>3607</v>
      </c>
      <c r="J167" s="612">
        <v>15752</v>
      </c>
      <c r="K167" s="796">
        <f t="shared" si="62"/>
        <v>122313</v>
      </c>
      <c r="L167" s="797"/>
      <c r="M167" s="653">
        <v>2955</v>
      </c>
      <c r="N167" s="612">
        <v>101806</v>
      </c>
      <c r="O167" s="612">
        <v>1721</v>
      </c>
      <c r="P167" s="612">
        <v>2737</v>
      </c>
      <c r="Q167" s="612">
        <v>80</v>
      </c>
      <c r="R167" s="612">
        <v>3698</v>
      </c>
      <c r="S167" s="612">
        <v>16589</v>
      </c>
      <c r="T167" s="796">
        <f t="shared" si="63"/>
        <v>129586</v>
      </c>
      <c r="U167" s="798"/>
      <c r="V167" s="799">
        <f t="shared" si="64"/>
        <v>7273</v>
      </c>
      <c r="W167" s="800"/>
    </row>
    <row r="168" spans="1:30" ht="26.1" customHeight="1" x14ac:dyDescent="0.15">
      <c r="A168" s="681"/>
      <c r="B168" s="682"/>
      <c r="C168" s="354" t="s">
        <v>61</v>
      </c>
      <c r="D168" s="654">
        <v>297</v>
      </c>
      <c r="E168" s="655">
        <v>247.09999999999997</v>
      </c>
      <c r="F168" s="655">
        <v>161.66</v>
      </c>
      <c r="G168" s="655">
        <v>56.79</v>
      </c>
      <c r="H168" s="655">
        <v>8.7799999999999994</v>
      </c>
      <c r="I168" s="655">
        <v>34.76</v>
      </c>
      <c r="J168" s="655">
        <v>87.25</v>
      </c>
      <c r="K168" s="791">
        <f t="shared" si="62"/>
        <v>893.3399999999998</v>
      </c>
      <c r="L168" s="792"/>
      <c r="M168" s="656">
        <v>334.57</v>
      </c>
      <c r="N168" s="655">
        <v>205.64</v>
      </c>
      <c r="O168" s="655">
        <v>126.47</v>
      </c>
      <c r="P168" s="655">
        <v>64.39</v>
      </c>
      <c r="Q168" s="655">
        <v>8.9700000000000006</v>
      </c>
      <c r="R168" s="655">
        <v>31.29</v>
      </c>
      <c r="S168" s="655">
        <v>82.31</v>
      </c>
      <c r="T168" s="791">
        <f t="shared" si="63"/>
        <v>853.6400000000001</v>
      </c>
      <c r="U168" s="793"/>
      <c r="V168" s="794">
        <f t="shared" si="64"/>
        <v>-39.699999999999704</v>
      </c>
      <c r="W168" s="795"/>
    </row>
    <row r="169" spans="1:30" ht="26.1" customHeight="1" x14ac:dyDescent="0.15">
      <c r="A169" s="681" t="s">
        <v>119</v>
      </c>
      <c r="B169" s="682"/>
      <c r="C169" s="354" t="s">
        <v>60</v>
      </c>
      <c r="D169" s="652">
        <v>27681.599999999999</v>
      </c>
      <c r="E169" s="612">
        <v>730233</v>
      </c>
      <c r="F169" s="612">
        <v>18882</v>
      </c>
      <c r="G169" s="612">
        <v>377</v>
      </c>
      <c r="H169" s="612">
        <v>0</v>
      </c>
      <c r="I169" s="612">
        <v>14701</v>
      </c>
      <c r="J169" s="612">
        <v>0</v>
      </c>
      <c r="K169" s="796">
        <f t="shared" si="62"/>
        <v>791874.6</v>
      </c>
      <c r="L169" s="797"/>
      <c r="M169" s="653">
        <v>198061</v>
      </c>
      <c r="N169" s="612">
        <v>730233</v>
      </c>
      <c r="O169" s="612">
        <v>18882</v>
      </c>
      <c r="P169" s="612">
        <v>377</v>
      </c>
      <c r="Q169" s="658">
        <v>124</v>
      </c>
      <c r="R169" s="612">
        <v>14701</v>
      </c>
      <c r="S169" s="612">
        <v>0</v>
      </c>
      <c r="T169" s="796">
        <f t="shared" si="63"/>
        <v>962378</v>
      </c>
      <c r="U169" s="798"/>
      <c r="V169" s="799">
        <f t="shared" si="64"/>
        <v>170503.40000000002</v>
      </c>
      <c r="W169" s="800"/>
    </row>
    <row r="170" spans="1:30" ht="26.1" customHeight="1" x14ac:dyDescent="0.15">
      <c r="A170" s="681"/>
      <c r="B170" s="682"/>
      <c r="C170" s="354" t="s">
        <v>61</v>
      </c>
      <c r="D170" s="654">
        <v>6.68</v>
      </c>
      <c r="E170" s="655">
        <v>258.20999999999998</v>
      </c>
      <c r="F170" s="655">
        <v>0.8</v>
      </c>
      <c r="G170" s="655">
        <v>0.63</v>
      </c>
      <c r="H170" s="655">
        <v>0</v>
      </c>
      <c r="I170" s="655">
        <v>12.2</v>
      </c>
      <c r="J170" s="655">
        <v>0</v>
      </c>
      <c r="K170" s="791">
        <f t="shared" si="62"/>
        <v>278.52</v>
      </c>
      <c r="L170" s="792"/>
      <c r="M170" s="656">
        <v>0.63</v>
      </c>
      <c r="N170" s="655">
        <v>258.20999999999998</v>
      </c>
      <c r="O170" s="655">
        <v>0.8</v>
      </c>
      <c r="P170" s="655">
        <v>0.63</v>
      </c>
      <c r="Q170" s="655">
        <v>0.22</v>
      </c>
      <c r="R170" s="655">
        <v>12.2</v>
      </c>
      <c r="S170" s="655">
        <v>0</v>
      </c>
      <c r="T170" s="791">
        <f t="shared" si="63"/>
        <v>272.69</v>
      </c>
      <c r="U170" s="793"/>
      <c r="V170" s="794">
        <f t="shared" si="64"/>
        <v>-5.8299999999999841</v>
      </c>
      <c r="W170" s="795"/>
    </row>
    <row r="171" spans="1:30" ht="26.1" customHeight="1" x14ac:dyDescent="0.15">
      <c r="A171" s="681" t="s">
        <v>28</v>
      </c>
      <c r="B171" s="682"/>
      <c r="C171" s="354" t="s">
        <v>60</v>
      </c>
      <c r="D171" s="408">
        <v>473666</v>
      </c>
      <c r="E171" s="409">
        <v>3356751</v>
      </c>
      <c r="F171" s="409">
        <v>2434494</v>
      </c>
      <c r="G171" s="409">
        <v>90442</v>
      </c>
      <c r="H171" s="409">
        <v>559048</v>
      </c>
      <c r="I171" s="409">
        <v>793275</v>
      </c>
      <c r="J171" s="409">
        <v>1188399</v>
      </c>
      <c r="K171" s="891">
        <f>SUM(D171:J171)</f>
        <v>8896075</v>
      </c>
      <c r="L171" s="892"/>
      <c r="M171" s="425">
        <f>M163+M165+M167+M169</f>
        <v>361962.5</v>
      </c>
      <c r="N171" s="409">
        <f>N163+N165+N167+N169</f>
        <v>3612539</v>
      </c>
      <c r="O171" s="409">
        <f t="shared" ref="O171:S171" si="65">O163+O165+O167+O169</f>
        <v>1964030</v>
      </c>
      <c r="P171" s="409">
        <f t="shared" si="65"/>
        <v>97074</v>
      </c>
      <c r="Q171" s="409">
        <f t="shared" si="65"/>
        <v>553900</v>
      </c>
      <c r="R171" s="409">
        <f t="shared" si="65"/>
        <v>791287</v>
      </c>
      <c r="S171" s="409">
        <f t="shared" si="65"/>
        <v>136597</v>
      </c>
      <c r="T171" s="891">
        <f t="shared" si="63"/>
        <v>7517389.5</v>
      </c>
      <c r="U171" s="893"/>
      <c r="V171" s="799">
        <f t="shared" si="64"/>
        <v>-1378685.5</v>
      </c>
      <c r="W171" s="800"/>
    </row>
    <row r="172" spans="1:30" ht="26.1" customHeight="1" thickBot="1" x14ac:dyDescent="0.2">
      <c r="A172" s="683"/>
      <c r="B172" s="684"/>
      <c r="C172" s="378" t="s">
        <v>61</v>
      </c>
      <c r="D172" s="410">
        <f>D164+D166+D168+D170</f>
        <v>376.72</v>
      </c>
      <c r="E172" s="407">
        <f>E164+E166+E168+E170</f>
        <v>1646.34</v>
      </c>
      <c r="F172" s="435">
        <f t="shared" ref="F172:J172" si="66">F164+F166+F168+F170</f>
        <v>454.17</v>
      </c>
      <c r="G172" s="435">
        <f t="shared" si="66"/>
        <v>154.94</v>
      </c>
      <c r="H172" s="435">
        <f t="shared" si="66"/>
        <v>77.78</v>
      </c>
      <c r="I172" s="435">
        <f t="shared" si="66"/>
        <v>202.47999999999996</v>
      </c>
      <c r="J172" s="435">
        <f t="shared" si="66"/>
        <v>212.73000000000002</v>
      </c>
      <c r="K172" s="894">
        <f t="shared" si="62"/>
        <v>3125.1600000000003</v>
      </c>
      <c r="L172" s="895"/>
      <c r="M172" s="426">
        <f>M164+M166+M168+M170</f>
        <v>406.74</v>
      </c>
      <c r="N172" s="407">
        <f>N164+N166+N168+N170</f>
        <v>1492.6399999999999</v>
      </c>
      <c r="O172" s="444">
        <f t="shared" ref="O172:S172" si="67">O164+O166+O168+O170</f>
        <v>421.7</v>
      </c>
      <c r="P172" s="444">
        <f t="shared" si="67"/>
        <v>151.76</v>
      </c>
      <c r="Q172" s="444">
        <f t="shared" si="67"/>
        <v>80.92</v>
      </c>
      <c r="R172" s="444">
        <f t="shared" si="67"/>
        <v>184.31999999999996</v>
      </c>
      <c r="S172" s="444">
        <f t="shared" si="67"/>
        <v>213.53</v>
      </c>
      <c r="T172" s="894">
        <f t="shared" si="63"/>
        <v>2951.6100000000006</v>
      </c>
      <c r="U172" s="896"/>
      <c r="V172" s="897">
        <f t="shared" si="64"/>
        <v>-173.54999999999973</v>
      </c>
      <c r="W172" s="898"/>
    </row>
    <row r="173" spans="1:30" ht="26.1" customHeight="1" thickBot="1" x14ac:dyDescent="0.2">
      <c r="A173" s="904"/>
      <c r="B173" s="905"/>
      <c r="C173" s="905"/>
      <c r="D173" s="905"/>
      <c r="E173" s="905"/>
      <c r="F173" s="905"/>
      <c r="G173" s="905"/>
      <c r="H173" s="905"/>
      <c r="I173" s="905"/>
      <c r="J173" s="905"/>
      <c r="K173" s="905"/>
      <c r="L173" s="905"/>
      <c r="M173" s="905"/>
      <c r="N173" s="905"/>
      <c r="O173" s="905"/>
      <c r="P173" s="905"/>
      <c r="Q173" s="905"/>
      <c r="R173" s="905"/>
      <c r="S173" s="905"/>
      <c r="T173" s="905"/>
      <c r="U173" s="905"/>
      <c r="V173" s="905"/>
      <c r="W173" s="906"/>
    </row>
    <row r="174" spans="1:30" ht="26.1" customHeight="1" x14ac:dyDescent="0.15">
      <c r="A174" s="899" t="s">
        <v>120</v>
      </c>
      <c r="B174" s="900"/>
      <c r="C174" s="900"/>
      <c r="D174" s="900"/>
      <c r="E174" s="900"/>
      <c r="F174" s="900"/>
      <c r="G174" s="900"/>
      <c r="H174" s="900"/>
      <c r="I174" s="900"/>
      <c r="J174" s="900"/>
      <c r="K174" s="900"/>
      <c r="L174" s="900"/>
      <c r="M174" s="900"/>
      <c r="N174" s="900"/>
      <c r="O174" s="900"/>
      <c r="P174" s="900"/>
      <c r="Q174" s="900"/>
      <c r="R174" s="900"/>
      <c r="S174" s="900"/>
      <c r="T174" s="900"/>
      <c r="U174" s="900"/>
      <c r="V174" s="900"/>
      <c r="W174" s="901"/>
    </row>
    <row r="175" spans="1:30" ht="26.1" customHeight="1" x14ac:dyDescent="0.15">
      <c r="A175" s="743" t="s">
        <v>9</v>
      </c>
      <c r="B175" s="744"/>
      <c r="C175" s="744" t="s">
        <v>113</v>
      </c>
      <c r="D175" s="744"/>
      <c r="E175" s="902" t="s">
        <v>121</v>
      </c>
      <c r="F175" s="902"/>
      <c r="G175" s="902" t="s">
        <v>122</v>
      </c>
      <c r="H175" s="902"/>
      <c r="I175" s="902" t="s">
        <v>75</v>
      </c>
      <c r="J175" s="902"/>
      <c r="K175" s="902" t="s">
        <v>107</v>
      </c>
      <c r="L175" s="902"/>
      <c r="M175" s="902"/>
      <c r="N175" s="902"/>
      <c r="O175" s="902"/>
      <c r="P175" s="902"/>
      <c r="Q175" s="902"/>
      <c r="R175" s="902"/>
      <c r="S175" s="902"/>
      <c r="T175" s="902"/>
      <c r="U175" s="902"/>
      <c r="V175" s="902"/>
      <c r="W175" s="903"/>
    </row>
    <row r="176" spans="1:30" ht="26.1" customHeight="1" x14ac:dyDescent="0.15">
      <c r="A176" s="743" t="s">
        <v>123</v>
      </c>
      <c r="B176" s="744"/>
      <c r="C176" s="744" t="s">
        <v>115</v>
      </c>
      <c r="D176" s="744"/>
      <c r="E176" s="879">
        <f>M164</f>
        <v>71.539999999999992</v>
      </c>
      <c r="F176" s="879"/>
      <c r="G176" s="879">
        <v>105</v>
      </c>
      <c r="H176" s="879"/>
      <c r="I176" s="879">
        <f>E176-G176</f>
        <v>-33.460000000000008</v>
      </c>
      <c r="J176" s="879"/>
      <c r="K176" s="890"/>
      <c r="L176" s="885"/>
      <c r="M176" s="885"/>
      <c r="N176" s="885"/>
      <c r="O176" s="885"/>
      <c r="P176" s="885"/>
      <c r="Q176" s="885"/>
      <c r="R176" s="885"/>
      <c r="S176" s="885"/>
      <c r="T176" s="885"/>
      <c r="U176" s="885"/>
      <c r="V176" s="885"/>
      <c r="W176" s="886"/>
    </row>
    <row r="177" spans="1:23" ht="26.1" customHeight="1" x14ac:dyDescent="0.15">
      <c r="A177" s="743"/>
      <c r="B177" s="744"/>
      <c r="C177" s="744" t="s">
        <v>116</v>
      </c>
      <c r="D177" s="744"/>
      <c r="E177" s="810">
        <f>M166</f>
        <v>0</v>
      </c>
      <c r="F177" s="810"/>
      <c r="G177" s="810">
        <v>0</v>
      </c>
      <c r="H177" s="810"/>
      <c r="I177" s="810">
        <f t="shared" ref="I177:I210" si="68">E177-G177</f>
        <v>0</v>
      </c>
      <c r="J177" s="810"/>
      <c r="K177" s="889"/>
      <c r="L177" s="811"/>
      <c r="M177" s="811"/>
      <c r="N177" s="811"/>
      <c r="O177" s="811"/>
      <c r="P177" s="811"/>
      <c r="Q177" s="811"/>
      <c r="R177" s="811"/>
      <c r="S177" s="811"/>
      <c r="T177" s="811"/>
      <c r="U177" s="811"/>
      <c r="V177" s="811"/>
      <c r="W177" s="812"/>
    </row>
    <row r="178" spans="1:23" ht="26.1" customHeight="1" x14ac:dyDescent="0.15">
      <c r="A178" s="743"/>
      <c r="B178" s="744"/>
      <c r="C178" s="744" t="s">
        <v>117</v>
      </c>
      <c r="D178" s="744"/>
      <c r="E178" s="810">
        <f>M168</f>
        <v>334.57</v>
      </c>
      <c r="F178" s="810"/>
      <c r="G178" s="810">
        <v>95</v>
      </c>
      <c r="H178" s="810"/>
      <c r="I178" s="810">
        <f t="shared" si="68"/>
        <v>239.57</v>
      </c>
      <c r="J178" s="810"/>
      <c r="K178" s="811" t="s">
        <v>340</v>
      </c>
      <c r="L178" s="811"/>
      <c r="M178" s="811"/>
      <c r="N178" s="811"/>
      <c r="O178" s="811"/>
      <c r="P178" s="811"/>
      <c r="Q178" s="811"/>
      <c r="R178" s="811"/>
      <c r="S178" s="811"/>
      <c r="T178" s="811"/>
      <c r="U178" s="811"/>
      <c r="V178" s="811"/>
      <c r="W178" s="812"/>
    </row>
    <row r="179" spans="1:23" ht="26.1" customHeight="1" x14ac:dyDescent="0.15">
      <c r="A179" s="743"/>
      <c r="B179" s="744"/>
      <c r="C179" s="744" t="s">
        <v>119</v>
      </c>
      <c r="D179" s="744"/>
      <c r="E179" s="810">
        <f>M170</f>
        <v>0.63</v>
      </c>
      <c r="F179" s="810"/>
      <c r="G179" s="810">
        <v>0</v>
      </c>
      <c r="H179" s="810"/>
      <c r="I179" s="810">
        <f t="shared" si="68"/>
        <v>0.63</v>
      </c>
      <c r="J179" s="810"/>
      <c r="K179" s="811"/>
      <c r="L179" s="811"/>
      <c r="M179" s="811"/>
      <c r="N179" s="811"/>
      <c r="O179" s="811"/>
      <c r="P179" s="811"/>
      <c r="Q179" s="811"/>
      <c r="R179" s="811"/>
      <c r="S179" s="811"/>
      <c r="T179" s="811"/>
      <c r="U179" s="811"/>
      <c r="V179" s="811"/>
      <c r="W179" s="812"/>
    </row>
    <row r="180" spans="1:23" ht="26.1" customHeight="1" x14ac:dyDescent="0.15">
      <c r="A180" s="743"/>
      <c r="B180" s="744"/>
      <c r="C180" s="874" t="s">
        <v>28</v>
      </c>
      <c r="D180" s="874"/>
      <c r="E180" s="875">
        <f>SUM(E176:F179)</f>
        <v>406.74</v>
      </c>
      <c r="F180" s="875"/>
      <c r="G180" s="875">
        <f>SUM(G176:H179)</f>
        <v>200</v>
      </c>
      <c r="H180" s="875"/>
      <c r="I180" s="875">
        <f t="shared" si="68"/>
        <v>206.74</v>
      </c>
      <c r="J180" s="875"/>
      <c r="K180" s="887"/>
      <c r="L180" s="887"/>
      <c r="M180" s="887"/>
      <c r="N180" s="887"/>
      <c r="O180" s="887"/>
      <c r="P180" s="887"/>
      <c r="Q180" s="887"/>
      <c r="R180" s="887"/>
      <c r="S180" s="887"/>
      <c r="T180" s="887"/>
      <c r="U180" s="887"/>
      <c r="V180" s="887"/>
      <c r="W180" s="888"/>
    </row>
    <row r="181" spans="1:23" ht="26.1" customHeight="1" x14ac:dyDescent="0.15">
      <c r="A181" s="743" t="s">
        <v>124</v>
      </c>
      <c r="B181" s="744"/>
      <c r="C181" s="744" t="s">
        <v>115</v>
      </c>
      <c r="D181" s="744"/>
      <c r="E181" s="879">
        <f>N164</f>
        <v>953.2</v>
      </c>
      <c r="F181" s="879"/>
      <c r="G181" s="879">
        <v>925</v>
      </c>
      <c r="H181" s="879"/>
      <c r="I181" s="879">
        <f t="shared" si="68"/>
        <v>28.200000000000045</v>
      </c>
      <c r="J181" s="879"/>
      <c r="K181" s="885"/>
      <c r="L181" s="885"/>
      <c r="M181" s="885"/>
      <c r="N181" s="885"/>
      <c r="O181" s="885"/>
      <c r="P181" s="885"/>
      <c r="Q181" s="885"/>
      <c r="R181" s="885"/>
      <c r="S181" s="885"/>
      <c r="T181" s="885"/>
      <c r="U181" s="885"/>
      <c r="V181" s="885"/>
      <c r="W181" s="886"/>
    </row>
    <row r="182" spans="1:23" ht="26.1" customHeight="1" x14ac:dyDescent="0.15">
      <c r="A182" s="743"/>
      <c r="B182" s="744"/>
      <c r="C182" s="744" t="s">
        <v>116</v>
      </c>
      <c r="D182" s="744"/>
      <c r="E182" s="810">
        <f>N166</f>
        <v>75.59</v>
      </c>
      <c r="F182" s="810"/>
      <c r="G182" s="810">
        <v>95</v>
      </c>
      <c r="H182" s="810"/>
      <c r="I182" s="810">
        <f t="shared" si="68"/>
        <v>-19.409999999999997</v>
      </c>
      <c r="J182" s="810"/>
      <c r="K182" s="811"/>
      <c r="L182" s="811"/>
      <c r="M182" s="811"/>
      <c r="N182" s="811"/>
      <c r="O182" s="811"/>
      <c r="P182" s="811"/>
      <c r="Q182" s="811"/>
      <c r="R182" s="811"/>
      <c r="S182" s="811"/>
      <c r="T182" s="811"/>
      <c r="U182" s="811"/>
      <c r="V182" s="811"/>
      <c r="W182" s="812"/>
    </row>
    <row r="183" spans="1:23" ht="26.1" customHeight="1" x14ac:dyDescent="0.15">
      <c r="A183" s="743"/>
      <c r="B183" s="744"/>
      <c r="C183" s="744" t="s">
        <v>117</v>
      </c>
      <c r="D183" s="744"/>
      <c r="E183" s="810">
        <f>N168</f>
        <v>205.64</v>
      </c>
      <c r="F183" s="810"/>
      <c r="G183" s="810">
        <v>280</v>
      </c>
      <c r="H183" s="810"/>
      <c r="I183" s="810">
        <f t="shared" si="68"/>
        <v>-74.360000000000014</v>
      </c>
      <c r="J183" s="810"/>
      <c r="K183" s="811"/>
      <c r="L183" s="811"/>
      <c r="M183" s="811"/>
      <c r="N183" s="811"/>
      <c r="O183" s="811"/>
      <c r="P183" s="811"/>
      <c r="Q183" s="811"/>
      <c r="R183" s="811"/>
      <c r="S183" s="811"/>
      <c r="T183" s="811"/>
      <c r="U183" s="811"/>
      <c r="V183" s="811"/>
      <c r="W183" s="812"/>
    </row>
    <row r="184" spans="1:23" ht="26.1" customHeight="1" x14ac:dyDescent="0.15">
      <c r="A184" s="743"/>
      <c r="B184" s="744"/>
      <c r="C184" s="744" t="s">
        <v>119</v>
      </c>
      <c r="D184" s="744"/>
      <c r="E184" s="810">
        <f>N170</f>
        <v>258.20999999999998</v>
      </c>
      <c r="F184" s="810"/>
      <c r="G184" s="810">
        <v>0</v>
      </c>
      <c r="H184" s="810"/>
      <c r="I184" s="810">
        <f t="shared" si="68"/>
        <v>258.20999999999998</v>
      </c>
      <c r="J184" s="810"/>
      <c r="K184" s="811"/>
      <c r="L184" s="811"/>
      <c r="M184" s="811"/>
      <c r="N184" s="811"/>
      <c r="O184" s="811"/>
      <c r="P184" s="811"/>
      <c r="Q184" s="811"/>
      <c r="R184" s="811"/>
      <c r="S184" s="811"/>
      <c r="T184" s="811"/>
      <c r="U184" s="811"/>
      <c r="V184" s="811"/>
      <c r="W184" s="812"/>
    </row>
    <row r="185" spans="1:23" ht="26.1" customHeight="1" x14ac:dyDescent="0.15">
      <c r="A185" s="743"/>
      <c r="B185" s="744"/>
      <c r="C185" s="874" t="s">
        <v>28</v>
      </c>
      <c r="D185" s="874"/>
      <c r="E185" s="875">
        <f>SUM(E181:F184)</f>
        <v>1492.6399999999999</v>
      </c>
      <c r="F185" s="875"/>
      <c r="G185" s="875">
        <f>SUM(G181:H184)</f>
        <v>1300</v>
      </c>
      <c r="H185" s="875"/>
      <c r="I185" s="876">
        <f t="shared" si="68"/>
        <v>192.63999999999987</v>
      </c>
      <c r="J185" s="876"/>
      <c r="K185" s="877"/>
      <c r="L185" s="877"/>
      <c r="M185" s="877"/>
      <c r="N185" s="877"/>
      <c r="O185" s="877"/>
      <c r="P185" s="877"/>
      <c r="Q185" s="877"/>
      <c r="R185" s="877"/>
      <c r="S185" s="877"/>
      <c r="T185" s="877"/>
      <c r="U185" s="877"/>
      <c r="V185" s="877"/>
      <c r="W185" s="878"/>
    </row>
    <row r="186" spans="1:23" ht="26.1" customHeight="1" x14ac:dyDescent="0.15">
      <c r="A186" s="743" t="s">
        <v>125</v>
      </c>
      <c r="B186" s="744"/>
      <c r="C186" s="744" t="s">
        <v>115</v>
      </c>
      <c r="D186" s="744"/>
      <c r="E186" s="879">
        <f>O164</f>
        <v>294.43</v>
      </c>
      <c r="F186" s="879"/>
      <c r="G186" s="879">
        <v>222</v>
      </c>
      <c r="H186" s="879"/>
      <c r="I186" s="880">
        <f t="shared" si="68"/>
        <v>72.430000000000007</v>
      </c>
      <c r="J186" s="880"/>
      <c r="K186" s="881" t="s">
        <v>364</v>
      </c>
      <c r="L186" s="882"/>
      <c r="M186" s="882"/>
      <c r="N186" s="882"/>
      <c r="O186" s="882"/>
      <c r="P186" s="882"/>
      <c r="Q186" s="882"/>
      <c r="R186" s="882"/>
      <c r="S186" s="882"/>
      <c r="T186" s="882"/>
      <c r="U186" s="882"/>
      <c r="V186" s="882"/>
      <c r="W186" s="883"/>
    </row>
    <row r="187" spans="1:23" ht="26.1" customHeight="1" x14ac:dyDescent="0.15">
      <c r="A187" s="743"/>
      <c r="B187" s="744"/>
      <c r="C187" s="744" t="s">
        <v>116</v>
      </c>
      <c r="D187" s="744"/>
      <c r="E187" s="810">
        <f>O166</f>
        <v>0</v>
      </c>
      <c r="F187" s="810"/>
      <c r="G187" s="810">
        <v>0</v>
      </c>
      <c r="H187" s="810"/>
      <c r="I187" s="810">
        <f t="shared" si="68"/>
        <v>0</v>
      </c>
      <c r="J187" s="810"/>
      <c r="K187" s="889"/>
      <c r="L187" s="811"/>
      <c r="M187" s="811"/>
      <c r="N187" s="811"/>
      <c r="O187" s="811"/>
      <c r="P187" s="811"/>
      <c r="Q187" s="811"/>
      <c r="R187" s="811"/>
      <c r="S187" s="811"/>
      <c r="T187" s="811"/>
      <c r="U187" s="811"/>
      <c r="V187" s="811"/>
      <c r="W187" s="812"/>
    </row>
    <row r="188" spans="1:23" ht="26.1" customHeight="1" x14ac:dyDescent="0.15">
      <c r="A188" s="743"/>
      <c r="B188" s="744"/>
      <c r="C188" s="744" t="s">
        <v>117</v>
      </c>
      <c r="D188" s="744"/>
      <c r="E188" s="810">
        <f>O168</f>
        <v>126.47</v>
      </c>
      <c r="F188" s="810"/>
      <c r="G188" s="810">
        <v>90</v>
      </c>
      <c r="H188" s="810"/>
      <c r="I188" s="810">
        <f t="shared" si="68"/>
        <v>36.47</v>
      </c>
      <c r="J188" s="810"/>
      <c r="K188" s="811" t="s">
        <v>365</v>
      </c>
      <c r="L188" s="811"/>
      <c r="M188" s="811"/>
      <c r="N188" s="811"/>
      <c r="O188" s="811"/>
      <c r="P188" s="811"/>
      <c r="Q188" s="811"/>
      <c r="R188" s="811"/>
      <c r="S188" s="811"/>
      <c r="T188" s="811"/>
      <c r="U188" s="811"/>
      <c r="V188" s="811"/>
      <c r="W188" s="812"/>
    </row>
    <row r="189" spans="1:23" ht="26.1" customHeight="1" x14ac:dyDescent="0.15">
      <c r="A189" s="743"/>
      <c r="B189" s="744"/>
      <c r="C189" s="744" t="s">
        <v>119</v>
      </c>
      <c r="D189" s="744"/>
      <c r="E189" s="810">
        <f>O170</f>
        <v>0.8</v>
      </c>
      <c r="F189" s="810"/>
      <c r="G189" s="810">
        <v>0.8</v>
      </c>
      <c r="H189" s="810"/>
      <c r="I189" s="810">
        <f t="shared" si="68"/>
        <v>0</v>
      </c>
      <c r="J189" s="810"/>
      <c r="K189" s="811"/>
      <c r="L189" s="811"/>
      <c r="M189" s="811"/>
      <c r="N189" s="811"/>
      <c r="O189" s="811"/>
      <c r="P189" s="811"/>
      <c r="Q189" s="811"/>
      <c r="R189" s="811"/>
      <c r="S189" s="811"/>
      <c r="T189" s="811"/>
      <c r="U189" s="811"/>
      <c r="V189" s="811"/>
      <c r="W189" s="812"/>
    </row>
    <row r="190" spans="1:23" ht="26.1" customHeight="1" x14ac:dyDescent="0.15">
      <c r="A190" s="743"/>
      <c r="B190" s="744"/>
      <c r="C190" s="874" t="s">
        <v>28</v>
      </c>
      <c r="D190" s="874"/>
      <c r="E190" s="875">
        <f>SUM(E186:F189)</f>
        <v>421.7</v>
      </c>
      <c r="F190" s="875"/>
      <c r="G190" s="875">
        <f>SUM(G186:H189)</f>
        <v>312.8</v>
      </c>
      <c r="H190" s="875"/>
      <c r="I190" s="875">
        <f t="shared" si="68"/>
        <v>108.89999999999998</v>
      </c>
      <c r="J190" s="875"/>
      <c r="K190" s="887"/>
      <c r="L190" s="887"/>
      <c r="M190" s="887"/>
      <c r="N190" s="887"/>
      <c r="O190" s="887"/>
      <c r="P190" s="887"/>
      <c r="Q190" s="887"/>
      <c r="R190" s="887"/>
      <c r="S190" s="887"/>
      <c r="T190" s="887"/>
      <c r="U190" s="887"/>
      <c r="V190" s="887"/>
      <c r="W190" s="888"/>
    </row>
    <row r="191" spans="1:23" ht="26.1" customHeight="1" x14ac:dyDescent="0.15">
      <c r="A191" s="743" t="s">
        <v>126</v>
      </c>
      <c r="B191" s="744"/>
      <c r="C191" s="744" t="s">
        <v>115</v>
      </c>
      <c r="D191" s="744"/>
      <c r="E191" s="879">
        <f>P164</f>
        <v>86.52</v>
      </c>
      <c r="F191" s="879"/>
      <c r="G191" s="879">
        <v>120</v>
      </c>
      <c r="H191" s="879"/>
      <c r="I191" s="879">
        <f t="shared" si="68"/>
        <v>-33.480000000000004</v>
      </c>
      <c r="J191" s="879"/>
      <c r="K191" s="885"/>
      <c r="L191" s="885"/>
      <c r="M191" s="885"/>
      <c r="N191" s="885"/>
      <c r="O191" s="885"/>
      <c r="P191" s="885"/>
      <c r="Q191" s="885"/>
      <c r="R191" s="885"/>
      <c r="S191" s="885"/>
      <c r="T191" s="885"/>
      <c r="U191" s="885"/>
      <c r="V191" s="885"/>
      <c r="W191" s="886"/>
    </row>
    <row r="192" spans="1:23" ht="26.1" customHeight="1" x14ac:dyDescent="0.15">
      <c r="A192" s="743"/>
      <c r="B192" s="744"/>
      <c r="C192" s="744" t="s">
        <v>116</v>
      </c>
      <c r="D192" s="744"/>
      <c r="E192" s="810">
        <f>P166</f>
        <v>0.22</v>
      </c>
      <c r="F192" s="810"/>
      <c r="G192" s="810">
        <v>0</v>
      </c>
      <c r="H192" s="810"/>
      <c r="I192" s="810">
        <f t="shared" si="68"/>
        <v>0.22</v>
      </c>
      <c r="J192" s="810"/>
      <c r="K192" s="811"/>
      <c r="L192" s="811"/>
      <c r="M192" s="811"/>
      <c r="N192" s="811"/>
      <c r="O192" s="811"/>
      <c r="P192" s="811"/>
      <c r="Q192" s="811"/>
      <c r="R192" s="811"/>
      <c r="S192" s="811"/>
      <c r="T192" s="811"/>
      <c r="U192" s="811"/>
      <c r="V192" s="811"/>
      <c r="W192" s="812"/>
    </row>
    <row r="193" spans="1:23" ht="26.1" customHeight="1" x14ac:dyDescent="0.15">
      <c r="A193" s="743"/>
      <c r="B193" s="744"/>
      <c r="C193" s="744" t="s">
        <v>117</v>
      </c>
      <c r="D193" s="744"/>
      <c r="E193" s="810">
        <f>P168</f>
        <v>64.39</v>
      </c>
      <c r="F193" s="810"/>
      <c r="G193" s="810">
        <v>65</v>
      </c>
      <c r="H193" s="810"/>
      <c r="I193" s="810">
        <f t="shared" si="68"/>
        <v>-0.60999999999999943</v>
      </c>
      <c r="J193" s="810"/>
      <c r="K193" s="811" t="s">
        <v>377</v>
      </c>
      <c r="L193" s="811"/>
      <c r="M193" s="811"/>
      <c r="N193" s="811"/>
      <c r="O193" s="811"/>
      <c r="P193" s="811"/>
      <c r="Q193" s="811"/>
      <c r="R193" s="811"/>
      <c r="S193" s="811"/>
      <c r="T193" s="811"/>
      <c r="U193" s="811"/>
      <c r="V193" s="811"/>
      <c r="W193" s="812"/>
    </row>
    <row r="194" spans="1:23" ht="26.1" customHeight="1" x14ac:dyDescent="0.15">
      <c r="A194" s="743"/>
      <c r="B194" s="744"/>
      <c r="C194" s="744" t="s">
        <v>119</v>
      </c>
      <c r="D194" s="744"/>
      <c r="E194" s="810">
        <f>P170</f>
        <v>0.63</v>
      </c>
      <c r="F194" s="810"/>
      <c r="G194" s="810">
        <v>0</v>
      </c>
      <c r="H194" s="810"/>
      <c r="I194" s="810">
        <f t="shared" si="68"/>
        <v>0.63</v>
      </c>
      <c r="J194" s="810"/>
      <c r="K194" s="811"/>
      <c r="L194" s="811"/>
      <c r="M194" s="811"/>
      <c r="N194" s="811"/>
      <c r="O194" s="811"/>
      <c r="P194" s="811"/>
      <c r="Q194" s="811"/>
      <c r="R194" s="811"/>
      <c r="S194" s="811"/>
      <c r="T194" s="811"/>
      <c r="U194" s="811"/>
      <c r="V194" s="811"/>
      <c r="W194" s="812"/>
    </row>
    <row r="195" spans="1:23" ht="26.1" customHeight="1" x14ac:dyDescent="0.15">
      <c r="A195" s="743"/>
      <c r="B195" s="744"/>
      <c r="C195" s="874" t="s">
        <v>28</v>
      </c>
      <c r="D195" s="874"/>
      <c r="E195" s="875">
        <f>SUM(E191:F194)</f>
        <v>151.76</v>
      </c>
      <c r="F195" s="875"/>
      <c r="G195" s="875">
        <f>SUM(G191:H194)</f>
        <v>185</v>
      </c>
      <c r="H195" s="875"/>
      <c r="I195" s="876">
        <f t="shared" si="68"/>
        <v>-33.240000000000009</v>
      </c>
      <c r="J195" s="876"/>
      <c r="K195" s="877"/>
      <c r="L195" s="877"/>
      <c r="M195" s="877"/>
      <c r="N195" s="877"/>
      <c r="O195" s="877"/>
      <c r="P195" s="877"/>
      <c r="Q195" s="877"/>
      <c r="R195" s="877"/>
      <c r="S195" s="877"/>
      <c r="T195" s="877"/>
      <c r="U195" s="877"/>
      <c r="V195" s="877"/>
      <c r="W195" s="878"/>
    </row>
    <row r="196" spans="1:23" ht="26.1" customHeight="1" x14ac:dyDescent="0.15">
      <c r="A196" s="743" t="s">
        <v>127</v>
      </c>
      <c r="B196" s="744"/>
      <c r="C196" s="744" t="s">
        <v>115</v>
      </c>
      <c r="D196" s="744"/>
      <c r="E196" s="879">
        <f>Q164</f>
        <v>71.73</v>
      </c>
      <c r="F196" s="879"/>
      <c r="G196" s="879">
        <v>70</v>
      </c>
      <c r="H196" s="879"/>
      <c r="I196" s="880">
        <f t="shared" si="68"/>
        <v>1.730000000000004</v>
      </c>
      <c r="J196" s="880"/>
      <c r="K196" s="882"/>
      <c r="L196" s="882"/>
      <c r="M196" s="882"/>
      <c r="N196" s="882"/>
      <c r="O196" s="882"/>
      <c r="P196" s="882"/>
      <c r="Q196" s="882"/>
      <c r="R196" s="882"/>
      <c r="S196" s="882"/>
      <c r="T196" s="882"/>
      <c r="U196" s="882"/>
      <c r="V196" s="882"/>
      <c r="W196" s="883"/>
    </row>
    <row r="197" spans="1:23" ht="26.1" customHeight="1" x14ac:dyDescent="0.15">
      <c r="A197" s="743"/>
      <c r="B197" s="744"/>
      <c r="C197" s="744" t="s">
        <v>116</v>
      </c>
      <c r="D197" s="744"/>
      <c r="E197" s="810">
        <f>Q166</f>
        <v>0</v>
      </c>
      <c r="F197" s="810"/>
      <c r="G197" s="810">
        <v>0</v>
      </c>
      <c r="H197" s="810"/>
      <c r="I197" s="810">
        <f t="shared" si="68"/>
        <v>0</v>
      </c>
      <c r="J197" s="810"/>
      <c r="K197" s="811"/>
      <c r="L197" s="811"/>
      <c r="M197" s="811"/>
      <c r="N197" s="811"/>
      <c r="O197" s="811"/>
      <c r="P197" s="811"/>
      <c r="Q197" s="811"/>
      <c r="R197" s="811"/>
      <c r="S197" s="811"/>
      <c r="T197" s="811"/>
      <c r="U197" s="811"/>
      <c r="V197" s="811"/>
      <c r="W197" s="812"/>
    </row>
    <row r="198" spans="1:23" ht="26.1" customHeight="1" x14ac:dyDescent="0.15">
      <c r="A198" s="743"/>
      <c r="B198" s="744"/>
      <c r="C198" s="744" t="s">
        <v>117</v>
      </c>
      <c r="D198" s="744"/>
      <c r="E198" s="810">
        <f>Q168</f>
        <v>8.9700000000000006</v>
      </c>
      <c r="F198" s="810"/>
      <c r="G198" s="810">
        <v>10</v>
      </c>
      <c r="H198" s="810"/>
      <c r="I198" s="810">
        <f t="shared" si="68"/>
        <v>-1.0299999999999994</v>
      </c>
      <c r="J198" s="810"/>
      <c r="K198" s="811"/>
      <c r="L198" s="811"/>
      <c r="M198" s="811"/>
      <c r="N198" s="811"/>
      <c r="O198" s="811"/>
      <c r="P198" s="811"/>
      <c r="Q198" s="811"/>
      <c r="R198" s="811"/>
      <c r="S198" s="811"/>
      <c r="T198" s="811"/>
      <c r="U198" s="811"/>
      <c r="V198" s="811"/>
      <c r="W198" s="812"/>
    </row>
    <row r="199" spans="1:23" ht="26.1" customHeight="1" x14ac:dyDescent="0.15">
      <c r="A199" s="743"/>
      <c r="B199" s="744"/>
      <c r="C199" s="744" t="s">
        <v>119</v>
      </c>
      <c r="D199" s="744"/>
      <c r="E199" s="810">
        <f>Q170</f>
        <v>0.22</v>
      </c>
      <c r="F199" s="810"/>
      <c r="G199" s="810">
        <v>0</v>
      </c>
      <c r="H199" s="810"/>
      <c r="I199" s="810">
        <f t="shared" si="68"/>
        <v>0.22</v>
      </c>
      <c r="J199" s="810"/>
      <c r="K199" s="811"/>
      <c r="L199" s="811"/>
      <c r="M199" s="811"/>
      <c r="N199" s="811"/>
      <c r="O199" s="811"/>
      <c r="P199" s="811"/>
      <c r="Q199" s="811"/>
      <c r="R199" s="811"/>
      <c r="S199" s="811"/>
      <c r="T199" s="811"/>
      <c r="U199" s="811"/>
      <c r="V199" s="811"/>
      <c r="W199" s="812"/>
    </row>
    <row r="200" spans="1:23" ht="26.1" customHeight="1" x14ac:dyDescent="0.15">
      <c r="A200" s="743"/>
      <c r="B200" s="744"/>
      <c r="C200" s="874" t="s">
        <v>28</v>
      </c>
      <c r="D200" s="874"/>
      <c r="E200" s="875">
        <f>SUM(E196:F199)</f>
        <v>80.92</v>
      </c>
      <c r="F200" s="875"/>
      <c r="G200" s="875">
        <f>SUM(G196:H199)</f>
        <v>80</v>
      </c>
      <c r="H200" s="875"/>
      <c r="I200" s="875">
        <f t="shared" si="68"/>
        <v>0.92000000000000171</v>
      </c>
      <c r="J200" s="875"/>
      <c r="K200" s="887"/>
      <c r="L200" s="887"/>
      <c r="M200" s="887"/>
      <c r="N200" s="887"/>
      <c r="O200" s="887"/>
      <c r="P200" s="887"/>
      <c r="Q200" s="887"/>
      <c r="R200" s="887"/>
      <c r="S200" s="887"/>
      <c r="T200" s="887"/>
      <c r="U200" s="887"/>
      <c r="V200" s="887"/>
      <c r="W200" s="888"/>
    </row>
    <row r="201" spans="1:23" ht="26.1" customHeight="1" x14ac:dyDescent="0.15">
      <c r="A201" s="743" t="s">
        <v>128</v>
      </c>
      <c r="B201" s="744"/>
      <c r="C201" s="744" t="s">
        <v>115</v>
      </c>
      <c r="D201" s="744"/>
      <c r="E201" s="879">
        <f>R164</f>
        <v>123.77</v>
      </c>
      <c r="F201" s="879"/>
      <c r="G201" s="879">
        <v>140</v>
      </c>
      <c r="H201" s="879"/>
      <c r="I201" s="879">
        <f t="shared" si="68"/>
        <v>-16.230000000000004</v>
      </c>
      <c r="J201" s="879"/>
      <c r="K201" s="884" t="s">
        <v>396</v>
      </c>
      <c r="L201" s="885"/>
      <c r="M201" s="885"/>
      <c r="N201" s="885"/>
      <c r="O201" s="885"/>
      <c r="P201" s="885"/>
      <c r="Q201" s="885"/>
      <c r="R201" s="885"/>
      <c r="S201" s="885"/>
      <c r="T201" s="885"/>
      <c r="U201" s="885"/>
      <c r="V201" s="885"/>
      <c r="W201" s="886"/>
    </row>
    <row r="202" spans="1:23" ht="26.1" customHeight="1" x14ac:dyDescent="0.15">
      <c r="A202" s="743"/>
      <c r="B202" s="744"/>
      <c r="C202" s="744" t="s">
        <v>116</v>
      </c>
      <c r="D202" s="744"/>
      <c r="E202" s="810">
        <f>R166</f>
        <v>17.059999999999999</v>
      </c>
      <c r="F202" s="810"/>
      <c r="G202" s="810">
        <v>25</v>
      </c>
      <c r="H202" s="810"/>
      <c r="I202" s="810">
        <f t="shared" si="68"/>
        <v>-7.9400000000000013</v>
      </c>
      <c r="J202" s="810"/>
      <c r="K202" s="811" t="s">
        <v>397</v>
      </c>
      <c r="L202" s="811"/>
      <c r="M202" s="811"/>
      <c r="N202" s="811"/>
      <c r="O202" s="811"/>
      <c r="P202" s="811"/>
      <c r="Q202" s="811"/>
      <c r="R202" s="811"/>
      <c r="S202" s="811"/>
      <c r="T202" s="811"/>
      <c r="U202" s="811"/>
      <c r="V202" s="811"/>
      <c r="W202" s="812"/>
    </row>
    <row r="203" spans="1:23" ht="26.1" customHeight="1" x14ac:dyDescent="0.15">
      <c r="A203" s="743"/>
      <c r="B203" s="744"/>
      <c r="C203" s="744" t="s">
        <v>117</v>
      </c>
      <c r="D203" s="744"/>
      <c r="E203" s="810">
        <f>R168</f>
        <v>31.29</v>
      </c>
      <c r="F203" s="810"/>
      <c r="G203" s="810">
        <v>35</v>
      </c>
      <c r="H203" s="810"/>
      <c r="I203" s="810">
        <f t="shared" si="68"/>
        <v>-3.7100000000000009</v>
      </c>
      <c r="J203" s="810"/>
      <c r="K203" s="873"/>
      <c r="L203" s="811"/>
      <c r="M203" s="811"/>
      <c r="N203" s="811"/>
      <c r="O203" s="811"/>
      <c r="P203" s="811"/>
      <c r="Q203" s="811"/>
      <c r="R203" s="811"/>
      <c r="S203" s="811"/>
      <c r="T203" s="811"/>
      <c r="U203" s="811"/>
      <c r="V203" s="811"/>
      <c r="W203" s="812"/>
    </row>
    <row r="204" spans="1:23" ht="26.1" customHeight="1" x14ac:dyDescent="0.15">
      <c r="A204" s="743"/>
      <c r="B204" s="744"/>
      <c r="C204" s="744" t="s">
        <v>119</v>
      </c>
      <c r="D204" s="744"/>
      <c r="E204" s="810">
        <f>R170</f>
        <v>12.2</v>
      </c>
      <c r="F204" s="810"/>
      <c r="G204" s="810">
        <v>0</v>
      </c>
      <c r="H204" s="810"/>
      <c r="I204" s="810">
        <f t="shared" si="68"/>
        <v>12.2</v>
      </c>
      <c r="J204" s="810"/>
      <c r="K204" s="811"/>
      <c r="L204" s="811"/>
      <c r="M204" s="811"/>
      <c r="N204" s="811"/>
      <c r="O204" s="811"/>
      <c r="P204" s="811"/>
      <c r="Q204" s="811"/>
      <c r="R204" s="811"/>
      <c r="S204" s="811"/>
      <c r="T204" s="811"/>
      <c r="U204" s="811"/>
      <c r="V204" s="811"/>
      <c r="W204" s="812"/>
    </row>
    <row r="205" spans="1:23" ht="26.1" customHeight="1" x14ac:dyDescent="0.15">
      <c r="A205" s="743"/>
      <c r="B205" s="744"/>
      <c r="C205" s="874" t="s">
        <v>28</v>
      </c>
      <c r="D205" s="874"/>
      <c r="E205" s="875">
        <f>SUM(E201:F204)</f>
        <v>184.31999999999996</v>
      </c>
      <c r="F205" s="875"/>
      <c r="G205" s="875">
        <f>SUM(G201:H204)</f>
        <v>200</v>
      </c>
      <c r="H205" s="875"/>
      <c r="I205" s="876">
        <f t="shared" si="68"/>
        <v>-15.680000000000035</v>
      </c>
      <c r="J205" s="876"/>
      <c r="K205" s="877"/>
      <c r="L205" s="877"/>
      <c r="M205" s="877"/>
      <c r="N205" s="877"/>
      <c r="O205" s="877"/>
      <c r="P205" s="877"/>
      <c r="Q205" s="877"/>
      <c r="R205" s="877"/>
      <c r="S205" s="877"/>
      <c r="T205" s="877"/>
      <c r="U205" s="877"/>
      <c r="V205" s="877"/>
      <c r="W205" s="878"/>
    </row>
    <row r="206" spans="1:23" ht="26.1" customHeight="1" x14ac:dyDescent="0.15">
      <c r="A206" s="743" t="s">
        <v>129</v>
      </c>
      <c r="B206" s="744"/>
      <c r="C206" s="744" t="s">
        <v>115</v>
      </c>
      <c r="D206" s="744"/>
      <c r="E206" s="879">
        <f>S164</f>
        <v>131.22</v>
      </c>
      <c r="F206" s="879"/>
      <c r="G206" s="879">
        <v>200.2</v>
      </c>
      <c r="H206" s="879"/>
      <c r="I206" s="880">
        <f t="shared" si="68"/>
        <v>-68.97999999999999</v>
      </c>
      <c r="J206" s="880"/>
      <c r="K206" s="881" t="s">
        <v>407</v>
      </c>
      <c r="L206" s="882"/>
      <c r="M206" s="882"/>
      <c r="N206" s="882"/>
      <c r="O206" s="882"/>
      <c r="P206" s="882"/>
      <c r="Q206" s="882"/>
      <c r="R206" s="882"/>
      <c r="S206" s="882"/>
      <c r="T206" s="882"/>
      <c r="U206" s="882"/>
      <c r="V206" s="882"/>
      <c r="W206" s="883"/>
    </row>
    <row r="207" spans="1:23" ht="26.1" customHeight="1" x14ac:dyDescent="0.15">
      <c r="A207" s="743"/>
      <c r="B207" s="744"/>
      <c r="C207" s="744" t="s">
        <v>116</v>
      </c>
      <c r="D207" s="744"/>
      <c r="E207" s="810">
        <f>S166</f>
        <v>0</v>
      </c>
      <c r="F207" s="810"/>
      <c r="G207" s="810">
        <v>0</v>
      </c>
      <c r="H207" s="810"/>
      <c r="I207" s="810">
        <f t="shared" si="68"/>
        <v>0</v>
      </c>
      <c r="J207" s="810"/>
      <c r="K207" s="811" t="s">
        <v>408</v>
      </c>
      <c r="L207" s="811"/>
      <c r="M207" s="811"/>
      <c r="N207" s="811"/>
      <c r="O207" s="811"/>
      <c r="P207" s="811"/>
      <c r="Q207" s="811"/>
      <c r="R207" s="811"/>
      <c r="S207" s="811"/>
      <c r="T207" s="811"/>
      <c r="U207" s="811"/>
      <c r="V207" s="811"/>
      <c r="W207" s="812"/>
    </row>
    <row r="208" spans="1:23" ht="26.1" customHeight="1" x14ac:dyDescent="0.15">
      <c r="A208" s="743"/>
      <c r="B208" s="744"/>
      <c r="C208" s="744" t="s">
        <v>117</v>
      </c>
      <c r="D208" s="744"/>
      <c r="E208" s="810">
        <f>S168</f>
        <v>82.31</v>
      </c>
      <c r="F208" s="810"/>
      <c r="G208" s="810">
        <v>50</v>
      </c>
      <c r="H208" s="810"/>
      <c r="I208" s="810">
        <f t="shared" si="68"/>
        <v>32.31</v>
      </c>
      <c r="J208" s="810"/>
      <c r="K208" s="873" t="s">
        <v>409</v>
      </c>
      <c r="L208" s="811"/>
      <c r="M208" s="811"/>
      <c r="N208" s="811"/>
      <c r="O208" s="811"/>
      <c r="P208" s="811"/>
      <c r="Q208" s="811"/>
      <c r="R208" s="811"/>
      <c r="S208" s="811"/>
      <c r="T208" s="811"/>
      <c r="U208" s="811"/>
      <c r="V208" s="811"/>
      <c r="W208" s="812"/>
    </row>
    <row r="209" spans="1:23" ht="26.1" customHeight="1" x14ac:dyDescent="0.15">
      <c r="A209" s="743"/>
      <c r="B209" s="744"/>
      <c r="C209" s="744" t="s">
        <v>119</v>
      </c>
      <c r="D209" s="744"/>
      <c r="E209" s="810">
        <f>S170</f>
        <v>0</v>
      </c>
      <c r="F209" s="810"/>
      <c r="G209" s="810">
        <v>0</v>
      </c>
      <c r="H209" s="810"/>
      <c r="I209" s="810">
        <f t="shared" si="68"/>
        <v>0</v>
      </c>
      <c r="J209" s="810"/>
      <c r="K209" s="811" t="s">
        <v>410</v>
      </c>
      <c r="L209" s="811"/>
      <c r="M209" s="811"/>
      <c r="N209" s="811"/>
      <c r="O209" s="811"/>
      <c r="P209" s="811"/>
      <c r="Q209" s="811"/>
      <c r="R209" s="811"/>
      <c r="S209" s="811"/>
      <c r="T209" s="811"/>
      <c r="U209" s="811"/>
      <c r="V209" s="811"/>
      <c r="W209" s="812"/>
    </row>
    <row r="210" spans="1:23" ht="26.1" customHeight="1" thickBot="1" x14ac:dyDescent="0.2">
      <c r="A210" s="801"/>
      <c r="B210" s="802"/>
      <c r="C210" s="813" t="s">
        <v>28</v>
      </c>
      <c r="D210" s="813"/>
      <c r="E210" s="814">
        <f>SUM(E206:F209)</f>
        <v>213.53</v>
      </c>
      <c r="F210" s="814"/>
      <c r="G210" s="814">
        <f>SUM(G206:H209)</f>
        <v>250.2</v>
      </c>
      <c r="H210" s="814"/>
      <c r="I210" s="814">
        <f t="shared" si="68"/>
        <v>-36.669999999999987</v>
      </c>
      <c r="J210" s="814"/>
      <c r="K210" s="815"/>
      <c r="L210" s="815"/>
      <c r="M210" s="815"/>
      <c r="N210" s="815"/>
      <c r="O210" s="815"/>
      <c r="P210" s="815"/>
      <c r="Q210" s="815"/>
      <c r="R210" s="815"/>
      <c r="S210" s="815"/>
      <c r="T210" s="815"/>
      <c r="U210" s="815"/>
      <c r="V210" s="815"/>
      <c r="W210" s="816"/>
    </row>
    <row r="211" spans="1:23" ht="26.1" customHeight="1" x14ac:dyDescent="0.15">
      <c r="A211" s="749"/>
      <c r="B211" s="750"/>
      <c r="C211" s="750"/>
      <c r="D211" s="750"/>
      <c r="E211" s="750"/>
      <c r="F211" s="750"/>
      <c r="G211" s="750"/>
      <c r="H211" s="750"/>
      <c r="I211" s="750"/>
      <c r="J211" s="750"/>
      <c r="K211" s="750"/>
      <c r="L211" s="750"/>
      <c r="M211" s="750"/>
      <c r="N211" s="750"/>
      <c r="O211" s="750"/>
      <c r="P211" s="750"/>
      <c r="Q211" s="750"/>
      <c r="R211" s="750"/>
      <c r="S211" s="750"/>
      <c r="T211" s="750"/>
      <c r="U211" s="750"/>
      <c r="V211" s="750"/>
      <c r="W211" s="751"/>
    </row>
    <row r="212" spans="1:23" ht="26.1" customHeight="1" thickBot="1" x14ac:dyDescent="0.2">
      <c r="A212" s="818" t="s">
        <v>130</v>
      </c>
      <c r="B212" s="819"/>
      <c r="C212" s="819"/>
      <c r="D212" s="819"/>
      <c r="E212" s="819"/>
      <c r="F212" s="819"/>
      <c r="G212" s="819"/>
      <c r="H212" s="819"/>
      <c r="I212" s="819"/>
      <c r="J212" s="819"/>
      <c r="K212" s="819"/>
      <c r="L212" s="819"/>
      <c r="M212" s="819"/>
      <c r="N212" s="819"/>
      <c r="O212" s="819"/>
      <c r="P212" s="819"/>
      <c r="Q212" s="819"/>
      <c r="R212" s="819"/>
      <c r="S212" s="819"/>
      <c r="T212" s="820"/>
      <c r="U212" s="820"/>
      <c r="V212" s="820"/>
      <c r="W212" s="821"/>
    </row>
    <row r="213" spans="1:23" ht="26.1" customHeight="1" x14ac:dyDescent="0.15">
      <c r="A213" s="745" t="s">
        <v>9</v>
      </c>
      <c r="B213" s="746"/>
      <c r="C213" s="702" t="s">
        <v>56</v>
      </c>
      <c r="D213" s="822"/>
      <c r="E213" s="822"/>
      <c r="F213" s="822"/>
      <c r="G213" s="822"/>
      <c r="H213" s="822"/>
      <c r="I213" s="822"/>
      <c r="J213" s="822"/>
      <c r="K213" s="822" t="s">
        <v>131</v>
      </c>
      <c r="L213" s="822"/>
      <c r="M213" s="822"/>
      <c r="N213" s="822"/>
      <c r="O213" s="822"/>
      <c r="P213" s="822"/>
      <c r="Q213" s="822"/>
      <c r="R213" s="822"/>
      <c r="S213" s="822"/>
      <c r="T213" s="822"/>
      <c r="U213" s="822"/>
      <c r="V213" s="822"/>
      <c r="W213" s="823"/>
    </row>
    <row r="214" spans="1:23" ht="26.1" customHeight="1" x14ac:dyDescent="0.15">
      <c r="A214" s="747"/>
      <c r="B214" s="748"/>
      <c r="C214" s="865" t="s">
        <v>132</v>
      </c>
      <c r="D214" s="682"/>
      <c r="E214" s="682" t="s">
        <v>133</v>
      </c>
      <c r="F214" s="682"/>
      <c r="G214" s="682" t="s">
        <v>134</v>
      </c>
      <c r="H214" s="682"/>
      <c r="I214" s="682" t="s">
        <v>135</v>
      </c>
      <c r="J214" s="682"/>
      <c r="K214" s="682" t="s">
        <v>136</v>
      </c>
      <c r="L214" s="682"/>
      <c r="M214" s="682"/>
      <c r="N214" s="682"/>
      <c r="O214" s="682"/>
      <c r="P214" s="682"/>
      <c r="Q214" s="682"/>
      <c r="R214" s="682"/>
      <c r="S214" s="682"/>
      <c r="T214" s="682"/>
      <c r="U214" s="354" t="s">
        <v>137</v>
      </c>
      <c r="V214" s="354" t="s">
        <v>138</v>
      </c>
      <c r="W214" s="434" t="s">
        <v>35</v>
      </c>
    </row>
    <row r="215" spans="1:23" ht="26.1" customHeight="1" x14ac:dyDescent="0.15">
      <c r="A215" s="681" t="s">
        <v>21</v>
      </c>
      <c r="B215" s="682"/>
      <c r="C215" s="866">
        <v>4138</v>
      </c>
      <c r="D215" s="867"/>
      <c r="E215" s="868">
        <v>439.77</v>
      </c>
      <c r="F215" s="868"/>
      <c r="G215" s="868">
        <v>137689</v>
      </c>
      <c r="H215" s="868"/>
      <c r="I215" s="867">
        <v>43</v>
      </c>
      <c r="J215" s="869"/>
      <c r="K215" s="870"/>
      <c r="L215" s="871"/>
      <c r="M215" s="871"/>
      <c r="N215" s="871"/>
      <c r="O215" s="871"/>
      <c r="P215" s="871"/>
      <c r="Q215" s="871"/>
      <c r="R215" s="871"/>
      <c r="S215" s="871"/>
      <c r="T215" s="871"/>
      <c r="U215" s="663"/>
      <c r="V215" s="663"/>
      <c r="W215" s="664"/>
    </row>
    <row r="216" spans="1:23" ht="26.1" customHeight="1" x14ac:dyDescent="0.15">
      <c r="A216" s="681" t="s">
        <v>22</v>
      </c>
      <c r="B216" s="682"/>
      <c r="C216" s="727">
        <v>90396</v>
      </c>
      <c r="D216" s="728"/>
      <c r="E216" s="739">
        <v>654.80999999999995</v>
      </c>
      <c r="F216" s="739"/>
      <c r="G216" s="739">
        <v>692099.1166666667</v>
      </c>
      <c r="H216" s="739"/>
      <c r="I216" s="728">
        <v>1442</v>
      </c>
      <c r="J216" s="732"/>
      <c r="K216" s="752"/>
      <c r="L216" s="694"/>
      <c r="M216" s="694"/>
      <c r="N216" s="694"/>
      <c r="O216" s="694"/>
      <c r="P216" s="694"/>
      <c r="Q216" s="694"/>
      <c r="R216" s="694"/>
      <c r="S216" s="694"/>
      <c r="T216" s="694"/>
      <c r="U216" s="665"/>
      <c r="V216" s="665"/>
      <c r="W216" s="666"/>
    </row>
    <row r="217" spans="1:23" ht="26.1" customHeight="1" x14ac:dyDescent="0.15">
      <c r="A217" s="681" t="s">
        <v>23</v>
      </c>
      <c r="B217" s="682"/>
      <c r="C217" s="727">
        <v>16000</v>
      </c>
      <c r="D217" s="728"/>
      <c r="E217" s="739">
        <v>405.25</v>
      </c>
      <c r="F217" s="739"/>
      <c r="G217" s="739">
        <v>164415</v>
      </c>
      <c r="H217" s="739"/>
      <c r="I217" s="728">
        <v>252</v>
      </c>
      <c r="J217" s="732"/>
      <c r="K217" s="817"/>
      <c r="L217" s="694"/>
      <c r="M217" s="694"/>
      <c r="N217" s="694"/>
      <c r="O217" s="694"/>
      <c r="P217" s="694"/>
      <c r="Q217" s="694"/>
      <c r="R217" s="694"/>
      <c r="S217" s="694"/>
      <c r="T217" s="694"/>
      <c r="U217" s="667"/>
      <c r="V217" s="668"/>
      <c r="W217" s="669"/>
    </row>
    <row r="218" spans="1:23" ht="26.1" customHeight="1" x14ac:dyDescent="0.15">
      <c r="A218" s="681" t="s">
        <v>24</v>
      </c>
      <c r="B218" s="682"/>
      <c r="C218" s="727">
        <v>10689</v>
      </c>
      <c r="D218" s="728"/>
      <c r="E218" s="739">
        <v>250.26000000000002</v>
      </c>
      <c r="F218" s="739"/>
      <c r="G218" s="739">
        <v>90429.5</v>
      </c>
      <c r="H218" s="739"/>
      <c r="I218" s="728">
        <v>194</v>
      </c>
      <c r="J218" s="732"/>
      <c r="K218" s="693"/>
      <c r="L218" s="694"/>
      <c r="M218" s="694"/>
      <c r="N218" s="694"/>
      <c r="O218" s="694"/>
      <c r="P218" s="694"/>
      <c r="Q218" s="694"/>
      <c r="R218" s="694"/>
      <c r="S218" s="694"/>
      <c r="T218" s="694"/>
      <c r="U218" s="667"/>
      <c r="V218" s="667"/>
      <c r="W218" s="669"/>
    </row>
    <row r="219" spans="1:23" ht="26.1" customHeight="1" x14ac:dyDescent="0.15">
      <c r="A219" s="681" t="s">
        <v>25</v>
      </c>
      <c r="B219" s="682"/>
      <c r="C219" s="729">
        <v>80</v>
      </c>
      <c r="D219" s="727"/>
      <c r="E219" s="730">
        <v>6.7600000000000007</v>
      </c>
      <c r="F219" s="731"/>
      <c r="G219" s="730">
        <v>1920</v>
      </c>
      <c r="H219" s="731"/>
      <c r="I219" s="728">
        <v>6</v>
      </c>
      <c r="J219" s="732"/>
      <c r="K219" s="693"/>
      <c r="L219" s="694"/>
      <c r="M219" s="694"/>
      <c r="N219" s="694"/>
      <c r="O219" s="694"/>
      <c r="P219" s="694"/>
      <c r="Q219" s="694"/>
      <c r="R219" s="694"/>
      <c r="S219" s="694"/>
      <c r="T219" s="694"/>
      <c r="U219" s="667"/>
      <c r="V219" s="667"/>
      <c r="W219" s="670"/>
    </row>
    <row r="220" spans="1:23" ht="26.1" customHeight="1" x14ac:dyDescent="0.15">
      <c r="A220" s="681" t="s">
        <v>26</v>
      </c>
      <c r="B220" s="682"/>
      <c r="C220" s="727">
        <v>83291</v>
      </c>
      <c r="D220" s="728"/>
      <c r="E220" s="739">
        <v>74.748068000000004</v>
      </c>
      <c r="F220" s="739"/>
      <c r="G220" s="739">
        <v>91151.78</v>
      </c>
      <c r="H220" s="739"/>
      <c r="I220" s="728">
        <v>174</v>
      </c>
      <c r="J220" s="732"/>
      <c r="K220" s="693"/>
      <c r="L220" s="694"/>
      <c r="M220" s="694"/>
      <c r="N220" s="694"/>
      <c r="O220" s="694"/>
      <c r="P220" s="694"/>
      <c r="Q220" s="694"/>
      <c r="R220" s="694"/>
      <c r="S220" s="694"/>
      <c r="T220" s="694"/>
      <c r="U220" s="667"/>
      <c r="V220" s="667"/>
      <c r="W220" s="670"/>
    </row>
    <row r="221" spans="1:23" ht="25.5" customHeight="1" x14ac:dyDescent="0.15">
      <c r="A221" s="681" t="s">
        <v>27</v>
      </c>
      <c r="B221" s="682"/>
      <c r="C221" s="727">
        <v>14490</v>
      </c>
      <c r="D221" s="728"/>
      <c r="E221" s="739">
        <v>53.461990802242198</v>
      </c>
      <c r="F221" s="739"/>
      <c r="G221" s="739">
        <v>53164.5</v>
      </c>
      <c r="H221" s="739"/>
      <c r="I221" s="728">
        <v>89</v>
      </c>
      <c r="J221" s="732"/>
      <c r="K221" s="752"/>
      <c r="L221" s="694"/>
      <c r="M221" s="694"/>
      <c r="N221" s="694"/>
      <c r="O221" s="694"/>
      <c r="P221" s="694"/>
      <c r="Q221" s="694"/>
      <c r="R221" s="694"/>
      <c r="S221" s="694"/>
      <c r="T221" s="694"/>
      <c r="U221" s="665"/>
      <c r="V221" s="665"/>
      <c r="W221" s="666"/>
    </row>
    <row r="222" spans="1:23" ht="26.1" customHeight="1" thickBot="1" x14ac:dyDescent="0.2">
      <c r="A222" s="683" t="s">
        <v>28</v>
      </c>
      <c r="B222" s="684"/>
      <c r="C222" s="733">
        <f>SUM(C215:D221)</f>
        <v>219084</v>
      </c>
      <c r="D222" s="734"/>
      <c r="E222" s="735">
        <f>SUM(E215:F221)</f>
        <v>1885.0600588022421</v>
      </c>
      <c r="F222" s="735"/>
      <c r="G222" s="735">
        <f>SUM(G215:H221)</f>
        <v>1230868.8966666667</v>
      </c>
      <c r="H222" s="735"/>
      <c r="I222" s="734">
        <f>SUM(I215:J221)</f>
        <v>2200</v>
      </c>
      <c r="J222" s="736"/>
      <c r="K222" s="737"/>
      <c r="L222" s="738"/>
      <c r="M222" s="738"/>
      <c r="N222" s="738"/>
      <c r="O222" s="738"/>
      <c r="P222" s="738"/>
      <c r="Q222" s="738"/>
      <c r="R222" s="738"/>
      <c r="S222" s="738"/>
      <c r="T222" s="738"/>
      <c r="U222" s="671"/>
      <c r="V222" s="671"/>
      <c r="W222" s="672"/>
    </row>
    <row r="223" spans="1:23" ht="26.1" customHeight="1" x14ac:dyDescent="0.15">
      <c r="A223" s="695"/>
      <c r="B223" s="696"/>
      <c r="C223" s="696"/>
      <c r="D223" s="696"/>
      <c r="E223" s="696"/>
      <c r="F223" s="696"/>
      <c r="G223" s="696"/>
      <c r="H223" s="696"/>
      <c r="I223" s="696"/>
      <c r="J223" s="696"/>
      <c r="K223" s="696"/>
      <c r="L223" s="696"/>
      <c r="M223" s="696"/>
      <c r="N223" s="696"/>
      <c r="O223" s="696"/>
      <c r="P223" s="696"/>
      <c r="Q223" s="696"/>
      <c r="R223" s="696"/>
      <c r="S223" s="696"/>
      <c r="T223" s="696"/>
      <c r="U223" s="696"/>
      <c r="V223" s="696"/>
      <c r="W223" s="697"/>
    </row>
    <row r="224" spans="1:23" ht="26.1" customHeight="1" thickBot="1" x14ac:dyDescent="0.2">
      <c r="A224" s="698" t="s">
        <v>139</v>
      </c>
      <c r="B224" s="699"/>
      <c r="C224" s="699"/>
      <c r="D224" s="699"/>
      <c r="E224" s="699"/>
      <c r="F224" s="699"/>
      <c r="G224" s="699"/>
      <c r="H224" s="699"/>
      <c r="I224" s="699"/>
      <c r="J224" s="699"/>
      <c r="K224" s="699"/>
      <c r="L224" s="699"/>
      <c r="M224" s="699"/>
      <c r="N224" s="699"/>
      <c r="O224" s="699"/>
      <c r="P224" s="699"/>
      <c r="Q224" s="699"/>
      <c r="R224" s="699"/>
      <c r="S224" s="699"/>
      <c r="T224" s="699"/>
      <c r="U224" s="699"/>
      <c r="V224" s="699"/>
      <c r="W224" s="700"/>
    </row>
    <row r="225" spans="1:36" ht="26.1" customHeight="1" x14ac:dyDescent="0.15">
      <c r="A225" s="701" t="s">
        <v>9</v>
      </c>
      <c r="B225" s="702"/>
      <c r="C225" s="725" t="s">
        <v>39</v>
      </c>
      <c r="D225" s="725"/>
      <c r="E225" s="725"/>
      <c r="F225" s="725"/>
      <c r="G225" s="725"/>
      <c r="H225" s="725"/>
      <c r="I225" s="725"/>
      <c r="J225" s="725"/>
      <c r="K225" s="725"/>
      <c r="L225" s="725"/>
      <c r="M225" s="724" t="s">
        <v>140</v>
      </c>
      <c r="N225" s="725"/>
      <c r="O225" s="725"/>
      <c r="P225" s="725"/>
      <c r="Q225" s="725"/>
      <c r="R225" s="725"/>
      <c r="S225" s="725"/>
      <c r="T225" s="725"/>
      <c r="U225" s="725"/>
      <c r="V225" s="725"/>
      <c r="W225" s="726"/>
    </row>
    <row r="226" spans="1:36" ht="26.25" customHeight="1" x14ac:dyDescent="0.15">
      <c r="A226" s="681" t="s">
        <v>21</v>
      </c>
      <c r="B226" s="682"/>
      <c r="C226" s="685" t="s">
        <v>337</v>
      </c>
      <c r="D226" s="686"/>
      <c r="E226" s="686"/>
      <c r="F226" s="686"/>
      <c r="G226" s="686"/>
      <c r="H226" s="686"/>
      <c r="I226" s="686"/>
      <c r="J226" s="686"/>
      <c r="K226" s="686"/>
      <c r="L226" s="686"/>
      <c r="M226" s="685" t="s">
        <v>338</v>
      </c>
      <c r="N226" s="686"/>
      <c r="O226" s="686"/>
      <c r="P226" s="686"/>
      <c r="Q226" s="686"/>
      <c r="R226" s="686"/>
      <c r="S226" s="686"/>
      <c r="T226" s="686"/>
      <c r="U226" s="686"/>
      <c r="V226" s="686"/>
      <c r="W226" s="687"/>
    </row>
    <row r="227" spans="1:36" ht="25.5" customHeight="1" x14ac:dyDescent="0.15">
      <c r="A227" s="681" t="s">
        <v>22</v>
      </c>
      <c r="B227" s="682"/>
      <c r="C227" s="685" t="s">
        <v>342</v>
      </c>
      <c r="D227" s="686"/>
      <c r="E227" s="686"/>
      <c r="F227" s="686"/>
      <c r="G227" s="686"/>
      <c r="H227" s="686"/>
      <c r="I227" s="686"/>
      <c r="J227" s="686"/>
      <c r="K227" s="686"/>
      <c r="L227" s="686"/>
      <c r="M227" s="685" t="s">
        <v>343</v>
      </c>
      <c r="N227" s="686"/>
      <c r="O227" s="686"/>
      <c r="P227" s="686"/>
      <c r="Q227" s="686"/>
      <c r="R227" s="686"/>
      <c r="S227" s="686"/>
      <c r="T227" s="686"/>
      <c r="U227" s="686"/>
      <c r="V227" s="686"/>
      <c r="W227" s="687"/>
    </row>
    <row r="228" spans="1:36" ht="26.1" customHeight="1" x14ac:dyDescent="0.15">
      <c r="A228" s="681" t="s">
        <v>23</v>
      </c>
      <c r="B228" s="682"/>
      <c r="C228" s="685" t="s">
        <v>353</v>
      </c>
      <c r="D228" s="686"/>
      <c r="E228" s="686"/>
      <c r="F228" s="686"/>
      <c r="G228" s="686"/>
      <c r="H228" s="686"/>
      <c r="I228" s="686"/>
      <c r="J228" s="686"/>
      <c r="K228" s="686"/>
      <c r="L228" s="686"/>
      <c r="M228" s="685" t="s">
        <v>354</v>
      </c>
      <c r="N228" s="686"/>
      <c r="O228" s="686"/>
      <c r="P228" s="686"/>
      <c r="Q228" s="686"/>
      <c r="R228" s="686"/>
      <c r="S228" s="686"/>
      <c r="T228" s="686"/>
      <c r="U228" s="686"/>
      <c r="V228" s="686"/>
      <c r="W228" s="687"/>
    </row>
    <row r="229" spans="1:36" ht="26.1" customHeight="1" x14ac:dyDescent="0.15">
      <c r="A229" s="681" t="s">
        <v>24</v>
      </c>
      <c r="B229" s="682"/>
      <c r="C229" s="685" t="s">
        <v>366</v>
      </c>
      <c r="D229" s="686"/>
      <c r="E229" s="686"/>
      <c r="F229" s="686"/>
      <c r="G229" s="686"/>
      <c r="H229" s="686"/>
      <c r="I229" s="686"/>
      <c r="J229" s="686"/>
      <c r="K229" s="686"/>
      <c r="L229" s="686"/>
      <c r="M229" s="685" t="s">
        <v>367</v>
      </c>
      <c r="N229" s="686"/>
      <c r="O229" s="686"/>
      <c r="P229" s="686"/>
      <c r="Q229" s="686"/>
      <c r="R229" s="686"/>
      <c r="S229" s="686"/>
      <c r="T229" s="686"/>
      <c r="U229" s="686"/>
      <c r="V229" s="686"/>
      <c r="W229" s="687"/>
    </row>
    <row r="230" spans="1:36" ht="26.1" customHeight="1" x14ac:dyDescent="0.15">
      <c r="A230" s="681" t="s">
        <v>25</v>
      </c>
      <c r="B230" s="682"/>
      <c r="C230" s="685" t="s">
        <v>379</v>
      </c>
      <c r="D230" s="686"/>
      <c r="E230" s="686"/>
      <c r="F230" s="686"/>
      <c r="G230" s="686"/>
      <c r="H230" s="686"/>
      <c r="I230" s="686"/>
      <c r="J230" s="686"/>
      <c r="K230" s="686"/>
      <c r="L230" s="686"/>
      <c r="M230" s="685" t="s">
        <v>380</v>
      </c>
      <c r="N230" s="686"/>
      <c r="O230" s="686"/>
      <c r="P230" s="686"/>
      <c r="Q230" s="686"/>
      <c r="R230" s="686"/>
      <c r="S230" s="686"/>
      <c r="T230" s="686"/>
      <c r="U230" s="686"/>
      <c r="V230" s="686"/>
      <c r="W230" s="687"/>
    </row>
    <row r="231" spans="1:36" ht="26.1" customHeight="1" x14ac:dyDescent="0.15">
      <c r="A231" s="681" t="s">
        <v>26</v>
      </c>
      <c r="B231" s="682"/>
      <c r="C231" s="685" t="s">
        <v>381</v>
      </c>
      <c r="D231" s="686"/>
      <c r="E231" s="686"/>
      <c r="F231" s="686"/>
      <c r="G231" s="686"/>
      <c r="H231" s="686"/>
      <c r="I231" s="686"/>
      <c r="J231" s="686"/>
      <c r="K231" s="686"/>
      <c r="L231" s="686"/>
      <c r="M231" s="685" t="s">
        <v>382</v>
      </c>
      <c r="N231" s="686"/>
      <c r="O231" s="686"/>
      <c r="P231" s="686"/>
      <c r="Q231" s="686"/>
      <c r="R231" s="686"/>
      <c r="S231" s="686"/>
      <c r="T231" s="686"/>
      <c r="U231" s="686"/>
      <c r="V231" s="686"/>
      <c r="W231" s="687"/>
    </row>
    <row r="232" spans="1:36" ht="26.1" customHeight="1" thickBot="1" x14ac:dyDescent="0.2">
      <c r="A232" s="683" t="s">
        <v>27</v>
      </c>
      <c r="B232" s="684"/>
      <c r="C232" s="853" t="s">
        <v>398</v>
      </c>
      <c r="D232" s="854"/>
      <c r="E232" s="854"/>
      <c r="F232" s="854"/>
      <c r="G232" s="854"/>
      <c r="H232" s="854"/>
      <c r="I232" s="854"/>
      <c r="J232" s="854"/>
      <c r="K232" s="854"/>
      <c r="L232" s="854"/>
      <c r="M232" s="853" t="s">
        <v>399</v>
      </c>
      <c r="N232" s="854"/>
      <c r="O232" s="854"/>
      <c r="P232" s="854"/>
      <c r="Q232" s="854"/>
      <c r="R232" s="854"/>
      <c r="S232" s="854"/>
      <c r="T232" s="854"/>
      <c r="U232" s="854"/>
      <c r="V232" s="854"/>
      <c r="W232" s="855"/>
    </row>
    <row r="233" spans="1:36" ht="26.1" customHeight="1" x14ac:dyDescent="0.15">
      <c r="A233" s="695"/>
      <c r="B233" s="696"/>
      <c r="C233" s="696"/>
      <c r="D233" s="696"/>
      <c r="E233" s="696"/>
      <c r="F233" s="696"/>
      <c r="G233" s="696"/>
      <c r="H233" s="696"/>
      <c r="I233" s="696"/>
      <c r="J233" s="696"/>
      <c r="K233" s="696"/>
      <c r="L233" s="696"/>
      <c r="M233" s="696"/>
      <c r="N233" s="696"/>
      <c r="O233" s="696"/>
      <c r="P233" s="696"/>
      <c r="Q233" s="696"/>
      <c r="R233" s="696"/>
      <c r="S233" s="696"/>
      <c r="T233" s="696"/>
      <c r="U233" s="696"/>
      <c r="V233" s="696"/>
      <c r="W233" s="697"/>
    </row>
    <row r="234" spans="1:36" ht="26.1" customHeight="1" x14ac:dyDescent="0.15">
      <c r="A234" s="698" t="s">
        <v>141</v>
      </c>
      <c r="B234" s="699"/>
      <c r="C234" s="699"/>
      <c r="D234" s="699"/>
      <c r="E234" s="699"/>
      <c r="F234" s="699"/>
      <c r="G234" s="699"/>
      <c r="H234" s="699"/>
      <c r="I234" s="699"/>
      <c r="J234" s="699"/>
      <c r="K234" s="699"/>
      <c r="L234" s="699"/>
      <c r="M234" s="699"/>
      <c r="N234" s="699"/>
      <c r="O234" s="699"/>
      <c r="P234" s="699"/>
      <c r="Q234" s="699"/>
      <c r="R234" s="699"/>
      <c r="S234" s="699"/>
      <c r="T234" s="699"/>
      <c r="U234" s="699"/>
      <c r="V234" s="699"/>
      <c r="W234" s="700"/>
    </row>
    <row r="235" spans="1:36" ht="26.1" customHeight="1" thickBot="1" x14ac:dyDescent="0.2">
      <c r="A235" s="818" t="s">
        <v>142</v>
      </c>
      <c r="B235" s="819"/>
      <c r="C235" s="819"/>
      <c r="D235" s="819"/>
      <c r="E235" s="819"/>
      <c r="F235" s="819"/>
      <c r="G235" s="819"/>
      <c r="H235" s="819"/>
      <c r="I235" s="819"/>
      <c r="J235" s="819"/>
      <c r="K235" s="819"/>
      <c r="L235" s="819"/>
      <c r="M235" s="819"/>
      <c r="N235" s="819"/>
      <c r="O235" s="819"/>
      <c r="P235" s="819"/>
      <c r="Q235" s="819"/>
      <c r="R235" s="819"/>
      <c r="S235" s="819"/>
      <c r="T235" s="820"/>
      <c r="U235" s="820"/>
      <c r="V235" s="820"/>
      <c r="W235" s="821"/>
      <c r="X235" s="548"/>
      <c r="AE235" s="552"/>
      <c r="AF235" s="552"/>
      <c r="AG235" s="552"/>
      <c r="AH235" s="552"/>
      <c r="AI235" s="552"/>
      <c r="AJ235" s="552"/>
    </row>
    <row r="236" spans="1:36" ht="26.1" customHeight="1" x14ac:dyDescent="0.15">
      <c r="A236" s="438" t="s">
        <v>143</v>
      </c>
      <c r="B236" s="872" t="s">
        <v>144</v>
      </c>
      <c r="C236" s="872"/>
      <c r="D236" s="872" t="s">
        <v>145</v>
      </c>
      <c r="E236" s="872"/>
      <c r="F236" s="872"/>
      <c r="G236" s="872"/>
      <c r="H236" s="872"/>
      <c r="I236" s="724" t="s">
        <v>146</v>
      </c>
      <c r="J236" s="725"/>
      <c r="K236" s="725"/>
      <c r="L236" s="725"/>
      <c r="M236" s="725"/>
      <c r="N236" s="725"/>
      <c r="O236" s="725"/>
      <c r="P236" s="725"/>
      <c r="Q236" s="725"/>
      <c r="R236" s="725"/>
      <c r="S236" s="846"/>
      <c r="T236" s="436" t="s">
        <v>33</v>
      </c>
      <c r="U236" s="436" t="s">
        <v>34</v>
      </c>
      <c r="V236" s="436" t="s">
        <v>147</v>
      </c>
      <c r="W236" s="437" t="s">
        <v>35</v>
      </c>
      <c r="X236" s="548"/>
      <c r="AE236" s="552"/>
      <c r="AF236" s="552"/>
      <c r="AG236" s="552"/>
      <c r="AH236" s="552"/>
      <c r="AI236" s="552"/>
      <c r="AJ236" s="552"/>
    </row>
    <row r="237" spans="1:36" s="552" customFormat="1" ht="87" customHeight="1" x14ac:dyDescent="0.15">
      <c r="A237" s="439">
        <v>1</v>
      </c>
      <c r="B237" s="857" t="s">
        <v>278</v>
      </c>
      <c r="C237" s="858"/>
      <c r="D237" s="847" t="s">
        <v>281</v>
      </c>
      <c r="E237" s="847"/>
      <c r="F237" s="847"/>
      <c r="G237" s="847"/>
      <c r="H237" s="847"/>
      <c r="I237" s="832" t="s">
        <v>334</v>
      </c>
      <c r="J237" s="848"/>
      <c r="K237" s="848"/>
      <c r="L237" s="848"/>
      <c r="M237" s="848"/>
      <c r="N237" s="848"/>
      <c r="O237" s="848"/>
      <c r="P237" s="848"/>
      <c r="Q237" s="848"/>
      <c r="R237" s="848"/>
      <c r="S237" s="849"/>
      <c r="T237" s="535" t="s">
        <v>298</v>
      </c>
      <c r="U237" s="554" t="s">
        <v>326</v>
      </c>
      <c r="V237" s="535" t="s">
        <v>299</v>
      </c>
      <c r="W237" s="458" t="s">
        <v>300</v>
      </c>
      <c r="X237" s="548"/>
      <c r="Y237" s="446"/>
      <c r="Z237" s="446"/>
      <c r="AA237" s="446"/>
      <c r="AB237" s="446"/>
      <c r="AC237" s="446"/>
      <c r="AD237" s="446"/>
    </row>
    <row r="238" spans="1:36" s="552" customFormat="1" ht="135" customHeight="1" x14ac:dyDescent="0.15">
      <c r="A238" s="439">
        <v>2</v>
      </c>
      <c r="B238" s="859"/>
      <c r="C238" s="860"/>
      <c r="D238" s="847" t="s">
        <v>282</v>
      </c>
      <c r="E238" s="847"/>
      <c r="F238" s="847"/>
      <c r="G238" s="847"/>
      <c r="H238" s="847"/>
      <c r="I238" s="832" t="s">
        <v>335</v>
      </c>
      <c r="J238" s="848"/>
      <c r="K238" s="848"/>
      <c r="L238" s="848"/>
      <c r="M238" s="848"/>
      <c r="N238" s="848"/>
      <c r="O238" s="848"/>
      <c r="P238" s="848"/>
      <c r="Q238" s="848"/>
      <c r="R238" s="848"/>
      <c r="S238" s="849"/>
      <c r="T238" s="536" t="s">
        <v>298</v>
      </c>
      <c r="U238" s="553" t="s">
        <v>326</v>
      </c>
      <c r="V238" s="536" t="s">
        <v>299</v>
      </c>
      <c r="W238" s="460" t="s">
        <v>300</v>
      </c>
      <c r="X238" s="548"/>
      <c r="Y238" s="446"/>
      <c r="Z238" s="446"/>
      <c r="AA238" s="446"/>
      <c r="AB238" s="446"/>
      <c r="AC238" s="446"/>
      <c r="AD238" s="446"/>
    </row>
    <row r="239" spans="1:36" s="552" customFormat="1" ht="67.5" customHeight="1" x14ac:dyDescent="0.15">
      <c r="A239" s="439">
        <v>3</v>
      </c>
      <c r="B239" s="859"/>
      <c r="C239" s="860"/>
      <c r="D239" s="847" t="s">
        <v>283</v>
      </c>
      <c r="E239" s="847"/>
      <c r="F239" s="847"/>
      <c r="G239" s="847"/>
      <c r="H239" s="847"/>
      <c r="I239" s="856" t="s">
        <v>291</v>
      </c>
      <c r="J239" s="848"/>
      <c r="K239" s="848"/>
      <c r="L239" s="848"/>
      <c r="M239" s="848"/>
      <c r="N239" s="848"/>
      <c r="O239" s="848"/>
      <c r="P239" s="848"/>
      <c r="Q239" s="848"/>
      <c r="R239" s="848"/>
      <c r="S239" s="849"/>
      <c r="T239" s="536" t="s">
        <v>298</v>
      </c>
      <c r="U239" s="553" t="s">
        <v>326</v>
      </c>
      <c r="V239" s="536" t="s">
        <v>301</v>
      </c>
      <c r="W239" s="460" t="s">
        <v>302</v>
      </c>
      <c r="X239" s="548"/>
      <c r="Y239" s="446"/>
      <c r="Z239" s="446"/>
      <c r="AA239" s="446"/>
      <c r="AB239" s="446"/>
      <c r="AC239" s="446"/>
      <c r="AD239" s="446"/>
    </row>
    <row r="240" spans="1:36" s="552" customFormat="1" ht="50.25" customHeight="1" x14ac:dyDescent="0.15">
      <c r="A240" s="439">
        <v>4</v>
      </c>
      <c r="B240" s="859"/>
      <c r="C240" s="860"/>
      <c r="D240" s="847" t="s">
        <v>284</v>
      </c>
      <c r="E240" s="847"/>
      <c r="F240" s="847"/>
      <c r="G240" s="847"/>
      <c r="H240" s="847"/>
      <c r="I240" s="856" t="s">
        <v>292</v>
      </c>
      <c r="J240" s="848"/>
      <c r="K240" s="848"/>
      <c r="L240" s="848"/>
      <c r="M240" s="848"/>
      <c r="N240" s="848"/>
      <c r="O240" s="848"/>
      <c r="P240" s="848"/>
      <c r="Q240" s="848"/>
      <c r="R240" s="848"/>
      <c r="S240" s="849"/>
      <c r="T240" s="536" t="s">
        <v>298</v>
      </c>
      <c r="U240" s="553" t="s">
        <v>328</v>
      </c>
      <c r="V240" s="536" t="s">
        <v>303</v>
      </c>
      <c r="W240" s="460" t="s">
        <v>304</v>
      </c>
      <c r="X240" s="548"/>
      <c r="Y240" s="446"/>
      <c r="Z240" s="446"/>
      <c r="AA240" s="446"/>
      <c r="AB240" s="446"/>
      <c r="AC240" s="446"/>
      <c r="AD240" s="446"/>
    </row>
    <row r="241" spans="1:36" s="552" customFormat="1" ht="50.25" customHeight="1" x14ac:dyDescent="0.15">
      <c r="A241" s="439">
        <v>5</v>
      </c>
      <c r="B241" s="859"/>
      <c r="C241" s="860"/>
      <c r="D241" s="847" t="s">
        <v>285</v>
      </c>
      <c r="E241" s="847"/>
      <c r="F241" s="847"/>
      <c r="G241" s="847"/>
      <c r="H241" s="847"/>
      <c r="I241" s="856" t="s">
        <v>293</v>
      </c>
      <c r="J241" s="848"/>
      <c r="K241" s="848"/>
      <c r="L241" s="848"/>
      <c r="M241" s="848"/>
      <c r="N241" s="848"/>
      <c r="O241" s="848"/>
      <c r="P241" s="848"/>
      <c r="Q241" s="848"/>
      <c r="R241" s="848"/>
      <c r="S241" s="849"/>
      <c r="T241" s="536" t="s">
        <v>298</v>
      </c>
      <c r="U241" s="553" t="s">
        <v>327</v>
      </c>
      <c r="V241" s="536" t="s">
        <v>299</v>
      </c>
      <c r="W241" s="460" t="s">
        <v>300</v>
      </c>
      <c r="X241" s="548"/>
      <c r="Y241" s="446"/>
      <c r="Z241" s="446"/>
      <c r="AA241" s="446"/>
      <c r="AB241" s="446"/>
      <c r="AC241" s="446"/>
      <c r="AD241" s="446"/>
    </row>
    <row r="242" spans="1:36" s="552" customFormat="1" ht="50.25" customHeight="1" x14ac:dyDescent="0.15">
      <c r="A242" s="439">
        <v>6</v>
      </c>
      <c r="B242" s="861"/>
      <c r="C242" s="862"/>
      <c r="D242" s="847" t="s">
        <v>286</v>
      </c>
      <c r="E242" s="847"/>
      <c r="F242" s="847"/>
      <c r="G242" s="847"/>
      <c r="H242" s="847"/>
      <c r="I242" s="856" t="s">
        <v>294</v>
      </c>
      <c r="J242" s="848"/>
      <c r="K242" s="848"/>
      <c r="L242" s="848"/>
      <c r="M242" s="848"/>
      <c r="N242" s="848"/>
      <c r="O242" s="848"/>
      <c r="P242" s="848"/>
      <c r="Q242" s="848"/>
      <c r="R242" s="848"/>
      <c r="S242" s="849"/>
      <c r="T242" s="536" t="s">
        <v>264</v>
      </c>
      <c r="U242" s="459" t="s">
        <v>305</v>
      </c>
      <c r="V242" s="536" t="s">
        <v>303</v>
      </c>
      <c r="W242" s="460" t="s">
        <v>303</v>
      </c>
      <c r="X242" s="548"/>
      <c r="Y242" s="446"/>
      <c r="Z242" s="446"/>
      <c r="AA242" s="446"/>
      <c r="AB242" s="446"/>
      <c r="AC242" s="446"/>
      <c r="AD242" s="446"/>
    </row>
    <row r="243" spans="1:36" s="552" customFormat="1" ht="50.25" customHeight="1" x14ac:dyDescent="0.15">
      <c r="A243" s="439">
        <v>7</v>
      </c>
      <c r="B243" s="863" t="s">
        <v>279</v>
      </c>
      <c r="C243" s="864"/>
      <c r="D243" s="847" t="s">
        <v>287</v>
      </c>
      <c r="E243" s="847"/>
      <c r="F243" s="847"/>
      <c r="G243" s="847"/>
      <c r="H243" s="847"/>
      <c r="I243" s="856" t="s">
        <v>295</v>
      </c>
      <c r="J243" s="848"/>
      <c r="K243" s="848"/>
      <c r="L243" s="848"/>
      <c r="M243" s="848"/>
      <c r="N243" s="848"/>
      <c r="O243" s="848"/>
      <c r="P243" s="848"/>
      <c r="Q243" s="848"/>
      <c r="R243" s="848"/>
      <c r="S243" s="849"/>
      <c r="T243" s="536" t="s">
        <v>298</v>
      </c>
      <c r="U243" s="459" t="s">
        <v>306</v>
      </c>
      <c r="V243" s="536" t="s">
        <v>299</v>
      </c>
      <c r="W243" s="460" t="s">
        <v>300</v>
      </c>
      <c r="X243" s="548"/>
      <c r="Y243" s="446"/>
      <c r="Z243" s="446"/>
      <c r="AA243" s="446"/>
      <c r="AB243" s="446"/>
      <c r="AC243" s="446"/>
      <c r="AD243" s="446"/>
    </row>
    <row r="244" spans="1:36" s="552" customFormat="1" ht="50.25" customHeight="1" x14ac:dyDescent="0.15">
      <c r="A244" s="439">
        <v>8</v>
      </c>
      <c r="B244" s="859"/>
      <c r="C244" s="860"/>
      <c r="D244" s="847" t="s">
        <v>288</v>
      </c>
      <c r="E244" s="847"/>
      <c r="F244" s="847"/>
      <c r="G244" s="847"/>
      <c r="H244" s="847"/>
      <c r="I244" s="856" t="s">
        <v>296</v>
      </c>
      <c r="J244" s="848"/>
      <c r="K244" s="848"/>
      <c r="L244" s="848"/>
      <c r="M244" s="848"/>
      <c r="N244" s="848"/>
      <c r="O244" s="848"/>
      <c r="P244" s="848"/>
      <c r="Q244" s="848"/>
      <c r="R244" s="848"/>
      <c r="S244" s="849"/>
      <c r="T244" s="536" t="s">
        <v>298</v>
      </c>
      <c r="U244" s="459" t="s">
        <v>306</v>
      </c>
      <c r="V244" s="536" t="s">
        <v>307</v>
      </c>
      <c r="W244" s="460" t="s">
        <v>300</v>
      </c>
      <c r="X244" s="548"/>
      <c r="Y244" s="446"/>
      <c r="Z244" s="446"/>
      <c r="AA244" s="446"/>
      <c r="AB244" s="446"/>
      <c r="AC244" s="446"/>
      <c r="AD244" s="446"/>
    </row>
    <row r="245" spans="1:36" s="552" customFormat="1" ht="50.25" customHeight="1" x14ac:dyDescent="0.15">
      <c r="A245" s="439">
        <v>9</v>
      </c>
      <c r="B245" s="861"/>
      <c r="C245" s="862"/>
      <c r="D245" s="847" t="s">
        <v>289</v>
      </c>
      <c r="E245" s="847"/>
      <c r="F245" s="847"/>
      <c r="G245" s="847"/>
      <c r="H245" s="847"/>
      <c r="I245" s="856" t="s">
        <v>297</v>
      </c>
      <c r="J245" s="848"/>
      <c r="K245" s="848"/>
      <c r="L245" s="848"/>
      <c r="M245" s="848"/>
      <c r="N245" s="848"/>
      <c r="O245" s="848"/>
      <c r="P245" s="848"/>
      <c r="Q245" s="848"/>
      <c r="R245" s="848"/>
      <c r="S245" s="849"/>
      <c r="T245" s="536" t="s">
        <v>264</v>
      </c>
      <c r="U245" s="459" t="s">
        <v>305</v>
      </c>
      <c r="V245" s="536" t="s">
        <v>303</v>
      </c>
      <c r="W245" s="460" t="s">
        <v>303</v>
      </c>
      <c r="X245" s="548"/>
      <c r="Y245" s="446"/>
      <c r="Z245" s="446"/>
      <c r="AA245" s="446"/>
      <c r="AB245" s="446"/>
      <c r="AC245" s="446"/>
      <c r="AD245" s="446"/>
    </row>
    <row r="246" spans="1:36" s="552" customFormat="1" ht="62.25" customHeight="1" thickBot="1" x14ac:dyDescent="0.2">
      <c r="A246" s="439">
        <v>10</v>
      </c>
      <c r="B246" s="850" t="s">
        <v>280</v>
      </c>
      <c r="C246" s="851"/>
      <c r="D246" s="850" t="s">
        <v>290</v>
      </c>
      <c r="E246" s="852"/>
      <c r="F246" s="852"/>
      <c r="G246" s="852"/>
      <c r="H246" s="851"/>
      <c r="I246" s="832" t="s">
        <v>336</v>
      </c>
      <c r="J246" s="848"/>
      <c r="K246" s="848"/>
      <c r="L246" s="848"/>
      <c r="M246" s="848"/>
      <c r="N246" s="848"/>
      <c r="O246" s="848"/>
      <c r="P246" s="848"/>
      <c r="Q246" s="848"/>
      <c r="R246" s="848"/>
      <c r="S246" s="849"/>
      <c r="T246" s="553" t="s">
        <v>325</v>
      </c>
      <c r="U246" s="553" t="s">
        <v>329</v>
      </c>
      <c r="V246" s="536" t="s">
        <v>298</v>
      </c>
      <c r="W246" s="460" t="s">
        <v>304</v>
      </c>
      <c r="X246" s="548"/>
      <c r="Y246" s="446"/>
      <c r="Z246" s="446"/>
      <c r="AA246" s="446"/>
      <c r="AB246" s="446"/>
      <c r="AC246" s="446"/>
      <c r="AD246" s="446"/>
    </row>
    <row r="247" spans="1:36" ht="25.5" customHeight="1" x14ac:dyDescent="0.15">
      <c r="A247" s="695"/>
      <c r="B247" s="696"/>
      <c r="C247" s="696"/>
      <c r="D247" s="696"/>
      <c r="E247" s="696"/>
      <c r="F247" s="696"/>
      <c r="G247" s="696"/>
      <c r="H247" s="696"/>
      <c r="I247" s="696"/>
      <c r="J247" s="696"/>
      <c r="K247" s="696"/>
      <c r="L247" s="696"/>
      <c r="M247" s="696"/>
      <c r="N247" s="696"/>
      <c r="O247" s="696"/>
      <c r="P247" s="696"/>
      <c r="Q247" s="696"/>
      <c r="R247" s="696"/>
      <c r="S247" s="696"/>
      <c r="T247" s="696"/>
      <c r="U247" s="696"/>
      <c r="V247" s="696"/>
      <c r="W247" s="697"/>
      <c r="X247" s="548"/>
      <c r="AE247" s="552"/>
      <c r="AF247" s="552"/>
      <c r="AG247" s="552"/>
      <c r="AH247" s="552"/>
      <c r="AI247" s="552"/>
      <c r="AJ247" s="552"/>
    </row>
    <row r="248" spans="1:36" ht="25.5" customHeight="1" thickBot="1" x14ac:dyDescent="0.2">
      <c r="A248" s="818" t="s">
        <v>148</v>
      </c>
      <c r="B248" s="819"/>
      <c r="C248" s="819"/>
      <c r="D248" s="819"/>
      <c r="E248" s="819"/>
      <c r="F248" s="819"/>
      <c r="G248" s="819"/>
      <c r="H248" s="819"/>
      <c r="I248" s="819"/>
      <c r="J248" s="819"/>
      <c r="K248" s="819"/>
      <c r="L248" s="819"/>
      <c r="M248" s="819"/>
      <c r="N248" s="819"/>
      <c r="O248" s="819"/>
      <c r="P248" s="819"/>
      <c r="Q248" s="819"/>
      <c r="R248" s="819"/>
      <c r="S248" s="819"/>
      <c r="T248" s="820"/>
      <c r="U248" s="820"/>
      <c r="V248" s="820"/>
      <c r="W248" s="821"/>
      <c r="X248" s="548"/>
      <c r="AE248" s="552"/>
      <c r="AF248" s="552"/>
      <c r="AG248" s="552"/>
      <c r="AH248" s="552"/>
      <c r="AI248" s="552"/>
      <c r="AJ248" s="552"/>
    </row>
    <row r="249" spans="1:36" ht="25.5" customHeight="1" x14ac:dyDescent="0.15">
      <c r="A249" s="438" t="s">
        <v>143</v>
      </c>
      <c r="B249" s="872" t="s">
        <v>144</v>
      </c>
      <c r="C249" s="872"/>
      <c r="D249" s="872" t="s">
        <v>145</v>
      </c>
      <c r="E249" s="872"/>
      <c r="F249" s="872"/>
      <c r="G249" s="872" t="s">
        <v>149</v>
      </c>
      <c r="H249" s="872"/>
      <c r="I249" s="872"/>
      <c r="J249" s="872"/>
      <c r="K249" s="724" t="s">
        <v>32</v>
      </c>
      <c r="L249" s="725"/>
      <c r="M249" s="725"/>
      <c r="N249" s="725"/>
      <c r="O249" s="725"/>
      <c r="P249" s="725"/>
      <c r="Q249" s="725"/>
      <c r="R249" s="725"/>
      <c r="S249" s="846"/>
      <c r="T249" s="436" t="s">
        <v>33</v>
      </c>
      <c r="U249" s="436" t="s">
        <v>34</v>
      </c>
      <c r="V249" s="436" t="s">
        <v>147</v>
      </c>
      <c r="W249" s="437" t="s">
        <v>35</v>
      </c>
    </row>
    <row r="250" spans="1:36" s="558" customFormat="1" ht="45.75" customHeight="1" x14ac:dyDescent="0.15">
      <c r="A250" s="555">
        <v>1</v>
      </c>
      <c r="B250" s="836" t="s">
        <v>308</v>
      </c>
      <c r="C250" s="838"/>
      <c r="D250" s="836" t="s">
        <v>315</v>
      </c>
      <c r="E250" s="837"/>
      <c r="F250" s="838"/>
      <c r="G250" s="824" t="s">
        <v>311</v>
      </c>
      <c r="H250" s="825"/>
      <c r="I250" s="825"/>
      <c r="J250" s="826"/>
      <c r="K250" s="827" t="s">
        <v>318</v>
      </c>
      <c r="L250" s="828"/>
      <c r="M250" s="828"/>
      <c r="N250" s="828"/>
      <c r="O250" s="828"/>
      <c r="P250" s="828"/>
      <c r="Q250" s="828"/>
      <c r="R250" s="828"/>
      <c r="S250" s="828"/>
      <c r="T250" s="554" t="s">
        <v>331</v>
      </c>
      <c r="U250" s="554" t="s">
        <v>330</v>
      </c>
      <c r="V250" s="554" t="s">
        <v>299</v>
      </c>
      <c r="W250" s="556" t="s">
        <v>302</v>
      </c>
      <c r="X250" s="557"/>
      <c r="Y250" s="557"/>
      <c r="Z250" s="557"/>
      <c r="AA250" s="557"/>
      <c r="AB250" s="557"/>
      <c r="AC250" s="557"/>
      <c r="AD250" s="557"/>
    </row>
    <row r="251" spans="1:36" s="558" customFormat="1" ht="45.75" customHeight="1" x14ac:dyDescent="0.15">
      <c r="A251" s="555">
        <v>2</v>
      </c>
      <c r="B251" s="844"/>
      <c r="C251" s="845"/>
      <c r="D251" s="839"/>
      <c r="E251" s="840"/>
      <c r="F251" s="841"/>
      <c r="G251" s="829" t="s">
        <v>312</v>
      </c>
      <c r="H251" s="830"/>
      <c r="I251" s="830"/>
      <c r="J251" s="831"/>
      <c r="K251" s="832" t="s">
        <v>319</v>
      </c>
      <c r="L251" s="833"/>
      <c r="M251" s="833"/>
      <c r="N251" s="833"/>
      <c r="O251" s="833"/>
      <c r="P251" s="833"/>
      <c r="Q251" s="833"/>
      <c r="R251" s="833"/>
      <c r="S251" s="833"/>
      <c r="T251" s="553" t="s">
        <v>298</v>
      </c>
      <c r="U251" s="459" t="s">
        <v>322</v>
      </c>
      <c r="V251" s="553" t="s">
        <v>323</v>
      </c>
      <c r="W251" s="559" t="s">
        <v>300</v>
      </c>
      <c r="X251" s="557"/>
      <c r="Y251" s="557"/>
      <c r="Z251" s="557"/>
      <c r="AA251" s="557"/>
      <c r="AB251" s="557"/>
      <c r="AC251" s="557"/>
      <c r="AD251" s="557"/>
    </row>
    <row r="252" spans="1:36" s="558" customFormat="1" ht="45.75" customHeight="1" x14ac:dyDescent="0.15">
      <c r="A252" s="555">
        <v>3</v>
      </c>
      <c r="B252" s="842" t="s">
        <v>309</v>
      </c>
      <c r="C252" s="843"/>
      <c r="D252" s="829" t="s">
        <v>316</v>
      </c>
      <c r="E252" s="830"/>
      <c r="F252" s="831"/>
      <c r="G252" s="829" t="s">
        <v>313</v>
      </c>
      <c r="H252" s="830"/>
      <c r="I252" s="830"/>
      <c r="J252" s="831"/>
      <c r="K252" s="832" t="s">
        <v>320</v>
      </c>
      <c r="L252" s="833"/>
      <c r="M252" s="833"/>
      <c r="N252" s="833"/>
      <c r="O252" s="833"/>
      <c r="P252" s="833"/>
      <c r="Q252" s="833"/>
      <c r="R252" s="833"/>
      <c r="S252" s="833"/>
      <c r="T252" s="553" t="s">
        <v>298</v>
      </c>
      <c r="U252" s="459" t="s">
        <v>324</v>
      </c>
      <c r="V252" s="553" t="s">
        <v>264</v>
      </c>
      <c r="W252" s="559" t="s">
        <v>300</v>
      </c>
      <c r="X252" s="557"/>
      <c r="Y252" s="557"/>
      <c r="Z252" s="557"/>
      <c r="AA252" s="557"/>
      <c r="AB252" s="557"/>
      <c r="AC252" s="557"/>
      <c r="AD252" s="557"/>
    </row>
    <row r="253" spans="1:36" s="558" customFormat="1" ht="45.75" customHeight="1" thickBot="1" x14ac:dyDescent="0.2">
      <c r="A253" s="555">
        <v>4</v>
      </c>
      <c r="B253" s="834" t="s">
        <v>310</v>
      </c>
      <c r="C253" s="835"/>
      <c r="D253" s="829" t="s">
        <v>317</v>
      </c>
      <c r="E253" s="830"/>
      <c r="F253" s="831"/>
      <c r="G253" s="829" t="s">
        <v>314</v>
      </c>
      <c r="H253" s="830"/>
      <c r="I253" s="830"/>
      <c r="J253" s="831"/>
      <c r="K253" s="832" t="s">
        <v>321</v>
      </c>
      <c r="L253" s="833"/>
      <c r="M253" s="833"/>
      <c r="N253" s="833"/>
      <c r="O253" s="833"/>
      <c r="P253" s="833"/>
      <c r="Q253" s="833"/>
      <c r="R253" s="833"/>
      <c r="S253" s="833"/>
      <c r="T253" s="553" t="s">
        <v>332</v>
      </c>
      <c r="U253" s="553" t="s">
        <v>333</v>
      </c>
      <c r="V253" s="553" t="s">
        <v>299</v>
      </c>
      <c r="W253" s="559" t="s">
        <v>300</v>
      </c>
      <c r="X253" s="557"/>
      <c r="Y253" s="557"/>
      <c r="Z253" s="557"/>
      <c r="AA253" s="557"/>
      <c r="AB253" s="557"/>
      <c r="AC253" s="557"/>
      <c r="AD253" s="557"/>
    </row>
    <row r="254" spans="1:36" ht="26.1" customHeight="1" x14ac:dyDescent="0.15">
      <c r="A254" s="695"/>
      <c r="B254" s="696"/>
      <c r="C254" s="696"/>
      <c r="D254" s="696"/>
      <c r="E254" s="696"/>
      <c r="F254" s="696"/>
      <c r="G254" s="696"/>
      <c r="H254" s="696"/>
      <c r="I254" s="696"/>
      <c r="J254" s="696"/>
      <c r="K254" s="696"/>
      <c r="L254" s="696"/>
      <c r="M254" s="696"/>
      <c r="N254" s="696"/>
      <c r="O254" s="696"/>
      <c r="P254" s="696"/>
      <c r="Q254" s="696"/>
      <c r="R254" s="696"/>
      <c r="S254" s="696"/>
      <c r="T254" s="696"/>
      <c r="U254" s="696"/>
      <c r="V254" s="696"/>
      <c r="W254" s="697"/>
    </row>
    <row r="255" spans="1:36" ht="26.1" customHeight="1" thickBot="1" x14ac:dyDescent="0.2">
      <c r="A255" s="698" t="s">
        <v>150</v>
      </c>
      <c r="B255" s="699"/>
      <c r="C255" s="699"/>
      <c r="D255" s="699"/>
      <c r="E255" s="699"/>
      <c r="F255" s="699"/>
      <c r="G255" s="699"/>
      <c r="H255" s="699"/>
      <c r="I255" s="699"/>
      <c r="J255" s="699"/>
      <c r="K255" s="699"/>
      <c r="L255" s="699"/>
      <c r="M255" s="699"/>
      <c r="N255" s="699"/>
      <c r="O255" s="699"/>
      <c r="P255" s="699"/>
      <c r="Q255" s="699"/>
      <c r="R255" s="699"/>
      <c r="S255" s="699"/>
      <c r="T255" s="699"/>
      <c r="U255" s="699"/>
      <c r="V255" s="699"/>
      <c r="W255" s="700"/>
    </row>
    <row r="256" spans="1:36" ht="26.1" customHeight="1" x14ac:dyDescent="0.15">
      <c r="A256" s="1101" t="s">
        <v>225</v>
      </c>
      <c r="B256" s="1102"/>
      <c r="C256" s="455" t="s">
        <v>22</v>
      </c>
      <c r="D256" s="455" t="s">
        <v>26</v>
      </c>
      <c r="E256" s="455" t="s">
        <v>23</v>
      </c>
      <c r="F256" s="455" t="s">
        <v>24</v>
      </c>
      <c r="G256" s="455" t="s">
        <v>21</v>
      </c>
      <c r="H256" s="455" t="s">
        <v>25</v>
      </c>
      <c r="I256" s="1066"/>
      <c r="J256" s="1067"/>
      <c r="K256" s="1067"/>
      <c r="L256" s="1067"/>
      <c r="M256" s="1067"/>
      <c r="N256" s="1067"/>
      <c r="O256" s="1068"/>
      <c r="P256" s="707"/>
      <c r="Q256" s="1075"/>
      <c r="R256" s="1076"/>
      <c r="S256" s="1076"/>
      <c r="T256" s="1076"/>
      <c r="U256" s="1076"/>
      <c r="V256" s="1076"/>
      <c r="W256" s="1077"/>
    </row>
    <row r="257" spans="1:24" ht="26.1" customHeight="1" x14ac:dyDescent="0.15">
      <c r="A257" s="1062" t="s">
        <v>221</v>
      </c>
      <c r="B257" s="445" t="s">
        <v>222</v>
      </c>
      <c r="C257" s="448">
        <v>1000</v>
      </c>
      <c r="D257" s="448">
        <v>500</v>
      </c>
      <c r="E257" s="448">
        <v>300</v>
      </c>
      <c r="F257" s="449">
        <v>300</v>
      </c>
      <c r="G257" s="449">
        <v>800</v>
      </c>
      <c r="H257" s="449">
        <v>500</v>
      </c>
      <c r="I257" s="1069"/>
      <c r="J257" s="1070"/>
      <c r="K257" s="1070"/>
      <c r="L257" s="1070"/>
      <c r="M257" s="1070"/>
      <c r="N257" s="1070"/>
      <c r="O257" s="1071"/>
      <c r="P257" s="805"/>
      <c r="Q257" s="1078"/>
      <c r="R257" s="1079"/>
      <c r="S257" s="1079"/>
      <c r="T257" s="1079"/>
      <c r="U257" s="1079"/>
      <c r="V257" s="1079"/>
      <c r="W257" s="1080"/>
    </row>
    <row r="258" spans="1:24" ht="26.1" customHeight="1" x14ac:dyDescent="0.15">
      <c r="A258" s="1063"/>
      <c r="B258" s="445" t="s">
        <v>223</v>
      </c>
      <c r="C258" s="448">
        <v>4701</v>
      </c>
      <c r="D258" s="448">
        <v>38566</v>
      </c>
      <c r="E258" s="448">
        <v>287</v>
      </c>
      <c r="F258" s="449">
        <v>302</v>
      </c>
      <c r="G258" s="449">
        <v>0</v>
      </c>
      <c r="H258" s="449">
        <v>0</v>
      </c>
      <c r="I258" s="1069"/>
      <c r="J258" s="1070"/>
      <c r="K258" s="1070"/>
      <c r="L258" s="1070"/>
      <c r="M258" s="1070"/>
      <c r="N258" s="1070"/>
      <c r="O258" s="1071"/>
      <c r="P258" s="805"/>
      <c r="Q258" s="1078"/>
      <c r="R258" s="1079"/>
      <c r="S258" s="1079"/>
      <c r="T258" s="1079"/>
      <c r="U258" s="1079"/>
      <c r="V258" s="1079"/>
      <c r="W258" s="1080"/>
    </row>
    <row r="259" spans="1:24" ht="26.1" customHeight="1" x14ac:dyDescent="0.15">
      <c r="A259" s="1064"/>
      <c r="B259" s="447" t="s">
        <v>226</v>
      </c>
      <c r="C259" s="452">
        <f t="shared" ref="C259:H259" si="69">C258/C257</f>
        <v>4.7009999999999996</v>
      </c>
      <c r="D259" s="452">
        <f t="shared" si="69"/>
        <v>77.132000000000005</v>
      </c>
      <c r="E259" s="452">
        <f t="shared" si="69"/>
        <v>0.95666666666666667</v>
      </c>
      <c r="F259" s="452">
        <f t="shared" si="69"/>
        <v>1.0066666666666666</v>
      </c>
      <c r="G259" s="452">
        <f t="shared" si="69"/>
        <v>0</v>
      </c>
      <c r="H259" s="452">
        <f t="shared" si="69"/>
        <v>0</v>
      </c>
      <c r="I259" s="1069"/>
      <c r="J259" s="1070"/>
      <c r="K259" s="1070"/>
      <c r="L259" s="1070"/>
      <c r="M259" s="1070"/>
      <c r="N259" s="1070"/>
      <c r="O259" s="1071"/>
      <c r="P259" s="805"/>
      <c r="Q259" s="1078"/>
      <c r="R259" s="1079"/>
      <c r="S259" s="1079"/>
      <c r="T259" s="1079"/>
      <c r="U259" s="1079"/>
      <c r="V259" s="1079"/>
      <c r="W259" s="1080"/>
    </row>
    <row r="260" spans="1:24" ht="26.1" customHeight="1" x14ac:dyDescent="0.15">
      <c r="A260" s="1062" t="s">
        <v>151</v>
      </c>
      <c r="B260" s="445" t="s">
        <v>222</v>
      </c>
      <c r="C260" s="448">
        <v>800</v>
      </c>
      <c r="D260" s="448">
        <v>500</v>
      </c>
      <c r="E260" s="448">
        <v>500</v>
      </c>
      <c r="F260" s="449">
        <v>500</v>
      </c>
      <c r="G260" s="449">
        <v>1000</v>
      </c>
      <c r="H260" s="449">
        <v>300</v>
      </c>
      <c r="I260" s="1069"/>
      <c r="J260" s="1070"/>
      <c r="K260" s="1070"/>
      <c r="L260" s="1070"/>
      <c r="M260" s="1070"/>
      <c r="N260" s="1070"/>
      <c r="O260" s="1071"/>
      <c r="P260" s="805"/>
      <c r="Q260" s="1078"/>
      <c r="R260" s="1079"/>
      <c r="S260" s="1079"/>
      <c r="T260" s="1079"/>
      <c r="U260" s="1079"/>
      <c r="V260" s="1079"/>
      <c r="W260" s="1080"/>
    </row>
    <row r="261" spans="1:24" ht="26.1" customHeight="1" x14ac:dyDescent="0.15">
      <c r="A261" s="1063"/>
      <c r="B261" s="445" t="s">
        <v>223</v>
      </c>
      <c r="C261" s="448">
        <v>38115</v>
      </c>
      <c r="D261" s="448">
        <v>2073</v>
      </c>
      <c r="E261" s="448">
        <v>160</v>
      </c>
      <c r="F261" s="449">
        <v>357</v>
      </c>
      <c r="G261" s="449">
        <v>3065</v>
      </c>
      <c r="H261" s="449">
        <v>0</v>
      </c>
      <c r="I261" s="1072"/>
      <c r="J261" s="1073"/>
      <c r="K261" s="1073"/>
      <c r="L261" s="1073"/>
      <c r="M261" s="1073"/>
      <c r="N261" s="1073"/>
      <c r="O261" s="1074"/>
      <c r="P261" s="805"/>
      <c r="Q261" s="1081"/>
      <c r="R261" s="1082"/>
      <c r="S261" s="1082"/>
      <c r="T261" s="1082"/>
      <c r="U261" s="1082"/>
      <c r="V261" s="1082"/>
      <c r="W261" s="1083"/>
    </row>
    <row r="262" spans="1:24" ht="26.1" customHeight="1" x14ac:dyDescent="0.15">
      <c r="A262" s="1064"/>
      <c r="B262" s="447" t="s">
        <v>226</v>
      </c>
      <c r="C262" s="452">
        <f>C261/C260</f>
        <v>47.643749999999997</v>
      </c>
      <c r="D262" s="452">
        <f t="shared" ref="D262" si="70">D261/D260</f>
        <v>4.1459999999999999</v>
      </c>
      <c r="E262" s="452">
        <f t="shared" ref="E262" si="71">E261/E260</f>
        <v>0.32</v>
      </c>
      <c r="F262" s="452">
        <f t="shared" ref="F262" si="72">F261/F260</f>
        <v>0.71399999999999997</v>
      </c>
      <c r="G262" s="452">
        <f t="shared" ref="G262" si="73">G261/G260</f>
        <v>3.0649999999999999</v>
      </c>
      <c r="H262" s="452">
        <f t="shared" ref="H262" si="74">H261/H260</f>
        <v>0</v>
      </c>
      <c r="I262" s="1098"/>
      <c r="J262" s="1099"/>
      <c r="K262" s="1099"/>
      <c r="L262" s="1099"/>
      <c r="M262" s="1099"/>
      <c r="N262" s="1099"/>
      <c r="O262" s="1099"/>
      <c r="P262" s="805"/>
      <c r="Q262" s="1099"/>
      <c r="R262" s="1099"/>
      <c r="S262" s="1099"/>
      <c r="T262" s="1099"/>
      <c r="U262" s="1099"/>
      <c r="V262" s="1099"/>
      <c r="W262" s="1100"/>
    </row>
    <row r="263" spans="1:24" ht="26.1" customHeight="1" x14ac:dyDescent="0.15">
      <c r="A263" s="1062" t="s">
        <v>152</v>
      </c>
      <c r="B263" s="445" t="s">
        <v>222</v>
      </c>
      <c r="C263" s="448">
        <v>200</v>
      </c>
      <c r="D263" s="448">
        <v>60</v>
      </c>
      <c r="E263" s="448">
        <v>300</v>
      </c>
      <c r="F263" s="449">
        <v>250</v>
      </c>
      <c r="G263" s="449">
        <v>500</v>
      </c>
      <c r="H263" s="449">
        <v>100</v>
      </c>
      <c r="I263" s="1084"/>
      <c r="J263" s="1085"/>
      <c r="K263" s="1085"/>
      <c r="L263" s="1085"/>
      <c r="M263" s="1085"/>
      <c r="N263" s="1085"/>
      <c r="O263" s="1086"/>
      <c r="P263" s="805"/>
      <c r="Q263" s="1093"/>
      <c r="R263" s="1094"/>
      <c r="S263" s="1094"/>
      <c r="T263" s="1094"/>
      <c r="U263" s="1094"/>
      <c r="V263" s="1094"/>
      <c r="W263" s="1095"/>
    </row>
    <row r="264" spans="1:24" ht="26.1" customHeight="1" x14ac:dyDescent="0.15">
      <c r="A264" s="1063"/>
      <c r="B264" s="445" t="s">
        <v>223</v>
      </c>
      <c r="C264" s="448">
        <v>771</v>
      </c>
      <c r="D264" s="448">
        <v>0</v>
      </c>
      <c r="E264" s="448">
        <v>0</v>
      </c>
      <c r="F264" s="449">
        <v>0</v>
      </c>
      <c r="G264" s="449">
        <v>0</v>
      </c>
      <c r="H264" s="449">
        <v>0</v>
      </c>
      <c r="I264" s="1087"/>
      <c r="J264" s="1088"/>
      <c r="K264" s="1088"/>
      <c r="L264" s="1088"/>
      <c r="M264" s="1088"/>
      <c r="N264" s="1088"/>
      <c r="O264" s="1089"/>
      <c r="P264" s="805"/>
      <c r="Q264" s="1096"/>
      <c r="R264" s="805"/>
      <c r="S264" s="805"/>
      <c r="T264" s="805"/>
      <c r="U264" s="805"/>
      <c r="V264" s="805"/>
      <c r="W264" s="806"/>
    </row>
    <row r="265" spans="1:24" ht="26.1" customHeight="1" x14ac:dyDescent="0.15">
      <c r="A265" s="1064"/>
      <c r="B265" s="447" t="s">
        <v>226</v>
      </c>
      <c r="C265" s="452">
        <f>C264/C263</f>
        <v>3.855</v>
      </c>
      <c r="D265" s="452">
        <f t="shared" ref="D265" si="75">D264/D263</f>
        <v>0</v>
      </c>
      <c r="E265" s="452">
        <f t="shared" ref="E265" si="76">E264/E263</f>
        <v>0</v>
      </c>
      <c r="F265" s="452">
        <f t="shared" ref="F265" si="77">F264/F263</f>
        <v>0</v>
      </c>
      <c r="G265" s="452">
        <f t="shared" ref="G265" si="78">G264/G263</f>
        <v>0</v>
      </c>
      <c r="H265" s="452">
        <f t="shared" ref="H265" si="79">H264/H263</f>
        <v>0</v>
      </c>
      <c r="I265" s="1087"/>
      <c r="J265" s="1088"/>
      <c r="K265" s="1088"/>
      <c r="L265" s="1088"/>
      <c r="M265" s="1088"/>
      <c r="N265" s="1088"/>
      <c r="O265" s="1089"/>
      <c r="P265" s="805"/>
      <c r="Q265" s="1096"/>
      <c r="R265" s="805"/>
      <c r="S265" s="805"/>
      <c r="T265" s="805"/>
      <c r="U265" s="805"/>
      <c r="V265" s="805"/>
      <c r="W265" s="806"/>
    </row>
    <row r="266" spans="1:24" ht="26.1" customHeight="1" x14ac:dyDescent="0.15">
      <c r="A266" s="1062" t="s">
        <v>224</v>
      </c>
      <c r="B266" s="445" t="s">
        <v>222</v>
      </c>
      <c r="C266" s="450">
        <v>1</v>
      </c>
      <c r="D266" s="450">
        <v>1</v>
      </c>
      <c r="E266" s="450">
        <v>1</v>
      </c>
      <c r="F266" s="451">
        <v>1</v>
      </c>
      <c r="G266" s="451">
        <v>1</v>
      </c>
      <c r="H266" s="451">
        <v>1</v>
      </c>
      <c r="I266" s="1087"/>
      <c r="J266" s="1088"/>
      <c r="K266" s="1088"/>
      <c r="L266" s="1088"/>
      <c r="M266" s="1088"/>
      <c r="N266" s="1088"/>
      <c r="O266" s="1089"/>
      <c r="P266" s="805"/>
      <c r="Q266" s="1096"/>
      <c r="R266" s="805"/>
      <c r="S266" s="805"/>
      <c r="T266" s="805"/>
      <c r="U266" s="805"/>
      <c r="V266" s="805"/>
      <c r="W266" s="806"/>
    </row>
    <row r="267" spans="1:24" ht="26.1" customHeight="1" x14ac:dyDescent="0.15">
      <c r="A267" s="1063"/>
      <c r="B267" s="445" t="s">
        <v>223</v>
      </c>
      <c r="C267" s="550">
        <v>4</v>
      </c>
      <c r="D267" s="550">
        <v>1</v>
      </c>
      <c r="E267" s="550">
        <v>0</v>
      </c>
      <c r="F267" s="551">
        <v>2</v>
      </c>
      <c r="G267" s="551">
        <v>0</v>
      </c>
      <c r="H267" s="551">
        <v>0</v>
      </c>
      <c r="I267" s="1087"/>
      <c r="J267" s="1088"/>
      <c r="K267" s="1088"/>
      <c r="L267" s="1088"/>
      <c r="M267" s="1088"/>
      <c r="N267" s="1088"/>
      <c r="O267" s="1089"/>
      <c r="P267" s="805"/>
      <c r="Q267" s="1096"/>
      <c r="R267" s="805"/>
      <c r="S267" s="805"/>
      <c r="T267" s="805"/>
      <c r="U267" s="805"/>
      <c r="V267" s="805"/>
      <c r="W267" s="806"/>
    </row>
    <row r="268" spans="1:24" ht="26.1" customHeight="1" thickBot="1" x14ac:dyDescent="0.2">
      <c r="A268" s="1065"/>
      <c r="B268" s="453" t="s">
        <v>226</v>
      </c>
      <c r="C268" s="454">
        <f>C267/C266</f>
        <v>4</v>
      </c>
      <c r="D268" s="454">
        <f t="shared" ref="D268" si="80">D267/D266</f>
        <v>1</v>
      </c>
      <c r="E268" s="454">
        <f t="shared" ref="E268" si="81">E267/E266</f>
        <v>0</v>
      </c>
      <c r="F268" s="454">
        <f t="shared" ref="F268" si="82">F267/F266</f>
        <v>2</v>
      </c>
      <c r="G268" s="454">
        <f>G267/G266</f>
        <v>0</v>
      </c>
      <c r="H268" s="454">
        <f t="shared" ref="H268" si="83">H267/H266</f>
        <v>0</v>
      </c>
      <c r="I268" s="1090"/>
      <c r="J268" s="1091"/>
      <c r="K268" s="1091"/>
      <c r="L268" s="1091"/>
      <c r="M268" s="1091"/>
      <c r="N268" s="1091"/>
      <c r="O268" s="1092"/>
      <c r="P268" s="808"/>
      <c r="Q268" s="1097"/>
      <c r="R268" s="808"/>
      <c r="S268" s="808"/>
      <c r="T268" s="808"/>
      <c r="U268" s="808"/>
      <c r="V268" s="808"/>
      <c r="W268" s="809"/>
    </row>
    <row r="269" spans="1:24" ht="26.1" customHeight="1" x14ac:dyDescent="0.15">
      <c r="A269" s="381"/>
      <c r="B269" s="382"/>
      <c r="C269" s="382"/>
      <c r="I269" s="382"/>
      <c r="J269" s="382"/>
      <c r="K269" s="382"/>
      <c r="L269" s="382"/>
      <c r="M269" s="382"/>
      <c r="N269" s="382"/>
      <c r="O269" s="382"/>
      <c r="P269" s="382"/>
      <c r="Q269" s="382"/>
      <c r="R269" s="382"/>
      <c r="S269" s="382"/>
      <c r="T269" s="382"/>
      <c r="U269" s="382"/>
      <c r="V269" s="382"/>
      <c r="W269" s="440"/>
      <c r="X269" s="549"/>
    </row>
    <row r="270" spans="1:24" ht="26.1" customHeight="1" x14ac:dyDescent="0.15">
      <c r="A270" s="335"/>
    </row>
    <row r="271" spans="1:24" ht="26.1" customHeight="1" x14ac:dyDescent="0.15">
      <c r="A271" s="335"/>
    </row>
    <row r="272" spans="1:24" ht="26.1" customHeight="1" x14ac:dyDescent="0.15">
      <c r="A272" s="333"/>
      <c r="B272" s="333"/>
      <c r="C272" s="333"/>
      <c r="O272" s="333"/>
      <c r="P272" s="333"/>
      <c r="Q272" s="333"/>
      <c r="R272" s="333"/>
      <c r="S272" s="333"/>
      <c r="T272" s="333"/>
      <c r="U272" s="333"/>
      <c r="V272" s="333"/>
    </row>
    <row r="273" spans="1:22" ht="26.1" customHeight="1" x14ac:dyDescent="0.15">
      <c r="A273" s="333"/>
      <c r="B273" s="333"/>
      <c r="C273" s="333"/>
      <c r="O273" s="333"/>
      <c r="P273" s="333"/>
      <c r="Q273" s="333"/>
      <c r="R273" s="333"/>
      <c r="S273" s="333"/>
      <c r="T273" s="333"/>
      <c r="U273" s="333"/>
      <c r="V273" s="333"/>
    </row>
    <row r="274" spans="1:22" ht="26.1" customHeight="1" x14ac:dyDescent="0.15">
      <c r="A274" s="333"/>
      <c r="B274" s="333"/>
      <c r="C274" s="333"/>
      <c r="O274" s="333"/>
      <c r="P274" s="333"/>
      <c r="Q274" s="333"/>
      <c r="R274" s="333"/>
      <c r="S274" s="333"/>
      <c r="T274" s="333"/>
      <c r="U274" s="333"/>
      <c r="V274" s="333"/>
    </row>
    <row r="275" spans="1:22" ht="26.1" customHeight="1" x14ac:dyDescent="0.15">
      <c r="A275" s="333"/>
      <c r="B275" s="333"/>
      <c r="C275" s="333"/>
      <c r="O275" s="333"/>
      <c r="P275" s="333"/>
      <c r="Q275" s="333"/>
      <c r="R275" s="333"/>
      <c r="S275" s="333"/>
      <c r="T275" s="333"/>
      <c r="U275" s="333"/>
      <c r="V275" s="333"/>
    </row>
    <row r="276" spans="1:22" ht="26.1" customHeight="1" x14ac:dyDescent="0.15">
      <c r="A276" s="333"/>
      <c r="B276" s="333"/>
      <c r="C276" s="333"/>
      <c r="O276" s="333"/>
      <c r="P276" s="333"/>
      <c r="Q276" s="333"/>
      <c r="R276" s="333"/>
      <c r="S276" s="333"/>
      <c r="T276" s="333"/>
      <c r="U276" s="333"/>
      <c r="V276" s="333"/>
    </row>
    <row r="277" spans="1:22" ht="26.1" customHeight="1" x14ac:dyDescent="0.15">
      <c r="A277" s="333"/>
      <c r="B277" s="333"/>
      <c r="C277" s="333"/>
      <c r="O277" s="333"/>
      <c r="P277" s="333"/>
      <c r="Q277" s="333"/>
      <c r="R277" s="333"/>
      <c r="S277" s="333"/>
      <c r="T277" s="333"/>
      <c r="U277" s="333"/>
      <c r="V277" s="333"/>
    </row>
    <row r="278" spans="1:22" ht="26.1" customHeight="1" x14ac:dyDescent="0.15">
      <c r="A278" s="333"/>
      <c r="B278" s="333"/>
      <c r="C278" s="333"/>
      <c r="O278" s="333"/>
      <c r="P278" s="333"/>
      <c r="Q278" s="333"/>
      <c r="R278" s="333"/>
      <c r="S278" s="333"/>
      <c r="T278" s="333"/>
      <c r="U278" s="333"/>
      <c r="V278" s="333"/>
    </row>
    <row r="279" spans="1:22" ht="26.1" customHeight="1" x14ac:dyDescent="0.15">
      <c r="A279" s="333"/>
      <c r="B279" s="333"/>
      <c r="C279" s="333"/>
      <c r="O279" s="333"/>
      <c r="P279" s="333"/>
      <c r="Q279" s="333"/>
      <c r="R279" s="333"/>
      <c r="S279" s="333"/>
      <c r="T279" s="333"/>
      <c r="U279" s="333"/>
      <c r="V279" s="333"/>
    </row>
    <row r="280" spans="1:22" ht="26.1" customHeight="1" x14ac:dyDescent="0.15">
      <c r="A280" s="333"/>
      <c r="B280" s="333"/>
      <c r="C280" s="333"/>
      <c r="O280" s="333"/>
      <c r="P280" s="333"/>
      <c r="Q280" s="333"/>
      <c r="R280" s="333"/>
      <c r="S280" s="333"/>
      <c r="T280" s="333"/>
      <c r="U280" s="333"/>
      <c r="V280" s="333"/>
    </row>
    <row r="281" spans="1:22" ht="26.1" customHeight="1" x14ac:dyDescent="0.15">
      <c r="A281" s="333"/>
      <c r="B281" s="333"/>
      <c r="C281" s="333"/>
      <c r="O281" s="333"/>
      <c r="P281" s="333"/>
      <c r="Q281" s="333"/>
      <c r="R281" s="333"/>
      <c r="S281" s="333"/>
      <c r="T281" s="333"/>
      <c r="U281" s="333"/>
      <c r="V281" s="333"/>
    </row>
    <row r="282" spans="1:22" ht="26.1" customHeight="1" x14ac:dyDescent="0.15">
      <c r="A282" s="333"/>
      <c r="B282" s="333"/>
      <c r="C282" s="333"/>
      <c r="D282" s="333"/>
      <c r="E282" s="333"/>
      <c r="F282" s="333"/>
      <c r="G282" s="333"/>
      <c r="O282" s="333"/>
      <c r="P282" s="333"/>
      <c r="Q282" s="333"/>
      <c r="R282" s="333"/>
      <c r="S282" s="333"/>
      <c r="T282" s="333"/>
      <c r="U282" s="333"/>
      <c r="V282" s="333"/>
    </row>
    <row r="283" spans="1:22" ht="26.1" customHeight="1" x14ac:dyDescent="0.15">
      <c r="A283" s="333"/>
      <c r="B283" s="333"/>
      <c r="C283" s="333"/>
      <c r="D283" s="333"/>
      <c r="E283" s="333"/>
      <c r="F283" s="333"/>
      <c r="G283" s="333"/>
      <c r="H283" s="333"/>
      <c r="I283" s="333"/>
      <c r="J283" s="333"/>
      <c r="K283" s="333"/>
      <c r="L283" s="333"/>
      <c r="M283" s="333"/>
      <c r="N283" s="333"/>
      <c r="O283" s="333"/>
      <c r="P283" s="333"/>
      <c r="Q283" s="333"/>
      <c r="R283" s="333"/>
      <c r="S283" s="333"/>
      <c r="T283" s="333"/>
      <c r="U283" s="333"/>
      <c r="V283" s="333"/>
    </row>
    <row r="284" spans="1:22" ht="26.1" customHeight="1" x14ac:dyDescent="0.15">
      <c r="A284" s="333"/>
      <c r="B284" s="333"/>
      <c r="C284" s="333"/>
      <c r="D284" s="333"/>
      <c r="E284" s="333"/>
      <c r="F284" s="333"/>
      <c r="G284" s="333"/>
      <c r="H284" s="333"/>
      <c r="I284" s="333"/>
      <c r="J284" s="333"/>
      <c r="K284" s="333"/>
      <c r="L284" s="333"/>
      <c r="M284" s="333"/>
      <c r="N284" s="333"/>
      <c r="O284" s="333"/>
      <c r="P284" s="333"/>
      <c r="Q284" s="333"/>
      <c r="R284" s="333"/>
      <c r="S284" s="333"/>
      <c r="T284" s="333"/>
      <c r="U284" s="333"/>
      <c r="V284" s="333"/>
    </row>
    <row r="285" spans="1:22" ht="26.1" customHeight="1" x14ac:dyDescent="0.15">
      <c r="A285" s="333"/>
      <c r="B285" s="333"/>
      <c r="C285" s="333"/>
      <c r="D285" s="333"/>
      <c r="E285" s="333"/>
      <c r="F285" s="333"/>
      <c r="G285" s="333"/>
      <c r="H285" s="333"/>
      <c r="I285" s="333"/>
      <c r="J285" s="333"/>
      <c r="K285" s="333"/>
      <c r="L285" s="333"/>
      <c r="M285" s="333"/>
      <c r="N285" s="333"/>
      <c r="O285" s="333"/>
      <c r="P285" s="333"/>
      <c r="Q285" s="333"/>
      <c r="R285" s="333"/>
      <c r="S285" s="333"/>
      <c r="T285" s="333"/>
      <c r="U285" s="333"/>
      <c r="V285" s="333"/>
    </row>
    <row r="286" spans="1:22" ht="26.1" customHeight="1" x14ac:dyDescent="0.15">
      <c r="A286" s="333"/>
      <c r="B286" s="333"/>
      <c r="C286" s="333"/>
      <c r="D286" s="333"/>
      <c r="E286" s="333"/>
      <c r="F286" s="333"/>
      <c r="G286" s="333"/>
      <c r="H286" s="333"/>
      <c r="I286" s="333"/>
      <c r="J286" s="333"/>
      <c r="K286" s="333"/>
      <c r="L286" s="333"/>
      <c r="M286" s="333"/>
      <c r="N286" s="333"/>
      <c r="O286" s="333"/>
      <c r="P286" s="333"/>
      <c r="Q286" s="333"/>
      <c r="R286" s="333"/>
      <c r="S286" s="333"/>
      <c r="T286" s="333"/>
      <c r="U286" s="333"/>
      <c r="V286" s="333"/>
    </row>
    <row r="287" spans="1:22" ht="26.1" customHeight="1" x14ac:dyDescent="0.15">
      <c r="A287" s="333"/>
      <c r="B287" s="333"/>
      <c r="C287" s="333"/>
      <c r="D287" s="333"/>
      <c r="E287" s="333"/>
      <c r="F287" s="333"/>
      <c r="G287" s="333"/>
      <c r="H287" s="333"/>
      <c r="I287" s="333"/>
      <c r="J287" s="333"/>
      <c r="K287" s="333"/>
      <c r="L287" s="333"/>
      <c r="M287" s="333"/>
      <c r="N287" s="333"/>
      <c r="O287" s="333"/>
      <c r="P287" s="333"/>
      <c r="Q287" s="333"/>
      <c r="R287" s="333"/>
      <c r="S287" s="333"/>
      <c r="T287" s="333"/>
      <c r="U287" s="333"/>
      <c r="V287" s="333"/>
    </row>
    <row r="288" spans="1:22" ht="26.1" customHeight="1" x14ac:dyDescent="0.15">
      <c r="A288" s="333"/>
      <c r="B288" s="333"/>
      <c r="C288" s="333"/>
      <c r="D288" s="333"/>
      <c r="E288" s="333"/>
      <c r="F288" s="333"/>
      <c r="G288" s="333"/>
      <c r="H288" s="333"/>
      <c r="I288" s="333"/>
      <c r="J288" s="333"/>
      <c r="K288" s="333"/>
      <c r="L288" s="333"/>
      <c r="M288" s="333"/>
      <c r="N288" s="333"/>
      <c r="O288" s="333"/>
      <c r="P288" s="333"/>
      <c r="Q288" s="333"/>
      <c r="R288" s="333"/>
      <c r="S288" s="333"/>
      <c r="T288" s="333"/>
      <c r="U288" s="333"/>
      <c r="V288" s="333"/>
    </row>
    <row r="289" spans="1:22" ht="26.1" customHeight="1" x14ac:dyDescent="0.15">
      <c r="A289" s="333"/>
      <c r="B289" s="333"/>
      <c r="C289" s="333"/>
      <c r="D289" s="333"/>
      <c r="E289" s="333"/>
      <c r="F289" s="333"/>
      <c r="G289" s="333"/>
      <c r="H289" s="333"/>
      <c r="I289" s="333"/>
      <c r="J289" s="333"/>
      <c r="K289" s="333"/>
      <c r="L289" s="333"/>
      <c r="M289" s="333"/>
      <c r="N289" s="333"/>
      <c r="O289" s="333"/>
      <c r="P289" s="333"/>
      <c r="Q289" s="333"/>
      <c r="R289" s="333"/>
      <c r="S289" s="333"/>
      <c r="T289" s="333"/>
      <c r="U289" s="333"/>
      <c r="V289" s="333"/>
    </row>
    <row r="290" spans="1:22" ht="26.1" customHeight="1" x14ac:dyDescent="0.15">
      <c r="A290" s="333"/>
      <c r="B290" s="333"/>
      <c r="C290" s="333"/>
      <c r="D290" s="333"/>
      <c r="E290" s="333"/>
      <c r="F290" s="333"/>
      <c r="G290" s="333"/>
      <c r="H290" s="333"/>
      <c r="I290" s="333"/>
      <c r="J290" s="333"/>
      <c r="K290" s="333"/>
      <c r="L290" s="333"/>
      <c r="M290" s="333"/>
      <c r="N290" s="333"/>
      <c r="O290" s="333"/>
      <c r="P290" s="333"/>
      <c r="Q290" s="333"/>
      <c r="R290" s="333"/>
      <c r="S290" s="333"/>
      <c r="T290" s="333"/>
      <c r="U290" s="333"/>
      <c r="V290" s="333"/>
    </row>
    <row r="291" spans="1:22" ht="26.1" customHeight="1" x14ac:dyDescent="0.15">
      <c r="A291" s="333"/>
      <c r="B291" s="333"/>
      <c r="C291" s="333"/>
      <c r="D291" s="333"/>
      <c r="E291" s="333"/>
      <c r="F291" s="333"/>
      <c r="G291" s="333"/>
      <c r="H291" s="333"/>
      <c r="I291" s="333"/>
      <c r="J291" s="333"/>
      <c r="K291" s="333"/>
      <c r="L291" s="333"/>
      <c r="M291" s="333"/>
      <c r="N291" s="333"/>
      <c r="O291" s="333"/>
      <c r="P291" s="333"/>
      <c r="Q291" s="333"/>
      <c r="R291" s="333"/>
      <c r="S291" s="333"/>
      <c r="T291" s="333"/>
      <c r="U291" s="333"/>
      <c r="V291" s="333"/>
    </row>
    <row r="292" spans="1:22" ht="26.1" customHeight="1" x14ac:dyDescent="0.15">
      <c r="A292" s="333"/>
      <c r="B292" s="333"/>
      <c r="C292" s="333"/>
      <c r="D292" s="333"/>
      <c r="E292" s="333"/>
      <c r="F292" s="333"/>
      <c r="G292" s="333"/>
      <c r="H292" s="333"/>
      <c r="I292" s="333"/>
      <c r="J292" s="333"/>
      <c r="K292" s="333"/>
      <c r="L292" s="333"/>
      <c r="M292" s="333"/>
      <c r="N292" s="333"/>
      <c r="O292" s="333"/>
      <c r="P292" s="333"/>
      <c r="Q292" s="333"/>
      <c r="R292" s="333"/>
      <c r="S292" s="333"/>
      <c r="T292" s="333"/>
      <c r="U292" s="333"/>
      <c r="V292" s="333"/>
    </row>
    <row r="293" spans="1:22" ht="26.1" customHeight="1" x14ac:dyDescent="0.15">
      <c r="A293" s="333"/>
      <c r="B293" s="333"/>
      <c r="C293" s="333"/>
      <c r="D293" s="333"/>
      <c r="E293" s="333"/>
      <c r="F293" s="333"/>
      <c r="G293" s="333"/>
      <c r="H293" s="333"/>
      <c r="I293" s="333"/>
      <c r="J293" s="333"/>
      <c r="K293" s="333"/>
      <c r="L293" s="333"/>
      <c r="M293" s="333"/>
      <c r="N293" s="333"/>
      <c r="O293" s="333"/>
      <c r="P293" s="333"/>
      <c r="Q293" s="333"/>
      <c r="R293" s="333"/>
      <c r="S293" s="333"/>
      <c r="T293" s="333"/>
      <c r="U293" s="333"/>
      <c r="V293" s="333"/>
    </row>
    <row r="294" spans="1:22" ht="26.1" customHeight="1" x14ac:dyDescent="0.15">
      <c r="A294" s="333"/>
      <c r="B294" s="333"/>
      <c r="C294" s="333"/>
      <c r="D294" s="333"/>
      <c r="E294" s="333"/>
      <c r="F294" s="333"/>
      <c r="G294" s="333"/>
      <c r="H294" s="333"/>
      <c r="I294" s="333"/>
      <c r="J294" s="333"/>
      <c r="K294" s="333"/>
      <c r="L294" s="333"/>
      <c r="M294" s="333"/>
      <c r="N294" s="333"/>
      <c r="O294" s="333"/>
      <c r="P294" s="333"/>
      <c r="Q294" s="333"/>
      <c r="R294" s="333"/>
      <c r="S294" s="333"/>
      <c r="T294" s="333"/>
      <c r="U294" s="333"/>
      <c r="V294" s="333"/>
    </row>
    <row r="295" spans="1:22" ht="26.1" customHeight="1" x14ac:dyDescent="0.15">
      <c r="A295" s="333"/>
      <c r="B295" s="333"/>
      <c r="C295" s="333"/>
      <c r="D295" s="333"/>
      <c r="E295" s="333"/>
      <c r="F295" s="333"/>
      <c r="G295" s="333"/>
      <c r="H295" s="333"/>
      <c r="I295" s="333"/>
      <c r="J295" s="333"/>
      <c r="K295" s="333"/>
      <c r="L295" s="333"/>
      <c r="M295" s="333"/>
      <c r="N295" s="333"/>
      <c r="O295" s="333"/>
      <c r="P295" s="333"/>
      <c r="Q295" s="333"/>
      <c r="R295" s="333"/>
      <c r="S295" s="333"/>
      <c r="T295" s="333"/>
      <c r="U295" s="333"/>
      <c r="V295" s="333"/>
    </row>
    <row r="296" spans="1:22" ht="26.1" customHeight="1" x14ac:dyDescent="0.15">
      <c r="A296" s="333"/>
      <c r="B296" s="333"/>
      <c r="C296" s="333"/>
      <c r="D296" s="333"/>
      <c r="E296" s="333"/>
      <c r="F296" s="333"/>
      <c r="G296" s="333"/>
      <c r="H296" s="333"/>
      <c r="I296" s="333"/>
      <c r="J296" s="333"/>
      <c r="K296" s="333"/>
      <c r="L296" s="333"/>
      <c r="M296" s="333"/>
      <c r="N296" s="333"/>
      <c r="O296" s="333"/>
      <c r="P296" s="333"/>
      <c r="Q296" s="333"/>
      <c r="R296" s="333"/>
      <c r="S296" s="333"/>
      <c r="T296" s="333"/>
      <c r="U296" s="333"/>
      <c r="V296" s="333"/>
    </row>
    <row r="297" spans="1:22" ht="26.1" customHeight="1" x14ac:dyDescent="0.15">
      <c r="A297" s="333"/>
      <c r="B297" s="333"/>
      <c r="C297" s="333"/>
      <c r="D297" s="333"/>
      <c r="E297" s="333"/>
      <c r="F297" s="333"/>
      <c r="G297" s="333"/>
      <c r="H297" s="333"/>
      <c r="I297" s="333"/>
      <c r="J297" s="333"/>
      <c r="K297" s="333"/>
      <c r="L297" s="333"/>
      <c r="M297" s="333"/>
      <c r="N297" s="333"/>
      <c r="O297" s="333"/>
      <c r="P297" s="333"/>
      <c r="Q297" s="333"/>
      <c r="R297" s="333"/>
      <c r="S297" s="333"/>
      <c r="T297" s="333"/>
      <c r="U297" s="333"/>
      <c r="V297" s="333"/>
    </row>
    <row r="298" spans="1:22" ht="26.1" customHeight="1" x14ac:dyDescent="0.15">
      <c r="A298" s="333"/>
      <c r="B298" s="333"/>
      <c r="C298" s="333"/>
      <c r="D298" s="333"/>
      <c r="E298" s="333"/>
      <c r="F298" s="333"/>
      <c r="G298" s="333"/>
      <c r="H298" s="333"/>
      <c r="I298" s="333"/>
      <c r="J298" s="333"/>
      <c r="K298" s="333"/>
      <c r="L298" s="333"/>
      <c r="M298" s="333"/>
      <c r="N298" s="333"/>
      <c r="O298" s="333"/>
      <c r="P298" s="333"/>
      <c r="Q298" s="333"/>
      <c r="R298" s="333"/>
      <c r="S298" s="333"/>
      <c r="T298" s="333"/>
      <c r="U298" s="333"/>
      <c r="V298" s="333"/>
    </row>
    <row r="299" spans="1:22" ht="26.1" customHeight="1" x14ac:dyDescent="0.15">
      <c r="A299" s="333"/>
      <c r="B299" s="333"/>
      <c r="C299" s="333"/>
      <c r="D299" s="333"/>
      <c r="E299" s="333"/>
      <c r="F299" s="333"/>
      <c r="G299" s="333"/>
      <c r="H299" s="333"/>
      <c r="I299" s="333"/>
      <c r="J299" s="333"/>
      <c r="K299" s="333"/>
      <c r="L299" s="333"/>
      <c r="M299" s="333"/>
      <c r="N299" s="333"/>
      <c r="O299" s="333"/>
      <c r="P299" s="333"/>
      <c r="Q299" s="333"/>
      <c r="R299" s="333"/>
      <c r="S299" s="333"/>
      <c r="T299" s="333"/>
      <c r="U299" s="333"/>
      <c r="V299" s="333"/>
    </row>
    <row r="300" spans="1:22" ht="26.1" customHeight="1" x14ac:dyDescent="0.15">
      <c r="A300" s="333"/>
      <c r="B300" s="333"/>
      <c r="C300" s="333"/>
      <c r="D300" s="333"/>
      <c r="E300" s="333"/>
      <c r="F300" s="333"/>
      <c r="G300" s="333"/>
      <c r="H300" s="333"/>
      <c r="I300" s="333"/>
      <c r="J300" s="333"/>
      <c r="K300" s="333"/>
      <c r="L300" s="333"/>
      <c r="M300" s="333"/>
      <c r="N300" s="333"/>
      <c r="O300" s="333"/>
      <c r="P300" s="333"/>
      <c r="Q300" s="333"/>
      <c r="R300" s="333"/>
      <c r="S300" s="333"/>
      <c r="T300" s="333"/>
      <c r="U300" s="333"/>
      <c r="V300" s="333"/>
    </row>
    <row r="301" spans="1:22" ht="26.1" customHeight="1" x14ac:dyDescent="0.15">
      <c r="A301" s="333"/>
      <c r="B301" s="333"/>
      <c r="C301" s="333"/>
      <c r="D301" s="333"/>
      <c r="E301" s="333"/>
      <c r="F301" s="333"/>
      <c r="G301" s="333"/>
      <c r="H301" s="333"/>
      <c r="I301" s="333"/>
      <c r="J301" s="333"/>
      <c r="K301" s="333"/>
      <c r="L301" s="333"/>
      <c r="M301" s="333"/>
      <c r="N301" s="333"/>
      <c r="O301" s="333"/>
      <c r="P301" s="333"/>
      <c r="Q301" s="333"/>
      <c r="R301" s="333"/>
      <c r="S301" s="333"/>
      <c r="T301" s="333"/>
      <c r="U301" s="333"/>
      <c r="V301" s="333"/>
    </row>
    <row r="302" spans="1:22" ht="26.1" customHeight="1" x14ac:dyDescent="0.15">
      <c r="A302" s="333"/>
      <c r="B302" s="333"/>
      <c r="C302" s="333"/>
      <c r="D302" s="333"/>
      <c r="E302" s="333"/>
      <c r="F302" s="333"/>
      <c r="G302" s="333"/>
      <c r="H302" s="333"/>
      <c r="I302" s="333"/>
      <c r="J302" s="333"/>
      <c r="K302" s="333"/>
      <c r="L302" s="333"/>
      <c r="M302" s="333"/>
      <c r="N302" s="333"/>
      <c r="O302" s="333"/>
      <c r="P302" s="333"/>
      <c r="Q302" s="333"/>
      <c r="R302" s="333"/>
      <c r="S302" s="333"/>
      <c r="T302" s="333"/>
      <c r="U302" s="333"/>
      <c r="V302" s="333"/>
    </row>
    <row r="303" spans="1:22" ht="26.1" customHeight="1" x14ac:dyDescent="0.15">
      <c r="A303" s="333"/>
      <c r="B303" s="333"/>
      <c r="C303" s="333"/>
      <c r="D303" s="333"/>
      <c r="E303" s="333"/>
      <c r="F303" s="333"/>
      <c r="G303" s="333"/>
      <c r="H303" s="333"/>
      <c r="I303" s="333"/>
      <c r="J303" s="333"/>
      <c r="K303" s="333"/>
      <c r="L303" s="333"/>
      <c r="M303" s="333"/>
      <c r="N303" s="333"/>
      <c r="O303" s="333"/>
      <c r="P303" s="333"/>
      <c r="Q303" s="333"/>
      <c r="R303" s="333"/>
      <c r="S303" s="333"/>
      <c r="T303" s="333"/>
      <c r="U303" s="333"/>
      <c r="V303" s="333"/>
    </row>
    <row r="304" spans="1:22" ht="26.1" customHeight="1" x14ac:dyDescent="0.15">
      <c r="A304" s="333"/>
      <c r="B304" s="333"/>
      <c r="C304" s="333"/>
      <c r="D304" s="333"/>
      <c r="E304" s="333"/>
      <c r="F304" s="333"/>
      <c r="G304" s="333"/>
      <c r="H304" s="333"/>
      <c r="I304" s="333"/>
      <c r="J304" s="333"/>
      <c r="K304" s="333"/>
      <c r="L304" s="333"/>
      <c r="M304" s="333"/>
      <c r="N304" s="333"/>
      <c r="O304" s="333"/>
      <c r="P304" s="333"/>
      <c r="Q304" s="333"/>
      <c r="R304" s="333"/>
      <c r="S304" s="333"/>
      <c r="T304" s="333"/>
      <c r="U304" s="333"/>
      <c r="V304" s="333"/>
    </row>
    <row r="305" spans="1:22" ht="26.1" customHeight="1" x14ac:dyDescent="0.15">
      <c r="A305" s="333"/>
      <c r="B305" s="333"/>
      <c r="C305" s="333"/>
      <c r="D305" s="333"/>
      <c r="E305" s="333"/>
      <c r="F305" s="333"/>
      <c r="G305" s="333"/>
      <c r="H305" s="333"/>
      <c r="I305" s="333"/>
      <c r="J305" s="333"/>
      <c r="K305" s="333"/>
      <c r="L305" s="333"/>
      <c r="M305" s="333"/>
      <c r="N305" s="333"/>
      <c r="O305" s="333"/>
      <c r="P305" s="333"/>
      <c r="Q305" s="333"/>
      <c r="R305" s="333"/>
      <c r="S305" s="333"/>
      <c r="T305" s="333"/>
      <c r="U305" s="333"/>
      <c r="V305" s="333"/>
    </row>
    <row r="306" spans="1:22" ht="26.1" customHeight="1" x14ac:dyDescent="0.15">
      <c r="A306" s="333"/>
      <c r="B306" s="333"/>
      <c r="C306" s="333"/>
      <c r="D306" s="333"/>
      <c r="E306" s="333"/>
      <c r="F306" s="333"/>
      <c r="G306" s="333"/>
      <c r="H306" s="333"/>
      <c r="I306" s="333"/>
      <c r="J306" s="333"/>
      <c r="K306" s="333"/>
      <c r="L306" s="333"/>
      <c r="M306" s="333"/>
      <c r="N306" s="333"/>
      <c r="O306" s="333"/>
      <c r="P306" s="333"/>
      <c r="Q306" s="333"/>
      <c r="R306" s="333"/>
      <c r="S306" s="333"/>
      <c r="T306" s="333"/>
      <c r="U306" s="333"/>
      <c r="V306" s="333"/>
    </row>
    <row r="307" spans="1:22" ht="26.1" customHeight="1" x14ac:dyDescent="0.15">
      <c r="A307" s="333"/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3"/>
      <c r="M307" s="333"/>
      <c r="N307" s="333"/>
      <c r="O307" s="333"/>
      <c r="P307" s="333"/>
      <c r="Q307" s="333"/>
      <c r="R307" s="333"/>
      <c r="S307" s="333"/>
      <c r="T307" s="333"/>
      <c r="U307" s="333"/>
      <c r="V307" s="333"/>
    </row>
    <row r="308" spans="1:22" ht="26.1" customHeight="1" x14ac:dyDescent="0.15">
      <c r="A308" s="333"/>
      <c r="B308" s="333"/>
      <c r="C308" s="333"/>
      <c r="D308" s="333"/>
      <c r="E308" s="333"/>
      <c r="F308" s="333"/>
      <c r="G308" s="333"/>
      <c r="H308" s="333"/>
      <c r="I308" s="333"/>
      <c r="J308" s="333"/>
      <c r="K308" s="333"/>
      <c r="L308" s="333"/>
      <c r="M308" s="333"/>
      <c r="N308" s="333"/>
      <c r="O308" s="333"/>
      <c r="P308" s="333"/>
      <c r="Q308" s="333"/>
      <c r="R308" s="333"/>
      <c r="S308" s="333"/>
      <c r="T308" s="333"/>
      <c r="U308" s="333"/>
      <c r="V308" s="333"/>
    </row>
    <row r="309" spans="1:22" ht="26.1" customHeight="1" x14ac:dyDescent="0.15">
      <c r="A309" s="333"/>
      <c r="B309" s="333"/>
      <c r="C309" s="333"/>
      <c r="D309" s="333"/>
      <c r="E309" s="333"/>
      <c r="F309" s="333"/>
      <c r="G309" s="333"/>
      <c r="H309" s="333"/>
      <c r="I309" s="333"/>
      <c r="J309" s="333"/>
      <c r="K309" s="333"/>
      <c r="L309" s="333"/>
      <c r="M309" s="333"/>
      <c r="N309" s="333"/>
      <c r="O309" s="333"/>
      <c r="P309" s="333"/>
      <c r="Q309" s="333"/>
      <c r="R309" s="333"/>
      <c r="S309" s="333"/>
      <c r="T309" s="333"/>
      <c r="U309" s="333"/>
      <c r="V309" s="333"/>
    </row>
    <row r="310" spans="1:22" ht="26.1" customHeight="1" x14ac:dyDescent="0.15">
      <c r="A310" s="333"/>
      <c r="B310" s="333"/>
      <c r="C310" s="333"/>
      <c r="D310" s="333"/>
      <c r="E310" s="333"/>
      <c r="F310" s="333"/>
      <c r="G310" s="333"/>
      <c r="H310" s="333"/>
      <c r="I310" s="333"/>
      <c r="J310" s="333"/>
      <c r="K310" s="333"/>
      <c r="L310" s="333"/>
      <c r="M310" s="333"/>
      <c r="N310" s="333"/>
      <c r="O310" s="333"/>
      <c r="P310" s="333"/>
      <c r="Q310" s="333"/>
      <c r="R310" s="333"/>
      <c r="S310" s="333"/>
      <c r="T310" s="333"/>
      <c r="U310" s="333"/>
      <c r="V310" s="333"/>
    </row>
    <row r="311" spans="1:22" ht="26.1" customHeight="1" x14ac:dyDescent="0.15">
      <c r="A311" s="333"/>
      <c r="B311" s="333"/>
      <c r="C311" s="333"/>
      <c r="D311" s="333"/>
      <c r="E311" s="333"/>
      <c r="F311" s="333"/>
      <c r="G311" s="333"/>
      <c r="H311" s="333"/>
      <c r="I311" s="333"/>
      <c r="J311" s="333"/>
      <c r="K311" s="333"/>
      <c r="L311" s="333"/>
      <c r="M311" s="333"/>
      <c r="N311" s="333"/>
      <c r="O311" s="333"/>
      <c r="P311" s="333"/>
      <c r="Q311" s="333"/>
      <c r="R311" s="333"/>
      <c r="S311" s="333"/>
      <c r="T311" s="333"/>
      <c r="U311" s="333"/>
      <c r="V311" s="333"/>
    </row>
    <row r="312" spans="1:22" ht="26.1" customHeight="1" x14ac:dyDescent="0.15">
      <c r="A312" s="333"/>
      <c r="B312" s="333"/>
      <c r="C312" s="333"/>
      <c r="D312" s="333"/>
      <c r="E312" s="333"/>
      <c r="F312" s="333"/>
      <c r="G312" s="333"/>
      <c r="H312" s="333"/>
      <c r="I312" s="333"/>
      <c r="J312" s="333"/>
      <c r="K312" s="333"/>
      <c r="L312" s="333"/>
      <c r="M312" s="333"/>
      <c r="N312" s="333"/>
      <c r="O312" s="333"/>
      <c r="P312" s="333"/>
      <c r="Q312" s="333"/>
      <c r="R312" s="333"/>
      <c r="S312" s="333"/>
      <c r="T312" s="333"/>
      <c r="U312" s="333"/>
      <c r="V312" s="333"/>
    </row>
    <row r="313" spans="1:22" ht="26.1" customHeight="1" x14ac:dyDescent="0.15">
      <c r="A313" s="333"/>
      <c r="B313" s="333"/>
      <c r="C313" s="333"/>
      <c r="D313" s="333"/>
      <c r="E313" s="333"/>
      <c r="F313" s="333"/>
      <c r="G313" s="333"/>
      <c r="H313" s="333"/>
      <c r="I313" s="333"/>
      <c r="J313" s="333"/>
      <c r="K313" s="333"/>
      <c r="L313" s="333"/>
      <c r="M313" s="333"/>
      <c r="N313" s="333"/>
      <c r="O313" s="333"/>
      <c r="P313" s="333"/>
      <c r="Q313" s="333"/>
      <c r="R313" s="333"/>
      <c r="S313" s="333"/>
      <c r="T313" s="333"/>
      <c r="U313" s="333"/>
      <c r="V313" s="333"/>
    </row>
    <row r="314" spans="1:22" ht="26.1" customHeight="1" x14ac:dyDescent="0.15">
      <c r="A314" s="333"/>
      <c r="B314" s="333"/>
      <c r="C314" s="333"/>
      <c r="D314" s="333"/>
      <c r="E314" s="333"/>
      <c r="F314" s="333"/>
      <c r="G314" s="333"/>
      <c r="H314" s="333"/>
      <c r="I314" s="333"/>
      <c r="J314" s="333"/>
      <c r="K314" s="333"/>
      <c r="L314" s="333"/>
      <c r="M314" s="333"/>
      <c r="N314" s="333"/>
      <c r="O314" s="333"/>
      <c r="P314" s="333"/>
      <c r="Q314" s="333"/>
      <c r="R314" s="333"/>
      <c r="S314" s="333"/>
      <c r="T314" s="333"/>
      <c r="U314" s="333"/>
      <c r="V314" s="333"/>
    </row>
    <row r="315" spans="1:22" ht="26.1" customHeight="1" x14ac:dyDescent="0.15">
      <c r="A315" s="333"/>
      <c r="B315" s="333"/>
      <c r="C315" s="333"/>
      <c r="D315" s="333"/>
      <c r="E315" s="333"/>
      <c r="F315" s="333"/>
      <c r="G315" s="333"/>
      <c r="H315" s="333"/>
      <c r="I315" s="333"/>
      <c r="J315" s="333"/>
      <c r="K315" s="333"/>
      <c r="L315" s="333"/>
      <c r="M315" s="333"/>
      <c r="N315" s="333"/>
      <c r="O315" s="333"/>
      <c r="P315" s="333"/>
      <c r="Q315" s="333"/>
      <c r="R315" s="333"/>
      <c r="S315" s="333"/>
      <c r="T315" s="333"/>
      <c r="U315" s="333"/>
      <c r="V315" s="333"/>
    </row>
    <row r="316" spans="1:22" ht="26.1" customHeight="1" x14ac:dyDescent="0.15">
      <c r="A316" s="333"/>
      <c r="B316" s="333"/>
      <c r="C316" s="333"/>
      <c r="D316" s="333"/>
      <c r="E316" s="333"/>
      <c r="F316" s="333"/>
      <c r="G316" s="333"/>
      <c r="H316" s="333"/>
      <c r="I316" s="333"/>
      <c r="J316" s="333"/>
      <c r="K316" s="333"/>
      <c r="L316" s="333"/>
      <c r="M316" s="333"/>
      <c r="N316" s="333"/>
      <c r="O316" s="333"/>
      <c r="P316" s="333"/>
      <c r="Q316" s="333"/>
      <c r="R316" s="333"/>
      <c r="S316" s="333"/>
      <c r="T316" s="333"/>
      <c r="U316" s="333"/>
      <c r="V316" s="333"/>
    </row>
    <row r="317" spans="1:22" ht="26.1" customHeight="1" x14ac:dyDescent="0.15">
      <c r="A317" s="333"/>
      <c r="B317" s="333"/>
      <c r="C317" s="333"/>
      <c r="D317" s="333"/>
      <c r="E317" s="333"/>
      <c r="F317" s="333"/>
      <c r="G317" s="333"/>
      <c r="H317" s="333"/>
      <c r="I317" s="333"/>
      <c r="J317" s="333"/>
      <c r="K317" s="333"/>
      <c r="L317" s="333"/>
      <c r="M317" s="333"/>
      <c r="N317" s="333"/>
      <c r="O317" s="333"/>
      <c r="P317" s="333"/>
      <c r="Q317" s="333"/>
      <c r="R317" s="333"/>
      <c r="S317" s="333"/>
      <c r="T317" s="333"/>
      <c r="U317" s="333"/>
      <c r="V317" s="333"/>
    </row>
    <row r="318" spans="1:22" ht="26.1" customHeight="1" x14ac:dyDescent="0.15">
      <c r="A318" s="333"/>
      <c r="B318" s="333"/>
      <c r="C318" s="333"/>
      <c r="D318" s="333"/>
      <c r="E318" s="333"/>
      <c r="F318" s="333"/>
      <c r="G318" s="333"/>
      <c r="H318" s="333"/>
      <c r="I318" s="333"/>
      <c r="J318" s="333"/>
      <c r="K318" s="333"/>
      <c r="L318" s="333"/>
      <c r="M318" s="333"/>
      <c r="N318" s="333"/>
      <c r="O318" s="333"/>
      <c r="P318" s="333"/>
      <c r="Q318" s="333"/>
      <c r="R318" s="333"/>
      <c r="S318" s="333"/>
      <c r="T318" s="333"/>
      <c r="U318" s="333"/>
      <c r="V318" s="333"/>
    </row>
    <row r="319" spans="1:22" ht="26.1" customHeight="1" x14ac:dyDescent="0.15">
      <c r="A319" s="333"/>
      <c r="B319" s="333"/>
      <c r="C319" s="333"/>
      <c r="D319" s="333"/>
      <c r="E319" s="333"/>
      <c r="F319" s="333"/>
      <c r="G319" s="333"/>
      <c r="H319" s="333"/>
      <c r="I319" s="333"/>
      <c r="J319" s="333"/>
      <c r="K319" s="333"/>
      <c r="L319" s="333"/>
      <c r="M319" s="333"/>
      <c r="N319" s="333"/>
      <c r="O319" s="333"/>
      <c r="P319" s="333"/>
      <c r="Q319" s="333"/>
      <c r="R319" s="333"/>
      <c r="S319" s="333"/>
      <c r="T319" s="333"/>
      <c r="U319" s="333"/>
      <c r="V319" s="333"/>
    </row>
    <row r="320" spans="1:22" ht="26.1" customHeight="1" x14ac:dyDescent="0.15">
      <c r="A320" s="333"/>
      <c r="B320" s="333"/>
      <c r="C320" s="333"/>
      <c r="D320" s="333"/>
      <c r="E320" s="333"/>
      <c r="F320" s="333"/>
      <c r="G320" s="333"/>
      <c r="H320" s="333"/>
      <c r="I320" s="333"/>
      <c r="J320" s="333"/>
      <c r="K320" s="333"/>
      <c r="L320" s="333"/>
      <c r="M320" s="333"/>
      <c r="N320" s="333"/>
      <c r="O320" s="333"/>
      <c r="P320" s="333"/>
      <c r="Q320" s="333"/>
      <c r="R320" s="333"/>
      <c r="S320" s="333"/>
      <c r="T320" s="333"/>
      <c r="U320" s="333"/>
      <c r="V320" s="333"/>
    </row>
    <row r="321" spans="1:22" ht="26.1" customHeight="1" x14ac:dyDescent="0.15">
      <c r="A321" s="333"/>
      <c r="B321" s="333"/>
      <c r="C321" s="333"/>
      <c r="D321" s="333"/>
      <c r="E321" s="333"/>
      <c r="F321" s="333"/>
      <c r="G321" s="333"/>
      <c r="H321" s="333"/>
      <c r="I321" s="333"/>
      <c r="J321" s="333"/>
      <c r="K321" s="333"/>
      <c r="L321" s="333"/>
      <c r="M321" s="333"/>
      <c r="N321" s="333"/>
      <c r="O321" s="333"/>
      <c r="P321" s="333"/>
      <c r="Q321" s="333"/>
      <c r="R321" s="333"/>
      <c r="S321" s="333"/>
      <c r="T321" s="333"/>
      <c r="U321" s="333"/>
      <c r="V321" s="333"/>
    </row>
    <row r="322" spans="1:22" ht="26.1" customHeight="1" x14ac:dyDescent="0.15">
      <c r="A322" s="333"/>
      <c r="B322" s="333"/>
      <c r="C322" s="333"/>
      <c r="D322" s="333"/>
      <c r="E322" s="333"/>
      <c r="F322" s="333"/>
      <c r="G322" s="333"/>
      <c r="H322" s="333"/>
      <c r="I322" s="333"/>
      <c r="J322" s="333"/>
      <c r="K322" s="333"/>
      <c r="L322" s="333"/>
      <c r="M322" s="333"/>
      <c r="N322" s="333"/>
      <c r="O322" s="333"/>
      <c r="P322" s="333"/>
      <c r="Q322" s="333"/>
      <c r="R322" s="333"/>
      <c r="S322" s="333"/>
      <c r="T322" s="333"/>
      <c r="U322" s="333"/>
      <c r="V322" s="333"/>
    </row>
    <row r="323" spans="1:22" ht="26.1" customHeight="1" x14ac:dyDescent="0.15">
      <c r="A323" s="333"/>
      <c r="B323" s="333"/>
      <c r="C323" s="333"/>
      <c r="D323" s="333"/>
      <c r="E323" s="333"/>
      <c r="F323" s="333"/>
      <c r="G323" s="333"/>
      <c r="H323" s="333"/>
      <c r="I323" s="333"/>
      <c r="J323" s="333"/>
      <c r="K323" s="333"/>
      <c r="L323" s="333"/>
      <c r="M323" s="333"/>
      <c r="N323" s="333"/>
      <c r="O323" s="333"/>
      <c r="P323" s="333"/>
      <c r="Q323" s="333"/>
      <c r="R323" s="333"/>
      <c r="S323" s="333"/>
      <c r="T323" s="333"/>
      <c r="U323" s="333"/>
      <c r="V323" s="333"/>
    </row>
    <row r="324" spans="1:22" ht="26.1" customHeight="1" x14ac:dyDescent="0.15">
      <c r="A324" s="333"/>
      <c r="B324" s="333"/>
      <c r="C324" s="333"/>
      <c r="D324" s="333"/>
      <c r="E324" s="333"/>
      <c r="F324" s="333"/>
      <c r="G324" s="333"/>
      <c r="H324" s="333"/>
      <c r="I324" s="333"/>
      <c r="J324" s="333"/>
      <c r="K324" s="333"/>
      <c r="L324" s="333"/>
      <c r="M324" s="333"/>
      <c r="N324" s="333"/>
      <c r="O324" s="333"/>
      <c r="P324" s="333"/>
      <c r="Q324" s="333"/>
      <c r="R324" s="333"/>
      <c r="S324" s="333"/>
      <c r="T324" s="333"/>
      <c r="U324" s="333"/>
      <c r="V324" s="333"/>
    </row>
    <row r="325" spans="1:22" ht="26.1" customHeight="1" x14ac:dyDescent="0.15">
      <c r="A325" s="333"/>
      <c r="B325" s="333"/>
      <c r="C325" s="333"/>
      <c r="D325" s="333"/>
      <c r="E325" s="333"/>
      <c r="F325" s="333"/>
      <c r="G325" s="333"/>
      <c r="H325" s="333"/>
      <c r="I325" s="333"/>
      <c r="J325" s="333"/>
      <c r="K325" s="333"/>
      <c r="L325" s="333"/>
      <c r="M325" s="333"/>
      <c r="N325" s="333"/>
      <c r="O325" s="333"/>
      <c r="P325" s="333"/>
      <c r="Q325" s="333"/>
      <c r="R325" s="333"/>
      <c r="S325" s="333"/>
      <c r="T325" s="333"/>
      <c r="U325" s="333"/>
      <c r="V325" s="333"/>
    </row>
    <row r="326" spans="1:22" ht="26.1" customHeight="1" x14ac:dyDescent="0.15">
      <c r="A326" s="333"/>
      <c r="B326" s="333"/>
      <c r="C326" s="333"/>
      <c r="D326" s="333"/>
      <c r="E326" s="333"/>
      <c r="F326" s="333"/>
      <c r="G326" s="333"/>
      <c r="H326" s="333"/>
      <c r="I326" s="333"/>
      <c r="J326" s="333"/>
      <c r="K326" s="333"/>
      <c r="L326" s="333"/>
      <c r="M326" s="333"/>
      <c r="N326" s="333"/>
      <c r="O326" s="333"/>
      <c r="P326" s="333"/>
      <c r="Q326" s="333"/>
      <c r="R326" s="333"/>
      <c r="S326" s="333"/>
      <c r="T326" s="333"/>
      <c r="U326" s="333"/>
      <c r="V326" s="333"/>
    </row>
    <row r="327" spans="1:22" ht="26.1" customHeight="1" x14ac:dyDescent="0.15">
      <c r="A327" s="333"/>
      <c r="B327" s="333"/>
      <c r="C327" s="333"/>
      <c r="D327" s="333"/>
      <c r="E327" s="333"/>
      <c r="F327" s="333"/>
      <c r="G327" s="333"/>
      <c r="H327" s="333"/>
      <c r="I327" s="333"/>
      <c r="J327" s="333"/>
      <c r="K327" s="333"/>
      <c r="L327" s="333"/>
      <c r="M327" s="333"/>
      <c r="N327" s="333"/>
      <c r="O327" s="333"/>
      <c r="P327" s="333"/>
      <c r="Q327" s="333"/>
      <c r="R327" s="333"/>
      <c r="S327" s="333"/>
      <c r="T327" s="333"/>
      <c r="U327" s="333"/>
      <c r="V327" s="333"/>
    </row>
    <row r="328" spans="1:22" ht="26.1" customHeight="1" x14ac:dyDescent="0.15">
      <c r="A328" s="333"/>
      <c r="B328" s="333"/>
      <c r="C328" s="333"/>
      <c r="D328" s="333"/>
      <c r="E328" s="333"/>
      <c r="F328" s="333"/>
      <c r="G328" s="333"/>
      <c r="H328" s="333"/>
      <c r="I328" s="333"/>
      <c r="J328" s="333"/>
      <c r="K328" s="333"/>
      <c r="L328" s="333"/>
      <c r="M328" s="333"/>
      <c r="N328" s="333"/>
      <c r="O328" s="333"/>
      <c r="P328" s="333"/>
      <c r="Q328" s="333"/>
      <c r="R328" s="333"/>
      <c r="S328" s="333"/>
      <c r="T328" s="333"/>
      <c r="U328" s="333"/>
      <c r="V328" s="333"/>
    </row>
    <row r="329" spans="1:22" ht="26.1" customHeight="1" x14ac:dyDescent="0.15">
      <c r="A329" s="333"/>
      <c r="B329" s="333"/>
      <c r="C329" s="333"/>
      <c r="D329" s="333"/>
      <c r="E329" s="333"/>
      <c r="F329" s="333"/>
      <c r="G329" s="333"/>
      <c r="H329" s="333"/>
      <c r="I329" s="333"/>
      <c r="J329" s="333"/>
      <c r="K329" s="333"/>
      <c r="L329" s="333"/>
      <c r="M329" s="333"/>
      <c r="N329" s="333"/>
      <c r="O329" s="333"/>
      <c r="P329" s="333"/>
      <c r="Q329" s="333"/>
      <c r="R329" s="333"/>
      <c r="S329" s="333"/>
      <c r="T329" s="333"/>
      <c r="U329" s="333"/>
      <c r="V329" s="333"/>
    </row>
    <row r="330" spans="1:22" ht="26.1" customHeight="1" x14ac:dyDescent="0.15">
      <c r="A330" s="333"/>
      <c r="B330" s="333"/>
      <c r="C330" s="333"/>
      <c r="D330" s="333"/>
      <c r="E330" s="333"/>
      <c r="F330" s="333"/>
      <c r="G330" s="333"/>
      <c r="H330" s="333"/>
      <c r="I330" s="333"/>
      <c r="J330" s="333"/>
      <c r="K330" s="333"/>
      <c r="L330" s="333"/>
      <c r="M330" s="333"/>
      <c r="N330" s="333"/>
      <c r="O330" s="333"/>
      <c r="P330" s="333"/>
      <c r="Q330" s="333"/>
      <c r="R330" s="333"/>
      <c r="S330" s="333"/>
      <c r="T330" s="333"/>
      <c r="U330" s="333"/>
      <c r="V330" s="333"/>
    </row>
    <row r="331" spans="1:22" ht="26.1" customHeight="1" x14ac:dyDescent="0.15">
      <c r="A331" s="333"/>
      <c r="B331" s="333"/>
      <c r="C331" s="333"/>
      <c r="D331" s="333"/>
      <c r="E331" s="333"/>
      <c r="F331" s="333"/>
      <c r="G331" s="333"/>
      <c r="H331" s="333"/>
      <c r="I331" s="333"/>
      <c r="J331" s="333"/>
      <c r="K331" s="333"/>
      <c r="L331" s="333"/>
      <c r="M331" s="333"/>
      <c r="N331" s="333"/>
      <c r="O331" s="333"/>
      <c r="P331" s="333"/>
      <c r="Q331" s="333"/>
      <c r="R331" s="333"/>
      <c r="S331" s="333"/>
      <c r="T331" s="333"/>
      <c r="U331" s="333"/>
      <c r="V331" s="333"/>
    </row>
    <row r="332" spans="1:22" ht="26.1" customHeight="1" x14ac:dyDescent="0.15">
      <c r="A332" s="333"/>
      <c r="B332" s="333"/>
      <c r="C332" s="333"/>
      <c r="D332" s="333"/>
      <c r="E332" s="333"/>
      <c r="F332" s="333"/>
      <c r="G332" s="333"/>
      <c r="H332" s="333"/>
      <c r="I332" s="333"/>
      <c r="J332" s="333"/>
      <c r="K332" s="333"/>
      <c r="L332" s="333"/>
      <c r="M332" s="333"/>
      <c r="N332" s="333"/>
      <c r="O332" s="333"/>
      <c r="P332" s="333"/>
      <c r="Q332" s="333"/>
      <c r="R332" s="333"/>
      <c r="S332" s="333"/>
      <c r="T332" s="333"/>
      <c r="U332" s="333"/>
      <c r="V332" s="333"/>
    </row>
    <row r="333" spans="1:22" ht="26.1" customHeight="1" x14ac:dyDescent="0.15">
      <c r="A333" s="333"/>
      <c r="B333" s="333"/>
      <c r="C333" s="333"/>
      <c r="D333" s="333"/>
      <c r="E333" s="333"/>
      <c r="F333" s="333"/>
      <c r="G333" s="333"/>
      <c r="H333" s="333"/>
      <c r="I333" s="333"/>
      <c r="J333" s="333"/>
      <c r="K333" s="333"/>
      <c r="L333" s="333"/>
      <c r="M333" s="333"/>
      <c r="N333" s="333"/>
      <c r="O333" s="333"/>
      <c r="P333" s="333"/>
      <c r="Q333" s="333"/>
      <c r="R333" s="333"/>
      <c r="S333" s="333"/>
      <c r="T333" s="333"/>
      <c r="U333" s="333"/>
      <c r="V333" s="333"/>
    </row>
    <row r="334" spans="1:22" ht="26.1" customHeight="1" x14ac:dyDescent="0.15">
      <c r="A334" s="333"/>
      <c r="B334" s="333"/>
      <c r="C334" s="333"/>
      <c r="D334" s="333"/>
      <c r="E334" s="333"/>
      <c r="F334" s="333"/>
      <c r="G334" s="333"/>
      <c r="H334" s="333"/>
      <c r="I334" s="333"/>
      <c r="J334" s="333"/>
      <c r="K334" s="333"/>
      <c r="L334" s="333"/>
      <c r="M334" s="333"/>
      <c r="N334" s="333"/>
      <c r="O334" s="333"/>
      <c r="P334" s="333"/>
      <c r="Q334" s="333"/>
      <c r="R334" s="333"/>
      <c r="S334" s="333"/>
      <c r="T334" s="333"/>
      <c r="U334" s="333"/>
      <c r="V334" s="333"/>
    </row>
    <row r="335" spans="1:22" ht="26.1" customHeight="1" x14ac:dyDescent="0.15">
      <c r="A335" s="333"/>
      <c r="B335" s="333"/>
      <c r="C335" s="333"/>
      <c r="D335" s="333"/>
      <c r="E335" s="333"/>
      <c r="F335" s="333"/>
      <c r="G335" s="333"/>
      <c r="H335" s="333"/>
      <c r="I335" s="333"/>
      <c r="J335" s="333"/>
      <c r="K335" s="333"/>
      <c r="L335" s="333"/>
      <c r="M335" s="333"/>
      <c r="N335" s="333"/>
      <c r="O335" s="333"/>
      <c r="P335" s="333"/>
      <c r="Q335" s="333"/>
      <c r="R335" s="333"/>
      <c r="S335" s="333"/>
      <c r="T335" s="333"/>
      <c r="U335" s="333"/>
      <c r="V335" s="333"/>
    </row>
    <row r="336" spans="1:22" ht="26.1" customHeight="1" x14ac:dyDescent="0.15">
      <c r="A336" s="333"/>
      <c r="B336" s="333"/>
      <c r="C336" s="333"/>
      <c r="D336" s="333"/>
      <c r="E336" s="333"/>
      <c r="F336" s="333"/>
      <c r="G336" s="333"/>
      <c r="H336" s="333"/>
      <c r="I336" s="333"/>
      <c r="J336" s="333"/>
      <c r="K336" s="333"/>
      <c r="L336" s="333"/>
      <c r="M336" s="333"/>
      <c r="N336" s="333"/>
      <c r="O336" s="333"/>
      <c r="P336" s="333"/>
      <c r="Q336" s="333"/>
      <c r="R336" s="333"/>
      <c r="S336" s="333"/>
      <c r="T336" s="333"/>
      <c r="U336" s="333"/>
      <c r="V336" s="333"/>
    </row>
    <row r="337" spans="1:22" ht="26.1" customHeight="1" x14ac:dyDescent="0.15">
      <c r="A337" s="333"/>
      <c r="B337" s="333"/>
      <c r="C337" s="333"/>
      <c r="D337" s="333"/>
      <c r="E337" s="333"/>
      <c r="F337" s="333"/>
      <c r="G337" s="333"/>
      <c r="H337" s="333"/>
      <c r="I337" s="333"/>
      <c r="J337" s="333"/>
      <c r="K337" s="333"/>
      <c r="L337" s="333"/>
      <c r="M337" s="333"/>
      <c r="N337" s="333"/>
      <c r="O337" s="333"/>
      <c r="P337" s="333"/>
      <c r="Q337" s="333"/>
      <c r="R337" s="333"/>
      <c r="S337" s="333"/>
      <c r="T337" s="333"/>
      <c r="U337" s="333"/>
      <c r="V337" s="333"/>
    </row>
    <row r="338" spans="1:22" ht="26.1" customHeight="1" x14ac:dyDescent="0.15">
      <c r="A338" s="333"/>
      <c r="B338" s="333"/>
      <c r="C338" s="333"/>
      <c r="D338" s="333"/>
      <c r="E338" s="333"/>
      <c r="F338" s="333"/>
      <c r="G338" s="333"/>
      <c r="H338" s="333"/>
      <c r="I338" s="333"/>
      <c r="J338" s="333"/>
      <c r="K338" s="333"/>
      <c r="L338" s="333"/>
      <c r="M338" s="333"/>
      <c r="N338" s="333"/>
      <c r="O338" s="333"/>
      <c r="P338" s="333"/>
      <c r="Q338" s="333"/>
      <c r="R338" s="333"/>
      <c r="S338" s="333"/>
      <c r="T338" s="333"/>
      <c r="U338" s="333"/>
      <c r="V338" s="333"/>
    </row>
    <row r="339" spans="1:22" ht="26.1" customHeight="1" x14ac:dyDescent="0.15">
      <c r="A339" s="333"/>
      <c r="B339" s="333"/>
      <c r="C339" s="333"/>
      <c r="D339" s="333"/>
      <c r="E339" s="333"/>
      <c r="F339" s="333"/>
      <c r="G339" s="333"/>
      <c r="H339" s="333"/>
      <c r="I339" s="333"/>
      <c r="J339" s="333"/>
      <c r="K339" s="333"/>
      <c r="L339" s="333"/>
      <c r="M339" s="333"/>
      <c r="N339" s="333"/>
      <c r="O339" s="333"/>
      <c r="P339" s="333"/>
      <c r="Q339" s="333"/>
      <c r="R339" s="333"/>
      <c r="S339" s="333"/>
      <c r="T339" s="333"/>
      <c r="U339" s="333"/>
      <c r="V339" s="333"/>
    </row>
    <row r="340" spans="1:22" ht="26.1" customHeight="1" x14ac:dyDescent="0.15">
      <c r="A340" s="333"/>
      <c r="B340" s="333"/>
      <c r="C340" s="333"/>
      <c r="D340" s="333"/>
      <c r="E340" s="333"/>
      <c r="F340" s="333"/>
      <c r="G340" s="333"/>
      <c r="H340" s="333"/>
      <c r="I340" s="333"/>
      <c r="J340" s="333"/>
      <c r="K340" s="333"/>
      <c r="L340" s="333"/>
      <c r="M340" s="333"/>
      <c r="N340" s="333"/>
      <c r="O340" s="333"/>
      <c r="P340" s="333"/>
      <c r="Q340" s="333"/>
      <c r="R340" s="333"/>
      <c r="S340" s="333"/>
      <c r="T340" s="333"/>
      <c r="U340" s="333"/>
      <c r="V340" s="333"/>
    </row>
    <row r="341" spans="1:22" ht="26.1" customHeight="1" x14ac:dyDescent="0.15">
      <c r="A341" s="333"/>
      <c r="B341" s="333"/>
      <c r="C341" s="333"/>
      <c r="D341" s="333"/>
      <c r="E341" s="333"/>
      <c r="F341" s="333"/>
      <c r="G341" s="333"/>
      <c r="H341" s="333"/>
      <c r="I341" s="333"/>
      <c r="J341" s="333"/>
      <c r="K341" s="333"/>
      <c r="L341" s="333"/>
      <c r="M341" s="333"/>
      <c r="N341" s="333"/>
      <c r="O341" s="333"/>
      <c r="P341" s="333"/>
      <c r="Q341" s="333"/>
      <c r="R341" s="333"/>
      <c r="S341" s="333"/>
      <c r="T341" s="333"/>
      <c r="U341" s="333"/>
      <c r="V341" s="333"/>
    </row>
    <row r="342" spans="1:22" ht="26.1" customHeight="1" x14ac:dyDescent="0.15">
      <c r="A342" s="333"/>
      <c r="B342" s="333"/>
      <c r="C342" s="333"/>
      <c r="D342" s="333"/>
      <c r="E342" s="333"/>
      <c r="F342" s="333"/>
      <c r="G342" s="333"/>
      <c r="H342" s="333"/>
      <c r="I342" s="333"/>
      <c r="J342" s="333"/>
      <c r="K342" s="333"/>
      <c r="L342" s="333"/>
      <c r="M342" s="333"/>
      <c r="N342" s="333"/>
      <c r="O342" s="333"/>
      <c r="P342" s="333"/>
      <c r="Q342" s="333"/>
      <c r="R342" s="333"/>
      <c r="S342" s="333"/>
      <c r="T342" s="333"/>
      <c r="U342" s="333"/>
      <c r="V342" s="333"/>
    </row>
    <row r="343" spans="1:22" ht="26.1" customHeight="1" x14ac:dyDescent="0.15">
      <c r="A343" s="333"/>
      <c r="B343" s="333"/>
      <c r="C343" s="333"/>
      <c r="D343" s="333"/>
      <c r="E343" s="333"/>
      <c r="F343" s="333"/>
      <c r="G343" s="333"/>
      <c r="H343" s="333"/>
      <c r="I343" s="333"/>
      <c r="J343" s="333"/>
      <c r="K343" s="333"/>
      <c r="L343" s="333"/>
      <c r="M343" s="333"/>
      <c r="N343" s="333"/>
      <c r="O343" s="333"/>
      <c r="P343" s="333"/>
      <c r="Q343" s="333"/>
      <c r="R343" s="333"/>
      <c r="S343" s="333"/>
      <c r="T343" s="333"/>
      <c r="U343" s="333"/>
      <c r="V343" s="333"/>
    </row>
    <row r="344" spans="1:22" ht="26.1" customHeight="1" x14ac:dyDescent="0.15">
      <c r="A344" s="333"/>
      <c r="B344" s="333"/>
      <c r="C344" s="333"/>
      <c r="D344" s="333"/>
      <c r="E344" s="333"/>
      <c r="F344" s="333"/>
      <c r="G344" s="333"/>
      <c r="H344" s="333"/>
      <c r="I344" s="333"/>
      <c r="J344" s="333"/>
      <c r="K344" s="333"/>
      <c r="L344" s="333"/>
      <c r="M344" s="333"/>
      <c r="N344" s="333"/>
      <c r="O344" s="333"/>
      <c r="P344" s="333"/>
      <c r="Q344" s="333"/>
      <c r="R344" s="333"/>
      <c r="S344" s="333"/>
      <c r="T344" s="333"/>
      <c r="U344" s="333"/>
      <c r="V344" s="333"/>
    </row>
    <row r="345" spans="1:22" ht="26.1" customHeight="1" x14ac:dyDescent="0.15">
      <c r="A345" s="333"/>
      <c r="B345" s="333"/>
      <c r="C345" s="333"/>
      <c r="D345" s="333"/>
      <c r="E345" s="333"/>
      <c r="F345" s="333"/>
      <c r="G345" s="333"/>
      <c r="H345" s="333"/>
      <c r="I345" s="333"/>
      <c r="J345" s="333"/>
      <c r="K345" s="333"/>
      <c r="L345" s="333"/>
      <c r="M345" s="333"/>
      <c r="N345" s="333"/>
      <c r="O345" s="333"/>
      <c r="P345" s="333"/>
      <c r="Q345" s="333"/>
      <c r="R345" s="333"/>
      <c r="S345" s="333"/>
      <c r="T345" s="333"/>
      <c r="U345" s="333"/>
      <c r="V345" s="333"/>
    </row>
    <row r="346" spans="1:22" ht="26.1" customHeight="1" x14ac:dyDescent="0.15">
      <c r="A346" s="333"/>
      <c r="B346" s="333"/>
      <c r="C346" s="333"/>
      <c r="D346" s="333"/>
      <c r="E346" s="333"/>
      <c r="F346" s="333"/>
      <c r="G346" s="333"/>
      <c r="H346" s="333"/>
      <c r="I346" s="333"/>
      <c r="J346" s="333"/>
      <c r="K346" s="333"/>
      <c r="L346" s="333"/>
      <c r="M346" s="333"/>
      <c r="N346" s="333"/>
      <c r="O346" s="333"/>
      <c r="P346" s="333"/>
      <c r="Q346" s="333"/>
      <c r="R346" s="333"/>
      <c r="S346" s="333"/>
      <c r="T346" s="333"/>
      <c r="U346" s="333"/>
      <c r="V346" s="333"/>
    </row>
    <row r="347" spans="1:22" ht="26.1" customHeight="1" x14ac:dyDescent="0.15">
      <c r="A347" s="333"/>
      <c r="B347" s="333"/>
      <c r="C347" s="333"/>
      <c r="D347" s="333"/>
      <c r="E347" s="333"/>
      <c r="F347" s="333"/>
      <c r="G347" s="333"/>
      <c r="H347" s="333"/>
      <c r="I347" s="333"/>
      <c r="J347" s="333"/>
      <c r="K347" s="333"/>
      <c r="L347" s="333"/>
      <c r="M347" s="333"/>
      <c r="N347" s="333"/>
      <c r="O347" s="333"/>
      <c r="P347" s="333"/>
      <c r="Q347" s="333"/>
      <c r="R347" s="333"/>
      <c r="S347" s="333"/>
      <c r="T347" s="333"/>
      <c r="U347" s="333"/>
      <c r="V347" s="333"/>
    </row>
    <row r="348" spans="1:22" ht="26.1" customHeight="1" x14ac:dyDescent="0.15">
      <c r="A348" s="333"/>
      <c r="B348" s="333"/>
      <c r="C348" s="333"/>
      <c r="D348" s="333"/>
      <c r="E348" s="333"/>
      <c r="F348" s="333"/>
      <c r="G348" s="333"/>
      <c r="H348" s="333"/>
      <c r="I348" s="333"/>
      <c r="J348" s="333"/>
      <c r="K348" s="333"/>
      <c r="L348" s="333"/>
      <c r="M348" s="333"/>
      <c r="N348" s="333"/>
      <c r="O348" s="333"/>
      <c r="P348" s="333"/>
      <c r="Q348" s="333"/>
      <c r="R348" s="333"/>
      <c r="S348" s="333"/>
      <c r="T348" s="333"/>
      <c r="U348" s="333"/>
      <c r="V348" s="333"/>
    </row>
    <row r="349" spans="1:22" ht="26.1" customHeight="1" x14ac:dyDescent="0.15">
      <c r="A349" s="333"/>
      <c r="B349" s="333"/>
      <c r="C349" s="333"/>
      <c r="D349" s="333"/>
      <c r="E349" s="333"/>
      <c r="F349" s="333"/>
      <c r="G349" s="333"/>
      <c r="H349" s="333"/>
      <c r="I349" s="333"/>
      <c r="J349" s="333"/>
      <c r="K349" s="333"/>
      <c r="L349" s="333"/>
      <c r="M349" s="333"/>
      <c r="N349" s="333"/>
      <c r="O349" s="333"/>
      <c r="P349" s="333"/>
      <c r="Q349" s="333"/>
      <c r="R349" s="333"/>
      <c r="S349" s="333"/>
      <c r="T349" s="333"/>
      <c r="U349" s="333"/>
      <c r="V349" s="333"/>
    </row>
    <row r="350" spans="1:22" ht="26.1" customHeight="1" x14ac:dyDescent="0.15">
      <c r="A350" s="333"/>
      <c r="B350" s="333"/>
      <c r="C350" s="333"/>
      <c r="D350" s="333"/>
      <c r="E350" s="333"/>
      <c r="F350" s="333"/>
      <c r="G350" s="333"/>
      <c r="H350" s="333"/>
      <c r="I350" s="333"/>
      <c r="J350" s="333"/>
      <c r="K350" s="333"/>
      <c r="L350" s="333"/>
      <c r="M350" s="333"/>
      <c r="N350" s="333"/>
      <c r="O350" s="333"/>
      <c r="P350" s="333"/>
      <c r="Q350" s="333"/>
      <c r="R350" s="333"/>
      <c r="S350" s="333"/>
      <c r="T350" s="333"/>
      <c r="U350" s="333"/>
      <c r="V350" s="333"/>
    </row>
    <row r="351" spans="1:22" ht="26.1" customHeight="1" x14ac:dyDescent="0.15">
      <c r="A351" s="333"/>
      <c r="B351" s="333"/>
      <c r="C351" s="333"/>
      <c r="D351" s="333"/>
      <c r="E351" s="333"/>
      <c r="F351" s="333"/>
      <c r="G351" s="333"/>
      <c r="H351" s="333"/>
      <c r="I351" s="333"/>
      <c r="J351" s="333"/>
      <c r="K351" s="333"/>
      <c r="L351" s="333"/>
      <c r="M351" s="333"/>
      <c r="N351" s="333"/>
      <c r="O351" s="333"/>
      <c r="P351" s="333"/>
      <c r="Q351" s="333"/>
      <c r="R351" s="333"/>
      <c r="S351" s="333"/>
      <c r="T351" s="333"/>
      <c r="U351" s="333"/>
      <c r="V351" s="333"/>
    </row>
    <row r="352" spans="1:22" ht="26.1" customHeight="1" x14ac:dyDescent="0.15">
      <c r="A352" s="333"/>
      <c r="B352" s="333"/>
      <c r="C352" s="333"/>
      <c r="D352" s="333"/>
      <c r="E352" s="333"/>
      <c r="F352" s="333"/>
      <c r="G352" s="333"/>
      <c r="H352" s="333"/>
      <c r="I352" s="333"/>
      <c r="J352" s="333"/>
      <c r="K352" s="333"/>
      <c r="L352" s="333"/>
      <c r="M352" s="333"/>
      <c r="N352" s="333"/>
      <c r="O352" s="333"/>
      <c r="P352" s="333"/>
      <c r="Q352" s="333"/>
      <c r="R352" s="333"/>
      <c r="S352" s="333"/>
      <c r="T352" s="333"/>
      <c r="U352" s="333"/>
      <c r="V352" s="333"/>
    </row>
    <row r="353" spans="1:22" ht="26.1" customHeight="1" x14ac:dyDescent="0.15">
      <c r="A353" s="333"/>
      <c r="B353" s="333"/>
      <c r="C353" s="333"/>
      <c r="D353" s="333"/>
      <c r="E353" s="333"/>
      <c r="F353" s="333"/>
      <c r="G353" s="333"/>
      <c r="H353" s="333"/>
      <c r="I353" s="333"/>
      <c r="J353" s="333"/>
      <c r="K353" s="333"/>
      <c r="L353" s="333"/>
      <c r="M353" s="333"/>
      <c r="N353" s="333"/>
      <c r="O353" s="333"/>
      <c r="P353" s="333"/>
      <c r="Q353" s="333"/>
      <c r="R353" s="333"/>
      <c r="S353" s="333"/>
      <c r="T353" s="333"/>
      <c r="U353" s="333"/>
      <c r="V353" s="333"/>
    </row>
    <row r="354" spans="1:22" ht="26.1" customHeight="1" x14ac:dyDescent="0.15">
      <c r="A354" s="333"/>
      <c r="B354" s="333"/>
      <c r="C354" s="333"/>
      <c r="D354" s="333"/>
      <c r="E354" s="333"/>
      <c r="F354" s="333"/>
      <c r="G354" s="333"/>
      <c r="H354" s="333"/>
      <c r="I354" s="333"/>
      <c r="J354" s="333"/>
      <c r="K354" s="333"/>
      <c r="L354" s="333"/>
      <c r="M354" s="333"/>
      <c r="N354" s="333"/>
      <c r="O354" s="333"/>
      <c r="P354" s="333"/>
      <c r="Q354" s="333"/>
      <c r="R354" s="333"/>
      <c r="S354" s="333"/>
      <c r="T354" s="333"/>
      <c r="U354" s="333"/>
      <c r="V354" s="333"/>
    </row>
    <row r="355" spans="1:22" ht="26.1" customHeight="1" x14ac:dyDescent="0.15">
      <c r="A355" s="333"/>
      <c r="B355" s="333"/>
      <c r="C355" s="333"/>
      <c r="D355" s="333"/>
      <c r="E355" s="333"/>
      <c r="F355" s="333"/>
      <c r="G355" s="333"/>
      <c r="H355" s="333"/>
      <c r="I355" s="333"/>
      <c r="J355" s="333"/>
      <c r="K355" s="333"/>
      <c r="L355" s="333"/>
      <c r="M355" s="333"/>
      <c r="N355" s="333"/>
      <c r="O355" s="333"/>
      <c r="P355" s="333"/>
      <c r="Q355" s="333"/>
      <c r="R355" s="333"/>
      <c r="S355" s="333"/>
      <c r="T355" s="333"/>
      <c r="U355" s="333"/>
      <c r="V355" s="333"/>
    </row>
    <row r="356" spans="1:22" ht="26.1" customHeight="1" x14ac:dyDescent="0.15">
      <c r="A356" s="333"/>
      <c r="B356" s="333"/>
      <c r="C356" s="333"/>
      <c r="D356" s="333"/>
      <c r="E356" s="333"/>
      <c r="F356" s="333"/>
      <c r="G356" s="333"/>
      <c r="H356" s="333"/>
      <c r="I356" s="333"/>
      <c r="J356" s="333"/>
      <c r="K356" s="333"/>
      <c r="L356" s="333"/>
      <c r="M356" s="333"/>
      <c r="N356" s="333"/>
      <c r="O356" s="333"/>
      <c r="P356" s="333"/>
      <c r="Q356" s="333"/>
      <c r="R356" s="333"/>
      <c r="S356" s="333"/>
      <c r="T356" s="333"/>
      <c r="U356" s="333"/>
      <c r="V356" s="333"/>
    </row>
    <row r="357" spans="1:22" ht="26.1" customHeight="1" x14ac:dyDescent="0.15">
      <c r="A357" s="333"/>
      <c r="B357" s="333"/>
      <c r="C357" s="333"/>
      <c r="D357" s="333"/>
      <c r="E357" s="333"/>
      <c r="F357" s="333"/>
      <c r="G357" s="333"/>
      <c r="H357" s="333"/>
      <c r="I357" s="333"/>
      <c r="J357" s="333"/>
      <c r="K357" s="333"/>
      <c r="L357" s="333"/>
      <c r="M357" s="333"/>
      <c r="N357" s="333"/>
      <c r="O357" s="333"/>
      <c r="P357" s="333"/>
      <c r="Q357" s="333"/>
      <c r="R357" s="333"/>
      <c r="S357" s="333"/>
      <c r="T357" s="333"/>
      <c r="U357" s="333"/>
      <c r="V357" s="333"/>
    </row>
    <row r="358" spans="1:22" ht="26.1" customHeight="1" x14ac:dyDescent="0.15">
      <c r="A358" s="333"/>
      <c r="B358" s="333"/>
      <c r="C358" s="333"/>
      <c r="D358" s="333"/>
      <c r="E358" s="333"/>
      <c r="F358" s="333"/>
      <c r="G358" s="333"/>
      <c r="H358" s="333"/>
      <c r="I358" s="333"/>
      <c r="J358" s="333"/>
      <c r="K358" s="333"/>
      <c r="L358" s="333"/>
      <c r="M358" s="333"/>
      <c r="N358" s="333"/>
      <c r="O358" s="333"/>
      <c r="P358" s="333"/>
      <c r="Q358" s="333"/>
      <c r="R358" s="333"/>
      <c r="S358" s="333"/>
      <c r="T358" s="333"/>
      <c r="U358" s="333"/>
      <c r="V358" s="333"/>
    </row>
    <row r="359" spans="1:22" ht="26.1" customHeight="1" x14ac:dyDescent="0.15">
      <c r="A359" s="333"/>
      <c r="B359" s="333"/>
      <c r="C359" s="333"/>
      <c r="D359" s="333"/>
      <c r="E359" s="333"/>
      <c r="F359" s="333"/>
      <c r="G359" s="333"/>
      <c r="H359" s="333"/>
      <c r="I359" s="333"/>
      <c r="J359" s="333"/>
      <c r="K359" s="333"/>
      <c r="L359" s="333"/>
      <c r="M359" s="333"/>
      <c r="N359" s="333"/>
      <c r="O359" s="333"/>
      <c r="P359" s="333"/>
      <c r="Q359" s="333"/>
      <c r="R359" s="333"/>
      <c r="S359" s="333"/>
      <c r="T359" s="333"/>
      <c r="U359" s="333"/>
      <c r="V359" s="333"/>
    </row>
    <row r="360" spans="1:22" ht="26.1" customHeight="1" x14ac:dyDescent="0.15">
      <c r="A360" s="333"/>
      <c r="B360" s="333"/>
      <c r="C360" s="333"/>
      <c r="D360" s="333"/>
      <c r="E360" s="333"/>
      <c r="F360" s="333"/>
      <c r="G360" s="333"/>
      <c r="H360" s="333"/>
      <c r="I360" s="333"/>
      <c r="J360" s="333"/>
      <c r="K360" s="333"/>
      <c r="L360" s="333"/>
      <c r="M360" s="333"/>
      <c r="N360" s="333"/>
      <c r="O360" s="333"/>
      <c r="P360" s="333"/>
      <c r="Q360" s="333"/>
      <c r="R360" s="333"/>
      <c r="S360" s="333"/>
      <c r="T360" s="333"/>
      <c r="U360" s="333"/>
      <c r="V360" s="333"/>
    </row>
    <row r="361" spans="1:22" ht="26.1" customHeight="1" x14ac:dyDescent="0.15">
      <c r="A361" s="333"/>
      <c r="B361" s="333"/>
      <c r="C361" s="333"/>
      <c r="D361" s="333"/>
      <c r="E361" s="333"/>
      <c r="F361" s="333"/>
      <c r="G361" s="333"/>
      <c r="H361" s="333"/>
      <c r="I361" s="333"/>
      <c r="J361" s="333"/>
      <c r="K361" s="333"/>
      <c r="L361" s="333"/>
      <c r="M361" s="333"/>
      <c r="N361" s="333"/>
      <c r="O361" s="333"/>
      <c r="P361" s="333"/>
      <c r="Q361" s="333"/>
      <c r="R361" s="333"/>
      <c r="S361" s="333"/>
      <c r="T361" s="333"/>
      <c r="U361" s="333"/>
      <c r="V361" s="333"/>
    </row>
    <row r="362" spans="1:22" ht="26.1" customHeight="1" x14ac:dyDescent="0.15">
      <c r="A362" s="333"/>
      <c r="B362" s="333"/>
      <c r="C362" s="333"/>
      <c r="D362" s="333"/>
      <c r="E362" s="333"/>
      <c r="F362" s="333"/>
      <c r="G362" s="333"/>
      <c r="H362" s="333"/>
      <c r="I362" s="333"/>
      <c r="J362" s="333"/>
      <c r="K362" s="333"/>
      <c r="L362" s="333"/>
      <c r="M362" s="333"/>
      <c r="N362" s="333"/>
      <c r="O362" s="333"/>
      <c r="P362" s="333"/>
      <c r="Q362" s="333"/>
      <c r="R362" s="333"/>
      <c r="S362" s="333"/>
      <c r="T362" s="333"/>
      <c r="U362" s="333"/>
      <c r="V362" s="333"/>
    </row>
    <row r="363" spans="1:22" ht="26.1" customHeight="1" x14ac:dyDescent="0.15">
      <c r="A363" s="333"/>
      <c r="B363" s="333"/>
      <c r="C363" s="333"/>
      <c r="D363" s="333"/>
      <c r="E363" s="333"/>
      <c r="F363" s="333"/>
      <c r="G363" s="333"/>
      <c r="H363" s="333"/>
      <c r="I363" s="333"/>
      <c r="J363" s="333"/>
      <c r="K363" s="333"/>
      <c r="L363" s="333"/>
      <c r="M363" s="333"/>
      <c r="N363" s="333"/>
      <c r="O363" s="333"/>
      <c r="P363" s="333"/>
      <c r="Q363" s="333"/>
      <c r="R363" s="333"/>
      <c r="S363" s="333"/>
      <c r="T363" s="333"/>
      <c r="U363" s="333"/>
      <c r="V363" s="333"/>
    </row>
    <row r="364" spans="1:22" ht="26.1" customHeight="1" x14ac:dyDescent="0.15">
      <c r="A364" s="333"/>
      <c r="B364" s="333"/>
      <c r="C364" s="333"/>
      <c r="D364" s="333"/>
      <c r="E364" s="333"/>
      <c r="F364" s="333"/>
      <c r="G364" s="333"/>
      <c r="H364" s="333"/>
      <c r="I364" s="333"/>
      <c r="J364" s="333"/>
      <c r="K364" s="333"/>
      <c r="L364" s="333"/>
      <c r="M364" s="333"/>
      <c r="N364" s="333"/>
      <c r="O364" s="333"/>
      <c r="P364" s="333"/>
      <c r="Q364" s="333"/>
      <c r="R364" s="333"/>
      <c r="S364" s="333"/>
      <c r="T364" s="333"/>
      <c r="U364" s="333"/>
      <c r="V364" s="333"/>
    </row>
    <row r="365" spans="1:22" ht="26.1" customHeight="1" x14ac:dyDescent="0.15">
      <c r="A365" s="333"/>
      <c r="B365" s="333"/>
      <c r="C365" s="333"/>
      <c r="D365" s="333"/>
      <c r="E365" s="333"/>
      <c r="F365" s="333"/>
      <c r="G365" s="333"/>
      <c r="H365" s="333"/>
      <c r="I365" s="333"/>
      <c r="J365" s="333"/>
      <c r="K365" s="333"/>
      <c r="L365" s="333"/>
      <c r="M365" s="333"/>
      <c r="N365" s="333"/>
      <c r="O365" s="333"/>
      <c r="P365" s="333"/>
      <c r="Q365" s="333"/>
      <c r="R365" s="333"/>
      <c r="S365" s="333"/>
      <c r="T365" s="333"/>
      <c r="U365" s="333"/>
      <c r="V365" s="333"/>
    </row>
    <row r="366" spans="1:22" ht="26.1" customHeight="1" x14ac:dyDescent="0.15">
      <c r="A366" s="333"/>
      <c r="B366" s="333"/>
      <c r="C366" s="333"/>
      <c r="D366" s="333"/>
      <c r="E366" s="333"/>
      <c r="F366" s="333"/>
      <c r="G366" s="333"/>
      <c r="H366" s="333"/>
      <c r="I366" s="333"/>
      <c r="J366" s="333"/>
      <c r="K366" s="333"/>
      <c r="L366" s="333"/>
      <c r="M366" s="333"/>
      <c r="N366" s="333"/>
      <c r="O366" s="333"/>
      <c r="P366" s="333"/>
      <c r="Q366" s="333"/>
      <c r="R366" s="333"/>
      <c r="S366" s="333"/>
      <c r="T366" s="333"/>
      <c r="U366" s="333"/>
      <c r="V366" s="333"/>
    </row>
    <row r="367" spans="1:22" ht="26.1" customHeight="1" x14ac:dyDescent="0.15">
      <c r="A367" s="333"/>
      <c r="B367" s="333"/>
      <c r="C367" s="333"/>
      <c r="D367" s="333"/>
      <c r="E367" s="333"/>
      <c r="F367" s="333"/>
      <c r="G367" s="333"/>
      <c r="H367" s="333"/>
      <c r="I367" s="333"/>
      <c r="J367" s="333"/>
      <c r="K367" s="333"/>
      <c r="L367" s="333"/>
      <c r="M367" s="333"/>
      <c r="N367" s="333"/>
      <c r="O367" s="333"/>
      <c r="P367" s="333"/>
      <c r="Q367" s="333"/>
      <c r="R367" s="333"/>
      <c r="S367" s="333"/>
      <c r="T367" s="333"/>
      <c r="U367" s="333"/>
      <c r="V367" s="333"/>
    </row>
    <row r="368" spans="1:22" ht="26.1" customHeight="1" x14ac:dyDescent="0.15">
      <c r="A368" s="333"/>
      <c r="B368" s="333"/>
      <c r="C368" s="333"/>
      <c r="D368" s="333"/>
      <c r="E368" s="333"/>
      <c r="F368" s="333"/>
      <c r="G368" s="333"/>
      <c r="H368" s="333"/>
      <c r="I368" s="333"/>
      <c r="J368" s="333"/>
      <c r="K368" s="333"/>
      <c r="L368" s="333"/>
      <c r="M368" s="333"/>
      <c r="N368" s="333"/>
      <c r="O368" s="333"/>
      <c r="P368" s="333"/>
      <c r="Q368" s="333"/>
      <c r="R368" s="333"/>
      <c r="S368" s="333"/>
      <c r="T368" s="333"/>
      <c r="U368" s="333"/>
      <c r="V368" s="333"/>
    </row>
    <row r="369" spans="1:22" ht="26.1" customHeight="1" x14ac:dyDescent="0.15">
      <c r="A369" s="333"/>
      <c r="B369" s="333"/>
      <c r="C369" s="333"/>
      <c r="D369" s="333"/>
      <c r="E369" s="333"/>
      <c r="F369" s="333"/>
      <c r="G369" s="333"/>
      <c r="H369" s="333"/>
      <c r="I369" s="333"/>
      <c r="J369" s="333"/>
      <c r="K369" s="333"/>
      <c r="L369" s="333"/>
      <c r="M369" s="333"/>
      <c r="N369" s="333"/>
      <c r="O369" s="333"/>
      <c r="P369" s="333"/>
      <c r="Q369" s="333"/>
      <c r="R369" s="333"/>
      <c r="S369" s="333"/>
      <c r="T369" s="333"/>
      <c r="U369" s="333"/>
      <c r="V369" s="333"/>
    </row>
    <row r="370" spans="1:22" ht="26.1" customHeight="1" x14ac:dyDescent="0.15">
      <c r="A370" s="333"/>
      <c r="B370" s="333"/>
      <c r="C370" s="333"/>
      <c r="D370" s="333"/>
      <c r="E370" s="333"/>
      <c r="F370" s="333"/>
      <c r="G370" s="333"/>
      <c r="H370" s="333"/>
      <c r="I370" s="333"/>
      <c r="J370" s="333"/>
      <c r="K370" s="333"/>
      <c r="L370" s="333"/>
      <c r="M370" s="333"/>
      <c r="N370" s="333"/>
      <c r="O370" s="333"/>
      <c r="P370" s="333"/>
      <c r="Q370" s="333"/>
      <c r="R370" s="333"/>
      <c r="S370" s="333"/>
      <c r="T370" s="333"/>
      <c r="U370" s="333"/>
      <c r="V370" s="333"/>
    </row>
    <row r="371" spans="1:22" ht="26.1" customHeight="1" x14ac:dyDescent="0.15">
      <c r="A371" s="333"/>
      <c r="B371" s="333"/>
      <c r="C371" s="333"/>
      <c r="D371" s="333"/>
      <c r="E371" s="333"/>
      <c r="F371" s="333"/>
      <c r="G371" s="333"/>
      <c r="H371" s="333"/>
      <c r="I371" s="333"/>
      <c r="J371" s="333"/>
      <c r="K371" s="333"/>
      <c r="L371" s="333"/>
      <c r="M371" s="333"/>
      <c r="N371" s="333"/>
      <c r="O371" s="333"/>
      <c r="P371" s="333"/>
      <c r="Q371" s="333"/>
      <c r="R371" s="333"/>
      <c r="S371" s="333"/>
      <c r="T371" s="333"/>
      <c r="U371" s="333"/>
      <c r="V371" s="333"/>
    </row>
    <row r="372" spans="1:22" ht="26.1" customHeight="1" x14ac:dyDescent="0.15">
      <c r="A372" s="333"/>
      <c r="B372" s="333"/>
      <c r="C372" s="333"/>
      <c r="D372" s="333"/>
      <c r="E372" s="333"/>
      <c r="F372" s="333"/>
      <c r="G372" s="333"/>
      <c r="H372" s="333"/>
      <c r="I372" s="333"/>
      <c r="J372" s="333"/>
      <c r="K372" s="333"/>
      <c r="L372" s="333"/>
      <c r="M372" s="333"/>
      <c r="N372" s="333"/>
      <c r="O372" s="333"/>
      <c r="P372" s="333"/>
      <c r="Q372" s="333"/>
      <c r="R372" s="333"/>
      <c r="S372" s="333"/>
      <c r="T372" s="333"/>
      <c r="U372" s="333"/>
      <c r="V372" s="333"/>
    </row>
    <row r="373" spans="1:22" ht="26.1" customHeight="1" x14ac:dyDescent="0.15">
      <c r="A373" s="333"/>
      <c r="B373" s="333"/>
      <c r="C373" s="333"/>
      <c r="D373" s="333"/>
      <c r="E373" s="333"/>
      <c r="F373" s="333"/>
      <c r="G373" s="333"/>
      <c r="H373" s="333"/>
      <c r="I373" s="333"/>
      <c r="J373" s="333"/>
      <c r="K373" s="333"/>
      <c r="L373" s="333"/>
      <c r="M373" s="333"/>
      <c r="N373" s="333"/>
      <c r="O373" s="333"/>
      <c r="P373" s="333"/>
      <c r="Q373" s="333"/>
      <c r="R373" s="333"/>
      <c r="S373" s="333"/>
      <c r="T373" s="333"/>
      <c r="U373" s="333"/>
      <c r="V373" s="333"/>
    </row>
    <row r="374" spans="1:22" ht="26.1" customHeight="1" x14ac:dyDescent="0.15">
      <c r="A374" s="333"/>
      <c r="B374" s="333"/>
      <c r="C374" s="333"/>
      <c r="D374" s="333"/>
      <c r="E374" s="333"/>
      <c r="F374" s="333"/>
      <c r="G374" s="333"/>
      <c r="H374" s="333"/>
      <c r="I374" s="333"/>
      <c r="J374" s="333"/>
      <c r="K374" s="333"/>
      <c r="L374" s="333"/>
      <c r="M374" s="333"/>
      <c r="N374" s="333"/>
      <c r="O374" s="333"/>
      <c r="P374" s="333"/>
      <c r="Q374" s="333"/>
      <c r="R374" s="333"/>
      <c r="S374" s="333"/>
      <c r="T374" s="333"/>
      <c r="U374" s="333"/>
      <c r="V374" s="333"/>
    </row>
    <row r="375" spans="1:22" ht="26.1" customHeight="1" x14ac:dyDescent="0.15">
      <c r="A375" s="333"/>
      <c r="B375" s="333"/>
      <c r="C375" s="333"/>
      <c r="D375" s="333"/>
      <c r="E375" s="333"/>
      <c r="F375" s="333"/>
      <c r="G375" s="333"/>
      <c r="H375" s="333"/>
      <c r="I375" s="333"/>
      <c r="J375" s="333"/>
      <c r="K375" s="333"/>
      <c r="L375" s="333"/>
      <c r="M375" s="333"/>
      <c r="N375" s="333"/>
      <c r="O375" s="333"/>
      <c r="P375" s="333"/>
      <c r="Q375" s="333"/>
      <c r="R375" s="333"/>
      <c r="S375" s="333"/>
      <c r="T375" s="333"/>
      <c r="U375" s="333"/>
      <c r="V375" s="333"/>
    </row>
    <row r="376" spans="1:22" ht="26.1" customHeight="1" x14ac:dyDescent="0.15">
      <c r="A376" s="333"/>
      <c r="B376" s="333"/>
      <c r="C376" s="333"/>
      <c r="D376" s="333"/>
      <c r="E376" s="333"/>
      <c r="F376" s="333"/>
      <c r="G376" s="333"/>
      <c r="H376" s="333"/>
      <c r="I376" s="333"/>
      <c r="J376" s="333"/>
      <c r="K376" s="333"/>
      <c r="L376" s="333"/>
      <c r="M376" s="333"/>
      <c r="N376" s="333"/>
      <c r="O376" s="333"/>
      <c r="P376" s="333"/>
      <c r="Q376" s="333"/>
      <c r="R376" s="333"/>
      <c r="S376" s="333"/>
      <c r="T376" s="333"/>
      <c r="U376" s="333"/>
      <c r="V376" s="333"/>
    </row>
    <row r="377" spans="1:22" ht="26.1" customHeight="1" x14ac:dyDescent="0.15">
      <c r="A377" s="333"/>
      <c r="B377" s="333"/>
      <c r="C377" s="333"/>
      <c r="D377" s="333"/>
      <c r="E377" s="333"/>
      <c r="F377" s="333"/>
      <c r="G377" s="333"/>
      <c r="H377" s="333"/>
      <c r="I377" s="333"/>
      <c r="J377" s="333"/>
      <c r="K377" s="333"/>
      <c r="L377" s="333"/>
      <c r="M377" s="333"/>
      <c r="N377" s="333"/>
      <c r="O377" s="333"/>
      <c r="P377" s="333"/>
      <c r="Q377" s="333"/>
      <c r="R377" s="333"/>
      <c r="S377" s="333"/>
      <c r="T377" s="333"/>
      <c r="U377" s="333"/>
      <c r="V377" s="333"/>
    </row>
    <row r="378" spans="1:22" ht="26.1" customHeight="1" x14ac:dyDescent="0.15">
      <c r="A378" s="333"/>
      <c r="B378" s="333"/>
      <c r="C378" s="333"/>
      <c r="D378" s="333"/>
      <c r="E378" s="333"/>
      <c r="F378" s="333"/>
      <c r="G378" s="333"/>
      <c r="H378" s="333"/>
      <c r="I378" s="333"/>
      <c r="J378" s="333"/>
      <c r="K378" s="333"/>
      <c r="L378" s="333"/>
      <c r="M378" s="333"/>
      <c r="N378" s="333"/>
      <c r="O378" s="333"/>
      <c r="P378" s="333"/>
      <c r="Q378" s="333"/>
      <c r="R378" s="333"/>
      <c r="S378" s="333"/>
      <c r="T378" s="333"/>
      <c r="U378" s="333"/>
      <c r="V378" s="333"/>
    </row>
    <row r="379" spans="1:22" ht="26.1" customHeight="1" x14ac:dyDescent="0.15">
      <c r="A379" s="333"/>
      <c r="B379" s="333"/>
      <c r="C379" s="333"/>
      <c r="D379" s="333"/>
      <c r="E379" s="333"/>
      <c r="F379" s="333"/>
      <c r="G379" s="333"/>
      <c r="H379" s="333"/>
      <c r="I379" s="333"/>
      <c r="J379" s="333"/>
      <c r="K379" s="333"/>
      <c r="L379" s="333"/>
      <c r="M379" s="333"/>
      <c r="N379" s="333"/>
      <c r="O379" s="333"/>
      <c r="P379" s="333"/>
      <c r="Q379" s="333"/>
      <c r="R379" s="333"/>
      <c r="S379" s="333"/>
      <c r="T379" s="333"/>
      <c r="U379" s="333"/>
      <c r="V379" s="333"/>
    </row>
    <row r="380" spans="1:22" ht="26.1" customHeight="1" x14ac:dyDescent="0.15">
      <c r="A380" s="333"/>
      <c r="B380" s="333"/>
      <c r="C380" s="333"/>
      <c r="D380" s="333"/>
      <c r="E380" s="333"/>
      <c r="F380" s="333"/>
      <c r="G380" s="333"/>
      <c r="H380" s="333"/>
      <c r="I380" s="333"/>
      <c r="J380" s="333"/>
      <c r="K380" s="333"/>
      <c r="L380" s="333"/>
      <c r="M380" s="333"/>
      <c r="N380" s="333"/>
      <c r="O380" s="333"/>
      <c r="P380" s="333"/>
      <c r="Q380" s="333"/>
      <c r="R380" s="333"/>
      <c r="S380" s="333"/>
      <c r="T380" s="333"/>
      <c r="U380" s="333"/>
      <c r="V380" s="333"/>
    </row>
    <row r="381" spans="1:22" ht="26.1" customHeight="1" x14ac:dyDescent="0.15">
      <c r="A381" s="333"/>
      <c r="B381" s="333"/>
      <c r="C381" s="333"/>
      <c r="D381" s="333"/>
      <c r="E381" s="333"/>
      <c r="F381" s="333"/>
      <c r="G381" s="333"/>
      <c r="H381" s="333"/>
      <c r="I381" s="333"/>
      <c r="J381" s="333"/>
      <c r="K381" s="333"/>
      <c r="L381" s="333"/>
      <c r="M381" s="333"/>
      <c r="N381" s="333"/>
      <c r="O381" s="333"/>
      <c r="P381" s="333"/>
      <c r="Q381" s="333"/>
      <c r="R381" s="333"/>
      <c r="S381" s="333"/>
      <c r="T381" s="333"/>
      <c r="U381" s="333"/>
      <c r="V381" s="333"/>
    </row>
    <row r="382" spans="1:22" ht="26.1" customHeight="1" x14ac:dyDescent="0.15">
      <c r="A382" s="333"/>
      <c r="B382" s="333"/>
      <c r="C382" s="333"/>
      <c r="D382" s="333"/>
      <c r="E382" s="333"/>
      <c r="F382" s="333"/>
      <c r="G382" s="333"/>
      <c r="H382" s="333"/>
      <c r="I382" s="333"/>
      <c r="J382" s="333"/>
      <c r="K382" s="333"/>
      <c r="L382" s="333"/>
      <c r="M382" s="333"/>
      <c r="N382" s="333"/>
      <c r="O382" s="333"/>
      <c r="P382" s="333"/>
      <c r="Q382" s="333"/>
      <c r="R382" s="333"/>
      <c r="S382" s="333"/>
      <c r="T382" s="333"/>
      <c r="U382" s="333"/>
      <c r="V382" s="333"/>
    </row>
    <row r="383" spans="1:22" ht="26.1" customHeight="1" x14ac:dyDescent="0.15">
      <c r="A383" s="333"/>
      <c r="B383" s="333"/>
      <c r="C383" s="333"/>
      <c r="D383" s="333"/>
      <c r="E383" s="333"/>
      <c r="F383" s="333"/>
      <c r="G383" s="333"/>
      <c r="H383" s="333"/>
      <c r="I383" s="333"/>
      <c r="J383" s="333"/>
      <c r="K383" s="333"/>
      <c r="L383" s="333"/>
      <c r="M383" s="333"/>
      <c r="N383" s="333"/>
      <c r="O383" s="333"/>
      <c r="P383" s="333"/>
      <c r="Q383" s="333"/>
      <c r="R383" s="333"/>
      <c r="S383" s="333"/>
      <c r="T383" s="333"/>
      <c r="U383" s="333"/>
      <c r="V383" s="333"/>
    </row>
    <row r="384" spans="1:22" ht="26.1" customHeight="1" x14ac:dyDescent="0.15">
      <c r="A384" s="333"/>
      <c r="B384" s="333"/>
      <c r="C384" s="333"/>
      <c r="D384" s="333"/>
      <c r="E384" s="333"/>
      <c r="F384" s="333"/>
      <c r="G384" s="333"/>
      <c r="H384" s="333"/>
      <c r="I384" s="333"/>
      <c r="J384" s="333"/>
      <c r="K384" s="333"/>
      <c r="L384" s="333"/>
      <c r="M384" s="333"/>
      <c r="N384" s="333"/>
      <c r="O384" s="333"/>
      <c r="P384" s="333"/>
      <c r="Q384" s="333"/>
      <c r="R384" s="333"/>
      <c r="S384" s="333"/>
      <c r="T384" s="333"/>
      <c r="U384" s="333"/>
      <c r="V384" s="333"/>
    </row>
    <row r="385" spans="1:22" ht="26.1" customHeight="1" x14ac:dyDescent="0.15">
      <c r="A385" s="333"/>
      <c r="B385" s="333"/>
      <c r="C385" s="333"/>
      <c r="D385" s="333"/>
      <c r="E385" s="333"/>
      <c r="F385" s="333"/>
      <c r="G385" s="333"/>
      <c r="H385" s="333"/>
      <c r="I385" s="333"/>
      <c r="J385" s="333"/>
      <c r="K385" s="333"/>
      <c r="L385" s="333"/>
      <c r="M385" s="333"/>
      <c r="N385" s="333"/>
      <c r="O385" s="333"/>
      <c r="P385" s="333"/>
      <c r="Q385" s="333"/>
      <c r="R385" s="333"/>
      <c r="S385" s="333"/>
      <c r="T385" s="333"/>
      <c r="U385" s="333"/>
      <c r="V385" s="333"/>
    </row>
    <row r="386" spans="1:22" ht="26.1" customHeight="1" x14ac:dyDescent="0.15">
      <c r="A386" s="333"/>
      <c r="B386" s="333"/>
      <c r="C386" s="333"/>
      <c r="D386" s="333"/>
      <c r="E386" s="333"/>
      <c r="F386" s="333"/>
      <c r="G386" s="333"/>
      <c r="H386" s="333"/>
      <c r="I386" s="333"/>
      <c r="J386" s="333"/>
      <c r="K386" s="333"/>
      <c r="L386" s="333"/>
      <c r="M386" s="333"/>
      <c r="N386" s="333"/>
      <c r="O386" s="333"/>
      <c r="P386" s="333"/>
      <c r="Q386" s="333"/>
      <c r="R386" s="333"/>
      <c r="S386" s="333"/>
      <c r="T386" s="333"/>
      <c r="U386" s="333"/>
      <c r="V386" s="333"/>
    </row>
    <row r="387" spans="1:22" ht="26.1" customHeight="1" x14ac:dyDescent="0.15">
      <c r="A387" s="333"/>
      <c r="B387" s="333"/>
      <c r="C387" s="333"/>
      <c r="D387" s="333"/>
      <c r="E387" s="333"/>
      <c r="F387" s="333"/>
      <c r="G387" s="333"/>
      <c r="H387" s="333"/>
      <c r="I387" s="333"/>
      <c r="J387" s="333"/>
      <c r="K387" s="333"/>
      <c r="L387" s="333"/>
      <c r="M387" s="333"/>
      <c r="N387" s="333"/>
      <c r="O387" s="333"/>
      <c r="P387" s="333"/>
      <c r="Q387" s="333"/>
      <c r="R387" s="333"/>
      <c r="S387" s="333"/>
      <c r="T387" s="333"/>
      <c r="U387" s="333"/>
      <c r="V387" s="333"/>
    </row>
    <row r="388" spans="1:22" ht="26.1" customHeight="1" x14ac:dyDescent="0.15">
      <c r="A388" s="333"/>
      <c r="B388" s="333"/>
      <c r="C388" s="333"/>
      <c r="D388" s="333"/>
      <c r="E388" s="333"/>
      <c r="F388" s="333"/>
      <c r="G388" s="333"/>
      <c r="H388" s="333"/>
      <c r="I388" s="333"/>
      <c r="J388" s="333"/>
      <c r="K388" s="333"/>
      <c r="L388" s="333"/>
      <c r="M388" s="333"/>
      <c r="N388" s="333"/>
      <c r="O388" s="333"/>
      <c r="P388" s="333"/>
      <c r="Q388" s="333"/>
      <c r="R388" s="333"/>
      <c r="S388" s="333"/>
      <c r="T388" s="333"/>
      <c r="U388" s="333"/>
      <c r="V388" s="333"/>
    </row>
    <row r="389" spans="1:22" ht="26.1" customHeight="1" x14ac:dyDescent="0.15">
      <c r="A389" s="333"/>
      <c r="B389" s="333"/>
      <c r="C389" s="333"/>
      <c r="D389" s="333"/>
      <c r="E389" s="333"/>
      <c r="F389" s="333"/>
      <c r="G389" s="333"/>
      <c r="H389" s="333"/>
      <c r="I389" s="333"/>
      <c r="J389" s="333"/>
      <c r="K389" s="333"/>
      <c r="L389" s="333"/>
      <c r="M389" s="333"/>
      <c r="N389" s="333"/>
      <c r="O389" s="333"/>
      <c r="P389" s="333"/>
      <c r="Q389" s="333"/>
      <c r="R389" s="333"/>
      <c r="S389" s="333"/>
      <c r="T389" s="333"/>
      <c r="U389" s="333"/>
      <c r="V389" s="333"/>
    </row>
    <row r="390" spans="1:22" ht="26.1" customHeight="1" x14ac:dyDescent="0.15">
      <c r="A390" s="333"/>
      <c r="B390" s="333"/>
      <c r="C390" s="333"/>
      <c r="D390" s="333"/>
      <c r="E390" s="333"/>
      <c r="F390" s="333"/>
      <c r="G390" s="333"/>
      <c r="H390" s="333"/>
      <c r="I390" s="333"/>
      <c r="J390" s="333"/>
      <c r="K390" s="333"/>
      <c r="L390" s="333"/>
      <c r="M390" s="333"/>
      <c r="N390" s="333"/>
      <c r="O390" s="333"/>
      <c r="P390" s="333"/>
      <c r="Q390" s="333"/>
      <c r="R390" s="333"/>
      <c r="S390" s="333"/>
      <c r="T390" s="333"/>
      <c r="U390" s="333"/>
      <c r="V390" s="333"/>
    </row>
    <row r="391" spans="1:22" ht="26.1" customHeight="1" x14ac:dyDescent="0.15">
      <c r="A391" s="333"/>
      <c r="B391" s="333"/>
      <c r="C391" s="333"/>
      <c r="D391" s="333"/>
      <c r="E391" s="333"/>
      <c r="F391" s="333"/>
      <c r="G391" s="333"/>
      <c r="H391" s="333"/>
      <c r="I391" s="333"/>
      <c r="J391" s="333"/>
      <c r="K391" s="333"/>
      <c r="L391" s="333"/>
      <c r="M391" s="333"/>
      <c r="N391" s="333"/>
      <c r="O391" s="333"/>
      <c r="P391" s="333"/>
      <c r="Q391" s="333"/>
      <c r="R391" s="333"/>
      <c r="S391" s="333"/>
      <c r="T391" s="333"/>
      <c r="U391" s="333"/>
      <c r="V391" s="333"/>
    </row>
    <row r="392" spans="1:22" ht="26.1" customHeight="1" x14ac:dyDescent="0.15">
      <c r="A392" s="333"/>
      <c r="B392" s="333"/>
      <c r="C392" s="333"/>
      <c r="D392" s="333"/>
      <c r="E392" s="333"/>
      <c r="F392" s="333"/>
      <c r="G392" s="333"/>
      <c r="H392" s="333"/>
      <c r="I392" s="333"/>
      <c r="J392" s="333"/>
      <c r="K392" s="333"/>
      <c r="L392" s="333"/>
      <c r="M392" s="333"/>
      <c r="N392" s="333"/>
      <c r="O392" s="333"/>
      <c r="P392" s="333"/>
      <c r="Q392" s="333"/>
      <c r="R392" s="333"/>
      <c r="S392" s="333"/>
      <c r="T392" s="333"/>
      <c r="U392" s="333"/>
      <c r="V392" s="333"/>
    </row>
    <row r="393" spans="1:22" ht="26.1" customHeight="1" x14ac:dyDescent="0.15">
      <c r="A393" s="333"/>
      <c r="B393" s="333"/>
      <c r="C393" s="333"/>
      <c r="D393" s="333"/>
      <c r="E393" s="333"/>
      <c r="F393" s="333"/>
      <c r="G393" s="333"/>
      <c r="H393" s="333"/>
      <c r="I393" s="333"/>
      <c r="J393" s="333"/>
      <c r="K393" s="333"/>
      <c r="L393" s="333"/>
      <c r="M393" s="333"/>
      <c r="N393" s="333"/>
      <c r="O393" s="333"/>
      <c r="P393" s="333"/>
      <c r="Q393" s="333"/>
      <c r="R393" s="333"/>
      <c r="S393" s="333"/>
      <c r="T393" s="333"/>
      <c r="U393" s="333"/>
      <c r="V393" s="333"/>
    </row>
    <row r="394" spans="1:22" ht="26.1" customHeight="1" x14ac:dyDescent="0.15">
      <c r="A394" s="333"/>
      <c r="B394" s="333"/>
      <c r="C394" s="333"/>
      <c r="D394" s="333"/>
      <c r="E394" s="333"/>
      <c r="F394" s="333"/>
      <c r="G394" s="333"/>
      <c r="H394" s="333"/>
      <c r="I394" s="333"/>
      <c r="J394" s="333"/>
      <c r="K394" s="333"/>
      <c r="L394" s="333"/>
      <c r="M394" s="333"/>
      <c r="N394" s="333"/>
      <c r="O394" s="333"/>
      <c r="P394" s="333"/>
      <c r="Q394" s="333"/>
      <c r="R394" s="333"/>
      <c r="S394" s="333"/>
      <c r="T394" s="333"/>
      <c r="U394" s="333"/>
      <c r="V394" s="333"/>
    </row>
    <row r="395" spans="1:22" ht="26.1" customHeight="1" x14ac:dyDescent="0.15">
      <c r="A395" s="333"/>
      <c r="B395" s="333"/>
      <c r="C395" s="333"/>
      <c r="D395" s="333"/>
      <c r="E395" s="333"/>
      <c r="F395" s="333"/>
      <c r="G395" s="333"/>
      <c r="H395" s="333"/>
      <c r="I395" s="333"/>
      <c r="J395" s="333"/>
      <c r="K395" s="333"/>
      <c r="L395" s="333"/>
      <c r="M395" s="333"/>
      <c r="N395" s="333"/>
      <c r="O395" s="333"/>
      <c r="P395" s="333"/>
      <c r="Q395" s="333"/>
      <c r="R395" s="333"/>
      <c r="S395" s="333"/>
      <c r="T395" s="333"/>
      <c r="U395" s="333"/>
      <c r="V395" s="333"/>
    </row>
    <row r="396" spans="1:22" ht="26.1" customHeight="1" x14ac:dyDescent="0.15">
      <c r="A396" s="333"/>
      <c r="B396" s="333"/>
      <c r="C396" s="333"/>
      <c r="D396" s="333"/>
      <c r="E396" s="333"/>
      <c r="F396" s="333"/>
      <c r="G396" s="333"/>
      <c r="H396" s="333"/>
      <c r="I396" s="333"/>
      <c r="J396" s="333"/>
      <c r="K396" s="333"/>
      <c r="L396" s="333"/>
      <c r="M396" s="333"/>
      <c r="N396" s="333"/>
      <c r="O396" s="333"/>
      <c r="P396" s="333"/>
      <c r="Q396" s="333"/>
      <c r="R396" s="333"/>
      <c r="S396" s="333"/>
      <c r="T396" s="333"/>
      <c r="U396" s="333"/>
      <c r="V396" s="333"/>
    </row>
    <row r="397" spans="1:22" ht="26.1" customHeight="1" x14ac:dyDescent="0.15">
      <c r="A397" s="333"/>
      <c r="B397" s="333"/>
      <c r="C397" s="333"/>
      <c r="D397" s="333"/>
      <c r="E397" s="333"/>
      <c r="F397" s="333"/>
      <c r="G397" s="333"/>
      <c r="H397" s="333"/>
      <c r="I397" s="333"/>
      <c r="J397" s="333"/>
      <c r="K397" s="333"/>
      <c r="L397" s="333"/>
      <c r="M397" s="333"/>
      <c r="N397" s="333"/>
      <c r="O397" s="333"/>
      <c r="P397" s="333"/>
      <c r="Q397" s="333"/>
      <c r="R397" s="333"/>
      <c r="S397" s="333"/>
      <c r="T397" s="333"/>
      <c r="U397" s="333"/>
      <c r="V397" s="333"/>
    </row>
    <row r="398" spans="1:22" ht="26.1" customHeight="1" x14ac:dyDescent="0.15">
      <c r="A398" s="333"/>
      <c r="B398" s="333"/>
      <c r="C398" s="333"/>
      <c r="D398" s="333"/>
      <c r="E398" s="333"/>
      <c r="F398" s="333"/>
      <c r="G398" s="333"/>
      <c r="H398" s="333"/>
      <c r="I398" s="333"/>
      <c r="J398" s="333"/>
      <c r="K398" s="333"/>
      <c r="L398" s="333"/>
      <c r="M398" s="333"/>
      <c r="N398" s="333"/>
      <c r="O398" s="333"/>
      <c r="P398" s="333"/>
      <c r="Q398" s="333"/>
      <c r="R398" s="333"/>
      <c r="S398" s="333"/>
      <c r="T398" s="333"/>
      <c r="U398" s="333"/>
      <c r="V398" s="333"/>
    </row>
    <row r="399" spans="1:22" ht="26.1" customHeight="1" x14ac:dyDescent="0.15">
      <c r="A399" s="333"/>
      <c r="B399" s="333"/>
      <c r="C399" s="333"/>
      <c r="D399" s="333"/>
      <c r="E399" s="333"/>
      <c r="F399" s="333"/>
      <c r="G399" s="333"/>
      <c r="H399" s="333"/>
      <c r="I399" s="333"/>
      <c r="J399" s="333"/>
      <c r="K399" s="333"/>
      <c r="L399" s="333"/>
      <c r="M399" s="333"/>
      <c r="N399" s="333"/>
      <c r="O399" s="333"/>
      <c r="P399" s="333"/>
      <c r="Q399" s="333"/>
      <c r="R399" s="333"/>
      <c r="S399" s="333"/>
      <c r="T399" s="333"/>
      <c r="U399" s="333"/>
      <c r="V399" s="333"/>
    </row>
    <row r="400" spans="1:22" ht="26.1" customHeight="1" x14ac:dyDescent="0.15">
      <c r="A400" s="333"/>
      <c r="B400" s="333"/>
      <c r="C400" s="333"/>
      <c r="D400" s="333"/>
      <c r="E400" s="333"/>
      <c r="F400" s="333"/>
      <c r="G400" s="333"/>
      <c r="H400" s="333"/>
      <c r="I400" s="333"/>
      <c r="J400" s="333"/>
      <c r="K400" s="333"/>
      <c r="L400" s="333"/>
      <c r="M400" s="333"/>
      <c r="N400" s="333"/>
      <c r="O400" s="333"/>
      <c r="P400" s="333"/>
      <c r="Q400" s="333"/>
      <c r="R400" s="333"/>
      <c r="S400" s="333"/>
      <c r="T400" s="333"/>
      <c r="U400" s="333"/>
      <c r="V400" s="333"/>
    </row>
    <row r="401" spans="1:22" ht="26.1" customHeight="1" x14ac:dyDescent="0.15">
      <c r="A401" s="333"/>
      <c r="B401" s="333"/>
      <c r="C401" s="333"/>
      <c r="D401" s="333"/>
      <c r="E401" s="333"/>
      <c r="F401" s="333"/>
      <c r="G401" s="333"/>
      <c r="H401" s="333"/>
      <c r="I401" s="333"/>
      <c r="J401" s="333"/>
      <c r="K401" s="333"/>
      <c r="L401" s="333"/>
      <c r="M401" s="333"/>
      <c r="N401" s="333"/>
      <c r="O401" s="333"/>
      <c r="P401" s="333"/>
      <c r="Q401" s="333"/>
      <c r="R401" s="333"/>
      <c r="S401" s="333"/>
      <c r="T401" s="333"/>
      <c r="U401" s="333"/>
      <c r="V401" s="333"/>
    </row>
    <row r="402" spans="1:22" ht="26.1" customHeight="1" x14ac:dyDescent="0.15">
      <c r="A402" s="333"/>
      <c r="B402" s="333"/>
      <c r="C402" s="333"/>
      <c r="D402" s="333"/>
      <c r="E402" s="333"/>
      <c r="F402" s="333"/>
      <c r="G402" s="333"/>
      <c r="H402" s="333"/>
      <c r="I402" s="333"/>
      <c r="J402" s="333"/>
      <c r="K402" s="333"/>
      <c r="L402" s="333"/>
      <c r="M402" s="333"/>
      <c r="N402" s="333"/>
      <c r="O402" s="333"/>
      <c r="P402" s="333"/>
      <c r="Q402" s="333"/>
      <c r="R402" s="333"/>
      <c r="S402" s="333"/>
      <c r="T402" s="333"/>
      <c r="U402" s="333"/>
      <c r="V402" s="333"/>
    </row>
    <row r="403" spans="1:22" ht="26.1" customHeight="1" x14ac:dyDescent="0.15">
      <c r="A403" s="333"/>
      <c r="B403" s="333"/>
      <c r="C403" s="333"/>
      <c r="D403" s="333"/>
      <c r="E403" s="333"/>
      <c r="F403" s="333"/>
      <c r="G403" s="333"/>
      <c r="H403" s="333"/>
      <c r="I403" s="333"/>
      <c r="J403" s="333"/>
      <c r="K403" s="333"/>
      <c r="L403" s="333"/>
      <c r="M403" s="333"/>
      <c r="N403" s="333"/>
      <c r="O403" s="333"/>
      <c r="P403" s="333"/>
      <c r="Q403" s="333"/>
      <c r="R403" s="333"/>
      <c r="S403" s="333"/>
      <c r="T403" s="333"/>
      <c r="U403" s="333"/>
      <c r="V403" s="333"/>
    </row>
    <row r="404" spans="1:22" ht="26.1" customHeight="1" x14ac:dyDescent="0.15">
      <c r="A404" s="333"/>
      <c r="B404" s="333"/>
      <c r="C404" s="333"/>
      <c r="D404" s="333"/>
      <c r="E404" s="333"/>
      <c r="F404" s="333"/>
      <c r="G404" s="333"/>
      <c r="H404" s="333"/>
      <c r="I404" s="333"/>
      <c r="J404" s="333"/>
      <c r="K404" s="333"/>
      <c r="L404" s="333"/>
      <c r="M404" s="333"/>
      <c r="N404" s="333"/>
      <c r="O404" s="333"/>
      <c r="P404" s="333"/>
      <c r="Q404" s="333"/>
      <c r="R404" s="333"/>
      <c r="S404" s="333"/>
      <c r="T404" s="333"/>
      <c r="U404" s="333"/>
      <c r="V404" s="333"/>
    </row>
    <row r="405" spans="1:22" ht="26.1" customHeight="1" x14ac:dyDescent="0.15">
      <c r="A405" s="333"/>
      <c r="B405" s="333"/>
      <c r="C405" s="333"/>
      <c r="D405" s="333"/>
      <c r="E405" s="333"/>
      <c r="F405" s="333"/>
      <c r="G405" s="333"/>
      <c r="H405" s="333"/>
      <c r="I405" s="333"/>
      <c r="J405" s="333"/>
      <c r="K405" s="333"/>
      <c r="L405" s="333"/>
      <c r="M405" s="333"/>
      <c r="N405" s="333"/>
      <c r="O405" s="333"/>
      <c r="P405" s="333"/>
      <c r="Q405" s="333"/>
      <c r="R405" s="333"/>
      <c r="S405" s="333"/>
      <c r="T405" s="333"/>
      <c r="U405" s="333"/>
      <c r="V405" s="333"/>
    </row>
    <row r="406" spans="1:22" ht="26.1" customHeight="1" x14ac:dyDescent="0.15">
      <c r="A406" s="333"/>
      <c r="B406" s="333"/>
      <c r="C406" s="333"/>
      <c r="D406" s="333"/>
      <c r="E406" s="333"/>
      <c r="F406" s="333"/>
      <c r="G406" s="333"/>
      <c r="H406" s="333"/>
      <c r="I406" s="333"/>
      <c r="J406" s="333"/>
      <c r="K406" s="333"/>
      <c r="L406" s="333"/>
      <c r="M406" s="333"/>
      <c r="N406" s="333"/>
      <c r="O406" s="333"/>
      <c r="P406" s="333"/>
      <c r="Q406" s="333"/>
      <c r="R406" s="333"/>
      <c r="S406" s="333"/>
      <c r="T406" s="333"/>
      <c r="U406" s="333"/>
      <c r="V406" s="333"/>
    </row>
    <row r="407" spans="1:22" ht="26.1" customHeight="1" x14ac:dyDescent="0.15">
      <c r="A407" s="333"/>
      <c r="B407" s="333"/>
      <c r="C407" s="333"/>
      <c r="D407" s="333"/>
      <c r="E407" s="333"/>
      <c r="F407" s="333"/>
      <c r="G407" s="333"/>
      <c r="H407" s="333"/>
      <c r="I407" s="333"/>
      <c r="J407" s="333"/>
      <c r="K407" s="333"/>
      <c r="L407" s="333"/>
      <c r="M407" s="333"/>
      <c r="N407" s="333"/>
      <c r="O407" s="333"/>
      <c r="P407" s="333"/>
      <c r="Q407" s="333"/>
      <c r="R407" s="333"/>
      <c r="S407" s="333"/>
      <c r="T407" s="333"/>
      <c r="U407" s="333"/>
      <c r="V407" s="333"/>
    </row>
    <row r="408" spans="1:22" ht="26.1" customHeight="1" x14ac:dyDescent="0.15">
      <c r="A408" s="333"/>
      <c r="B408" s="333"/>
      <c r="C408" s="333"/>
      <c r="D408" s="333"/>
      <c r="E408" s="333"/>
      <c r="F408" s="333"/>
      <c r="G408" s="333"/>
      <c r="H408" s="333"/>
      <c r="I408" s="333"/>
      <c r="J408" s="333"/>
      <c r="K408" s="333"/>
      <c r="L408" s="333"/>
      <c r="M408" s="333"/>
      <c r="N408" s="333"/>
      <c r="O408" s="333"/>
      <c r="P408" s="333"/>
      <c r="Q408" s="333"/>
      <c r="R408" s="333"/>
      <c r="S408" s="333"/>
      <c r="T408" s="333"/>
      <c r="U408" s="333"/>
      <c r="V408" s="333"/>
    </row>
    <row r="409" spans="1:22" ht="26.1" customHeight="1" x14ac:dyDescent="0.15">
      <c r="A409" s="333"/>
      <c r="B409" s="333"/>
      <c r="C409" s="333"/>
      <c r="D409" s="333"/>
      <c r="E409" s="333"/>
      <c r="F409" s="333"/>
      <c r="G409" s="333"/>
      <c r="H409" s="333"/>
      <c r="I409" s="333"/>
      <c r="J409" s="333"/>
      <c r="K409" s="333"/>
      <c r="L409" s="333"/>
      <c r="M409" s="333"/>
      <c r="N409" s="333"/>
      <c r="O409" s="333"/>
      <c r="P409" s="333"/>
      <c r="Q409" s="333"/>
      <c r="R409" s="333"/>
      <c r="S409" s="333"/>
      <c r="T409" s="333"/>
      <c r="U409" s="333"/>
      <c r="V409" s="333"/>
    </row>
    <row r="410" spans="1:22" ht="26.1" customHeight="1" x14ac:dyDescent="0.15">
      <c r="A410" s="333"/>
      <c r="B410" s="333"/>
      <c r="C410" s="333"/>
      <c r="D410" s="333"/>
      <c r="E410" s="333"/>
      <c r="F410" s="333"/>
      <c r="G410" s="333"/>
      <c r="H410" s="333"/>
      <c r="I410" s="333"/>
      <c r="J410" s="333"/>
      <c r="K410" s="333"/>
      <c r="L410" s="333"/>
      <c r="M410" s="333"/>
      <c r="N410" s="333"/>
      <c r="O410" s="333"/>
      <c r="P410" s="333"/>
      <c r="Q410" s="333"/>
      <c r="R410" s="333"/>
      <c r="S410" s="333"/>
      <c r="T410" s="333"/>
      <c r="U410" s="333"/>
      <c r="V410" s="333"/>
    </row>
    <row r="411" spans="1:22" ht="26.1" customHeight="1" x14ac:dyDescent="0.15">
      <c r="A411" s="333"/>
      <c r="B411" s="333"/>
      <c r="C411" s="333"/>
      <c r="D411" s="333"/>
      <c r="E411" s="333"/>
      <c r="F411" s="333"/>
      <c r="G411" s="333"/>
      <c r="H411" s="333"/>
      <c r="I411" s="333"/>
      <c r="J411" s="333"/>
      <c r="K411" s="333"/>
      <c r="L411" s="333"/>
      <c r="M411" s="333"/>
      <c r="N411" s="333"/>
      <c r="O411" s="333"/>
      <c r="P411" s="333"/>
      <c r="Q411" s="333"/>
      <c r="R411" s="333"/>
      <c r="S411" s="333"/>
      <c r="T411" s="333"/>
      <c r="U411" s="333"/>
      <c r="V411" s="333"/>
    </row>
    <row r="412" spans="1:22" ht="26.1" customHeight="1" x14ac:dyDescent="0.15">
      <c r="A412" s="333"/>
      <c r="B412" s="333"/>
      <c r="C412" s="333"/>
      <c r="D412" s="333"/>
      <c r="E412" s="333"/>
      <c r="F412" s="333"/>
      <c r="G412" s="333"/>
      <c r="H412" s="333"/>
      <c r="I412" s="333"/>
      <c r="J412" s="333"/>
      <c r="K412" s="333"/>
      <c r="L412" s="333"/>
      <c r="M412" s="333"/>
      <c r="N412" s="333"/>
      <c r="O412" s="333"/>
      <c r="P412" s="333"/>
      <c r="Q412" s="333"/>
      <c r="R412" s="333"/>
      <c r="S412" s="333"/>
      <c r="T412" s="333"/>
      <c r="U412" s="333"/>
      <c r="V412" s="333"/>
    </row>
    <row r="413" spans="1:22" ht="26.1" customHeight="1" x14ac:dyDescent="0.15">
      <c r="A413" s="333"/>
      <c r="B413" s="333"/>
      <c r="C413" s="333"/>
      <c r="D413" s="333"/>
      <c r="E413" s="333"/>
      <c r="F413" s="333"/>
      <c r="G413" s="333"/>
      <c r="H413" s="333"/>
      <c r="I413" s="333"/>
      <c r="J413" s="333"/>
      <c r="K413" s="333"/>
      <c r="L413" s="333"/>
      <c r="M413" s="333"/>
      <c r="N413" s="333"/>
      <c r="O413" s="333"/>
      <c r="P413" s="333"/>
      <c r="Q413" s="333"/>
      <c r="R413" s="333"/>
      <c r="S413" s="333"/>
      <c r="T413" s="333"/>
      <c r="U413" s="333"/>
      <c r="V413" s="333"/>
    </row>
    <row r="414" spans="1:22" ht="26.1" customHeight="1" x14ac:dyDescent="0.15">
      <c r="A414" s="333"/>
      <c r="B414" s="333"/>
      <c r="C414" s="333"/>
      <c r="D414" s="333"/>
      <c r="E414" s="333"/>
      <c r="F414" s="333"/>
      <c r="G414" s="333"/>
      <c r="H414" s="333"/>
      <c r="I414" s="333"/>
      <c r="J414" s="333"/>
      <c r="K414" s="333"/>
      <c r="L414" s="333"/>
      <c r="M414" s="333"/>
      <c r="N414" s="333"/>
      <c r="O414" s="333"/>
      <c r="P414" s="333"/>
      <c r="Q414" s="333"/>
      <c r="R414" s="333"/>
      <c r="S414" s="333"/>
      <c r="T414" s="333"/>
      <c r="U414" s="333"/>
      <c r="V414" s="333"/>
    </row>
    <row r="415" spans="1:22" ht="26.1" customHeight="1" x14ac:dyDescent="0.15">
      <c r="A415" s="333"/>
      <c r="B415" s="333"/>
      <c r="C415" s="333"/>
      <c r="D415" s="333"/>
      <c r="E415" s="333"/>
      <c r="F415" s="333"/>
      <c r="G415" s="333"/>
      <c r="H415" s="333"/>
      <c r="I415" s="333"/>
      <c r="J415" s="333"/>
      <c r="K415" s="333"/>
      <c r="L415" s="333"/>
      <c r="M415" s="333"/>
      <c r="N415" s="333"/>
      <c r="O415" s="333"/>
      <c r="P415" s="333"/>
      <c r="Q415" s="333"/>
      <c r="R415" s="333"/>
      <c r="S415" s="333"/>
      <c r="T415" s="333"/>
      <c r="U415" s="333"/>
      <c r="V415" s="333"/>
    </row>
    <row r="416" spans="1:22" ht="26.1" customHeight="1" x14ac:dyDescent="0.15">
      <c r="A416" s="333"/>
      <c r="B416" s="333"/>
      <c r="C416" s="333"/>
      <c r="D416" s="333"/>
      <c r="E416" s="333"/>
      <c r="F416" s="333"/>
      <c r="G416" s="333"/>
      <c r="H416" s="333"/>
      <c r="I416" s="333"/>
      <c r="J416" s="333"/>
      <c r="K416" s="333"/>
      <c r="L416" s="333"/>
      <c r="M416" s="333"/>
      <c r="N416" s="333"/>
      <c r="O416" s="333"/>
      <c r="P416" s="333"/>
      <c r="Q416" s="333"/>
      <c r="R416" s="333"/>
      <c r="S416" s="333"/>
      <c r="T416" s="333"/>
      <c r="U416" s="333"/>
      <c r="V416" s="333"/>
    </row>
    <row r="417" spans="1:22" ht="26.1" customHeight="1" x14ac:dyDescent="0.15">
      <c r="A417" s="333"/>
      <c r="B417" s="333"/>
      <c r="C417" s="333"/>
      <c r="D417" s="333"/>
      <c r="E417" s="333"/>
      <c r="F417" s="333"/>
      <c r="G417" s="333"/>
      <c r="H417" s="333"/>
      <c r="I417" s="333"/>
      <c r="J417" s="333"/>
      <c r="K417" s="333"/>
      <c r="L417" s="333"/>
      <c r="M417" s="333"/>
      <c r="N417" s="333"/>
      <c r="O417" s="333"/>
      <c r="P417" s="333"/>
      <c r="Q417" s="333"/>
      <c r="R417" s="333"/>
      <c r="S417" s="333"/>
      <c r="T417" s="333"/>
      <c r="U417" s="333"/>
      <c r="V417" s="333"/>
    </row>
    <row r="418" spans="1:22" ht="26.1" customHeight="1" x14ac:dyDescent="0.15">
      <c r="A418" s="333"/>
      <c r="B418" s="333"/>
      <c r="C418" s="333"/>
      <c r="D418" s="333"/>
      <c r="E418" s="333"/>
      <c r="F418" s="333"/>
      <c r="G418" s="333"/>
      <c r="H418" s="333"/>
      <c r="I418" s="333"/>
      <c r="J418" s="333"/>
      <c r="K418" s="333"/>
      <c r="L418" s="333"/>
      <c r="M418" s="333"/>
      <c r="N418" s="333"/>
      <c r="O418" s="333"/>
      <c r="P418" s="333"/>
      <c r="Q418" s="333"/>
      <c r="R418" s="333"/>
      <c r="S418" s="333"/>
      <c r="T418" s="333"/>
      <c r="U418" s="333"/>
      <c r="V418" s="333"/>
    </row>
    <row r="419" spans="1:22" ht="26.1" customHeight="1" x14ac:dyDescent="0.15">
      <c r="A419" s="333"/>
      <c r="B419" s="333"/>
      <c r="C419" s="333"/>
      <c r="D419" s="333"/>
      <c r="E419" s="333"/>
      <c r="F419" s="333"/>
      <c r="G419" s="333"/>
      <c r="H419" s="333"/>
      <c r="I419" s="333"/>
      <c r="J419" s="333"/>
      <c r="K419" s="333"/>
      <c r="L419" s="333"/>
      <c r="M419" s="333"/>
      <c r="N419" s="333"/>
      <c r="O419" s="333"/>
      <c r="P419" s="333"/>
      <c r="Q419" s="333"/>
      <c r="R419" s="333"/>
      <c r="S419" s="333"/>
      <c r="T419" s="333"/>
      <c r="U419" s="333"/>
      <c r="V419" s="333"/>
    </row>
    <row r="420" spans="1:22" ht="26.1" customHeight="1" x14ac:dyDescent="0.15">
      <c r="A420" s="333"/>
      <c r="B420" s="333"/>
      <c r="C420" s="333"/>
      <c r="D420" s="333"/>
      <c r="E420" s="333"/>
      <c r="F420" s="333"/>
      <c r="G420" s="333"/>
      <c r="H420" s="333"/>
      <c r="I420" s="333"/>
      <c r="J420" s="333"/>
      <c r="K420" s="333"/>
      <c r="L420" s="333"/>
      <c r="M420" s="333"/>
      <c r="N420" s="333"/>
      <c r="O420" s="333"/>
      <c r="P420" s="333"/>
      <c r="Q420" s="333"/>
      <c r="R420" s="333"/>
      <c r="S420" s="333"/>
      <c r="T420" s="333"/>
      <c r="U420" s="333"/>
      <c r="V420" s="333"/>
    </row>
    <row r="421" spans="1:22" ht="26.1" customHeight="1" x14ac:dyDescent="0.15">
      <c r="A421" s="333"/>
      <c r="B421" s="333"/>
      <c r="C421" s="333"/>
      <c r="D421" s="333"/>
      <c r="E421" s="333"/>
      <c r="F421" s="333"/>
      <c r="G421" s="333"/>
      <c r="H421" s="333"/>
      <c r="I421" s="333"/>
      <c r="J421" s="333"/>
      <c r="K421" s="333"/>
      <c r="L421" s="333"/>
      <c r="M421" s="333"/>
      <c r="N421" s="333"/>
      <c r="O421" s="333"/>
      <c r="P421" s="333"/>
      <c r="Q421" s="333"/>
      <c r="R421" s="333"/>
      <c r="S421" s="333"/>
      <c r="T421" s="333"/>
      <c r="U421" s="333"/>
      <c r="V421" s="333"/>
    </row>
    <row r="422" spans="1:22" ht="26.1" customHeight="1" x14ac:dyDescent="0.15">
      <c r="A422" s="333"/>
      <c r="B422" s="333"/>
      <c r="C422" s="333"/>
      <c r="D422" s="333"/>
      <c r="E422" s="333"/>
      <c r="F422" s="333"/>
      <c r="G422" s="333"/>
      <c r="H422" s="333"/>
      <c r="I422" s="333"/>
      <c r="J422" s="333"/>
      <c r="K422" s="333"/>
      <c r="L422" s="333"/>
      <c r="M422" s="333"/>
      <c r="N422" s="333"/>
      <c r="O422" s="333"/>
      <c r="P422" s="333"/>
      <c r="Q422" s="333"/>
      <c r="R422" s="333"/>
      <c r="S422" s="333"/>
      <c r="T422" s="333"/>
      <c r="U422" s="333"/>
      <c r="V422" s="333"/>
    </row>
    <row r="423" spans="1:22" ht="26.1" customHeight="1" x14ac:dyDescent="0.15">
      <c r="A423" s="333"/>
      <c r="B423" s="333"/>
      <c r="C423" s="333"/>
      <c r="D423" s="333"/>
      <c r="E423" s="333"/>
      <c r="F423" s="333"/>
      <c r="G423" s="333"/>
      <c r="H423" s="333"/>
      <c r="I423" s="333"/>
      <c r="J423" s="333"/>
      <c r="K423" s="333"/>
      <c r="L423" s="333"/>
      <c r="M423" s="333"/>
      <c r="N423" s="333"/>
      <c r="O423" s="333"/>
      <c r="P423" s="333"/>
      <c r="Q423" s="333"/>
      <c r="R423" s="333"/>
      <c r="S423" s="333"/>
      <c r="T423" s="333"/>
      <c r="U423" s="333"/>
      <c r="V423" s="333"/>
    </row>
    <row r="424" spans="1:22" ht="26.1" customHeight="1" x14ac:dyDescent="0.15">
      <c r="A424" s="333"/>
      <c r="B424" s="333"/>
      <c r="C424" s="333"/>
      <c r="D424" s="333"/>
      <c r="E424" s="333"/>
      <c r="F424" s="333"/>
      <c r="G424" s="333"/>
      <c r="H424" s="333"/>
      <c r="I424" s="333"/>
      <c r="J424" s="333"/>
      <c r="K424" s="333"/>
      <c r="L424" s="333"/>
      <c r="M424" s="333"/>
      <c r="N424" s="333"/>
      <c r="O424" s="333"/>
      <c r="P424" s="333"/>
      <c r="Q424" s="333"/>
      <c r="R424" s="333"/>
      <c r="S424" s="333"/>
      <c r="T424" s="333"/>
      <c r="U424" s="333"/>
      <c r="V424" s="333"/>
    </row>
    <row r="425" spans="1:22" ht="26.1" customHeight="1" x14ac:dyDescent="0.15">
      <c r="A425" s="333"/>
      <c r="B425" s="333"/>
      <c r="C425" s="333"/>
      <c r="D425" s="333"/>
      <c r="E425" s="333"/>
      <c r="F425" s="333"/>
      <c r="G425" s="333"/>
      <c r="H425" s="333"/>
      <c r="I425" s="333"/>
      <c r="J425" s="333"/>
      <c r="K425" s="333"/>
      <c r="L425" s="333"/>
      <c r="M425" s="333"/>
      <c r="N425" s="333"/>
      <c r="O425" s="333"/>
      <c r="P425" s="333"/>
      <c r="Q425" s="333"/>
      <c r="R425" s="333"/>
      <c r="S425" s="333"/>
      <c r="T425" s="333"/>
      <c r="U425" s="333"/>
      <c r="V425" s="333"/>
    </row>
    <row r="426" spans="1:22" ht="26.1" customHeight="1" x14ac:dyDescent="0.15">
      <c r="A426" s="333"/>
      <c r="B426" s="333"/>
      <c r="C426" s="333"/>
      <c r="D426" s="333"/>
      <c r="E426" s="333"/>
      <c r="F426" s="333"/>
      <c r="G426" s="333"/>
      <c r="H426" s="333"/>
      <c r="I426" s="333"/>
      <c r="J426" s="333"/>
      <c r="K426" s="333"/>
      <c r="L426" s="333"/>
      <c r="M426" s="333"/>
      <c r="N426" s="333"/>
      <c r="O426" s="333"/>
      <c r="P426" s="333"/>
      <c r="Q426" s="333"/>
      <c r="R426" s="333"/>
      <c r="S426" s="333"/>
      <c r="T426" s="333"/>
      <c r="U426" s="333"/>
      <c r="V426" s="333"/>
    </row>
    <row r="427" spans="1:22" ht="26.1" customHeight="1" x14ac:dyDescent="0.15">
      <c r="A427" s="333"/>
      <c r="B427" s="333"/>
      <c r="C427" s="333"/>
      <c r="D427" s="333"/>
      <c r="E427" s="333"/>
      <c r="F427" s="333"/>
      <c r="G427" s="333"/>
      <c r="H427" s="333"/>
      <c r="I427" s="333"/>
      <c r="J427" s="333"/>
      <c r="K427" s="333"/>
      <c r="L427" s="333"/>
      <c r="M427" s="333"/>
      <c r="N427" s="333"/>
      <c r="O427" s="333"/>
      <c r="P427" s="333"/>
      <c r="Q427" s="333"/>
      <c r="R427" s="333"/>
      <c r="S427" s="333"/>
      <c r="T427" s="333"/>
      <c r="U427" s="333"/>
      <c r="V427" s="333"/>
    </row>
    <row r="428" spans="1:22" ht="26.1" customHeight="1" x14ac:dyDescent="0.15">
      <c r="A428" s="333"/>
      <c r="B428" s="333"/>
      <c r="C428" s="333"/>
      <c r="D428" s="333"/>
      <c r="E428" s="333"/>
      <c r="F428" s="333"/>
      <c r="G428" s="333"/>
      <c r="H428" s="333"/>
      <c r="I428" s="333"/>
      <c r="J428" s="333"/>
      <c r="K428" s="333"/>
      <c r="L428" s="333"/>
      <c r="M428" s="333"/>
      <c r="N428" s="333"/>
      <c r="O428" s="333"/>
      <c r="P428" s="333"/>
      <c r="Q428" s="333"/>
      <c r="R428" s="333"/>
      <c r="S428" s="333"/>
      <c r="T428" s="333"/>
      <c r="U428" s="333"/>
      <c r="V428" s="333"/>
    </row>
    <row r="429" spans="1:22" ht="26.1" customHeight="1" x14ac:dyDescent="0.15">
      <c r="A429" s="333"/>
      <c r="B429" s="333"/>
      <c r="C429" s="333"/>
      <c r="D429" s="333"/>
      <c r="E429" s="333"/>
      <c r="F429" s="333"/>
      <c r="G429" s="333"/>
      <c r="H429" s="333"/>
      <c r="I429" s="333"/>
      <c r="J429" s="333"/>
      <c r="K429" s="333"/>
      <c r="L429" s="333"/>
      <c r="M429" s="333"/>
      <c r="N429" s="333"/>
      <c r="O429" s="333"/>
      <c r="P429" s="333"/>
      <c r="Q429" s="333"/>
      <c r="R429" s="333"/>
      <c r="S429" s="333"/>
      <c r="T429" s="333"/>
      <c r="U429" s="333"/>
      <c r="V429" s="333"/>
    </row>
    <row r="430" spans="1:22" ht="26.1" customHeight="1" x14ac:dyDescent="0.15">
      <c r="A430" s="333"/>
      <c r="B430" s="333"/>
      <c r="C430" s="333"/>
      <c r="D430" s="333"/>
      <c r="E430" s="333"/>
      <c r="F430" s="333"/>
      <c r="G430" s="333"/>
      <c r="H430" s="333"/>
      <c r="I430" s="333"/>
      <c r="J430" s="333"/>
      <c r="K430" s="333"/>
      <c r="L430" s="333"/>
      <c r="M430" s="333"/>
      <c r="N430" s="333"/>
      <c r="O430" s="333"/>
      <c r="P430" s="333"/>
      <c r="Q430" s="333"/>
      <c r="R430" s="333"/>
      <c r="S430" s="333"/>
      <c r="T430" s="333"/>
      <c r="U430" s="333"/>
      <c r="V430" s="333"/>
    </row>
    <row r="431" spans="1:22" ht="26.1" customHeight="1" x14ac:dyDescent="0.15">
      <c r="A431" s="333"/>
      <c r="B431" s="333"/>
      <c r="C431" s="333"/>
      <c r="D431" s="333"/>
      <c r="E431" s="333"/>
      <c r="F431" s="333"/>
      <c r="G431" s="333"/>
      <c r="H431" s="333"/>
      <c r="I431" s="333"/>
      <c r="J431" s="333"/>
      <c r="K431" s="333"/>
      <c r="L431" s="333"/>
      <c r="M431" s="333"/>
      <c r="N431" s="333"/>
      <c r="O431" s="333"/>
      <c r="P431" s="333"/>
      <c r="Q431" s="333"/>
      <c r="R431" s="333"/>
      <c r="S431" s="333"/>
      <c r="T431" s="333"/>
      <c r="U431" s="333"/>
      <c r="V431" s="333"/>
    </row>
    <row r="432" spans="1:22" ht="26.1" customHeight="1" x14ac:dyDescent="0.15">
      <c r="A432" s="333"/>
      <c r="B432" s="333"/>
      <c r="C432" s="333"/>
      <c r="D432" s="333"/>
      <c r="E432" s="333"/>
      <c r="F432" s="333"/>
      <c r="G432" s="333"/>
      <c r="H432" s="333"/>
      <c r="I432" s="333"/>
      <c r="J432" s="333"/>
      <c r="K432" s="333"/>
      <c r="L432" s="333"/>
      <c r="M432" s="333"/>
      <c r="N432" s="333"/>
      <c r="O432" s="333"/>
      <c r="P432" s="333"/>
      <c r="Q432" s="333"/>
      <c r="R432" s="333"/>
      <c r="S432" s="333"/>
      <c r="T432" s="333"/>
      <c r="U432" s="333"/>
      <c r="V432" s="333"/>
    </row>
    <row r="433" spans="1:22" ht="26.1" customHeight="1" x14ac:dyDescent="0.15">
      <c r="A433" s="333"/>
      <c r="B433" s="333"/>
      <c r="C433" s="333"/>
      <c r="D433" s="333"/>
      <c r="E433" s="333"/>
      <c r="F433" s="333"/>
      <c r="G433" s="333"/>
      <c r="H433" s="333"/>
      <c r="I433" s="333"/>
      <c r="J433" s="333"/>
      <c r="K433" s="333"/>
      <c r="L433" s="333"/>
      <c r="M433" s="333"/>
      <c r="N433" s="333"/>
      <c r="O433" s="333"/>
      <c r="P433" s="333"/>
      <c r="Q433" s="333"/>
      <c r="R433" s="333"/>
      <c r="S433" s="333"/>
      <c r="T433" s="333"/>
      <c r="U433" s="333"/>
      <c r="V433" s="333"/>
    </row>
    <row r="434" spans="1:22" ht="26.1" customHeight="1" x14ac:dyDescent="0.15">
      <c r="A434" s="333"/>
      <c r="B434" s="333"/>
      <c r="C434" s="333"/>
      <c r="D434" s="333"/>
      <c r="E434" s="333"/>
      <c r="F434" s="333"/>
      <c r="G434" s="333"/>
      <c r="H434" s="333"/>
      <c r="I434" s="333"/>
      <c r="J434" s="333"/>
      <c r="K434" s="333"/>
      <c r="L434" s="333"/>
      <c r="M434" s="333"/>
      <c r="N434" s="333"/>
      <c r="O434" s="333"/>
      <c r="P434" s="333"/>
      <c r="Q434" s="333"/>
      <c r="R434" s="333"/>
      <c r="S434" s="333"/>
      <c r="T434" s="333"/>
      <c r="U434" s="333"/>
      <c r="V434" s="333"/>
    </row>
    <row r="435" spans="1:22" ht="26.1" customHeight="1" x14ac:dyDescent="0.15">
      <c r="A435" s="333"/>
      <c r="B435" s="333"/>
      <c r="C435" s="333"/>
      <c r="D435" s="333"/>
      <c r="E435" s="333"/>
      <c r="F435" s="333"/>
      <c r="G435" s="333"/>
      <c r="H435" s="333"/>
      <c r="I435" s="333"/>
      <c r="J435" s="333"/>
      <c r="K435" s="333"/>
      <c r="L435" s="333"/>
      <c r="M435" s="333"/>
      <c r="N435" s="333"/>
      <c r="O435" s="333"/>
      <c r="P435" s="333"/>
      <c r="Q435" s="333"/>
      <c r="R435" s="333"/>
      <c r="S435" s="333"/>
      <c r="T435" s="333"/>
      <c r="U435" s="333"/>
      <c r="V435" s="333"/>
    </row>
    <row r="436" spans="1:22" ht="26.1" customHeight="1" x14ac:dyDescent="0.15">
      <c r="A436" s="333"/>
      <c r="B436" s="333"/>
      <c r="C436" s="333"/>
      <c r="D436" s="333"/>
      <c r="E436" s="333"/>
      <c r="F436" s="333"/>
      <c r="G436" s="333"/>
      <c r="H436" s="333"/>
      <c r="I436" s="333"/>
      <c r="J436" s="333"/>
      <c r="K436" s="333"/>
      <c r="L436" s="333"/>
      <c r="M436" s="333"/>
      <c r="N436" s="333"/>
      <c r="O436" s="333"/>
      <c r="P436" s="333"/>
      <c r="Q436" s="333"/>
      <c r="R436" s="333"/>
      <c r="S436" s="333"/>
      <c r="T436" s="333"/>
      <c r="U436" s="333"/>
      <c r="V436" s="333"/>
    </row>
    <row r="437" spans="1:22" ht="26.1" customHeight="1" x14ac:dyDescent="0.15">
      <c r="A437" s="333"/>
      <c r="B437" s="333"/>
      <c r="C437" s="333"/>
      <c r="D437" s="333"/>
      <c r="E437" s="333"/>
      <c r="F437" s="333"/>
      <c r="G437" s="333"/>
      <c r="H437" s="333"/>
      <c r="I437" s="333"/>
      <c r="J437" s="333"/>
      <c r="K437" s="333"/>
      <c r="L437" s="333"/>
      <c r="M437" s="333"/>
      <c r="N437" s="333"/>
      <c r="O437" s="333"/>
      <c r="P437" s="333"/>
      <c r="Q437" s="333"/>
      <c r="R437" s="333"/>
      <c r="S437" s="333"/>
      <c r="T437" s="333"/>
      <c r="U437" s="333"/>
      <c r="V437" s="333"/>
    </row>
    <row r="438" spans="1:22" ht="26.1" customHeight="1" x14ac:dyDescent="0.15">
      <c r="A438" s="333"/>
      <c r="B438" s="333"/>
      <c r="C438" s="333"/>
      <c r="D438" s="333"/>
      <c r="E438" s="333"/>
      <c r="F438" s="333"/>
      <c r="G438" s="333"/>
      <c r="H438" s="333"/>
      <c r="I438" s="333"/>
      <c r="J438" s="333"/>
      <c r="K438" s="333"/>
      <c r="L438" s="333"/>
      <c r="M438" s="333"/>
      <c r="N438" s="333"/>
      <c r="O438" s="333"/>
      <c r="P438" s="333"/>
      <c r="Q438" s="333"/>
      <c r="R438" s="333"/>
      <c r="S438" s="333"/>
      <c r="T438" s="333"/>
      <c r="U438" s="333"/>
      <c r="V438" s="333"/>
    </row>
    <row r="439" spans="1:22" ht="26.1" customHeight="1" x14ac:dyDescent="0.15">
      <c r="A439" s="333"/>
      <c r="B439" s="333"/>
      <c r="C439" s="333"/>
      <c r="D439" s="333"/>
      <c r="E439" s="333"/>
      <c r="F439" s="333"/>
      <c r="G439" s="333"/>
      <c r="H439" s="333"/>
      <c r="I439" s="333"/>
      <c r="J439" s="333"/>
      <c r="K439" s="333"/>
      <c r="L439" s="333"/>
      <c r="M439" s="333"/>
      <c r="N439" s="333"/>
      <c r="O439" s="333"/>
      <c r="P439" s="333"/>
      <c r="Q439" s="333"/>
      <c r="R439" s="333"/>
      <c r="S439" s="333"/>
      <c r="T439" s="333"/>
      <c r="U439" s="333"/>
      <c r="V439" s="333"/>
    </row>
    <row r="440" spans="1:22" ht="206.1" customHeight="1" x14ac:dyDescent="0.15">
      <c r="A440" s="333"/>
      <c r="B440" s="333"/>
      <c r="C440" s="333"/>
      <c r="D440" s="333"/>
      <c r="E440" s="333"/>
      <c r="F440" s="333"/>
      <c r="G440" s="333"/>
      <c r="H440" s="333"/>
      <c r="I440" s="333"/>
      <c r="J440" s="333"/>
      <c r="K440" s="333"/>
      <c r="L440" s="333"/>
      <c r="M440" s="333"/>
      <c r="N440" s="333"/>
      <c r="O440" s="333"/>
      <c r="P440" s="333"/>
      <c r="Q440" s="333"/>
      <c r="R440" s="333"/>
      <c r="S440" s="333"/>
      <c r="T440" s="333"/>
      <c r="U440" s="333"/>
      <c r="V440" s="333"/>
    </row>
    <row r="441" spans="1:22" ht="222" customHeight="1" x14ac:dyDescent="0.15">
      <c r="A441" s="333"/>
      <c r="B441" s="333"/>
      <c r="C441" s="333"/>
      <c r="D441" s="333"/>
      <c r="E441" s="333"/>
      <c r="F441" s="333"/>
      <c r="G441" s="333"/>
      <c r="H441" s="333"/>
      <c r="I441" s="333"/>
      <c r="J441" s="333"/>
      <c r="K441" s="333"/>
      <c r="L441" s="333"/>
      <c r="M441" s="333"/>
      <c r="N441" s="333"/>
      <c r="O441" s="333"/>
      <c r="P441" s="333"/>
      <c r="Q441" s="333"/>
      <c r="R441" s="333"/>
      <c r="S441" s="333"/>
      <c r="T441" s="333"/>
      <c r="U441" s="333"/>
      <c r="V441" s="333"/>
    </row>
    <row r="442" spans="1:22" ht="171" customHeight="1" x14ac:dyDescent="0.15">
      <c r="A442" s="333"/>
      <c r="B442" s="333"/>
      <c r="C442" s="333"/>
      <c r="D442" s="333"/>
      <c r="E442" s="333"/>
      <c r="F442" s="333"/>
      <c r="G442" s="333"/>
      <c r="H442" s="333"/>
      <c r="I442" s="333"/>
      <c r="J442" s="333"/>
      <c r="K442" s="333"/>
      <c r="L442" s="333"/>
      <c r="M442" s="333"/>
      <c r="N442" s="333"/>
      <c r="O442" s="333"/>
      <c r="P442" s="333"/>
      <c r="Q442" s="333"/>
      <c r="R442" s="333"/>
      <c r="S442" s="333"/>
      <c r="T442" s="333"/>
      <c r="U442" s="333"/>
      <c r="V442" s="333"/>
    </row>
    <row r="443" spans="1:22" ht="168" customHeight="1" x14ac:dyDescent="0.15">
      <c r="A443" s="333"/>
      <c r="B443" s="333"/>
      <c r="C443" s="333"/>
      <c r="D443" s="333"/>
      <c r="E443" s="333"/>
      <c r="F443" s="333"/>
      <c r="G443" s="333"/>
      <c r="H443" s="333"/>
      <c r="I443" s="333"/>
      <c r="J443" s="333"/>
      <c r="K443" s="333"/>
      <c r="L443" s="333"/>
      <c r="M443" s="333"/>
      <c r="N443" s="333"/>
      <c r="O443" s="333"/>
      <c r="P443" s="333"/>
      <c r="Q443" s="333"/>
      <c r="R443" s="333"/>
      <c r="S443" s="333"/>
      <c r="T443" s="333"/>
      <c r="U443" s="333"/>
      <c r="V443" s="333"/>
    </row>
    <row r="444" spans="1:22" ht="219" customHeight="1" x14ac:dyDescent="0.15">
      <c r="A444" s="333"/>
      <c r="B444" s="333"/>
      <c r="C444" s="333"/>
      <c r="D444" s="333"/>
      <c r="E444" s="333"/>
      <c r="F444" s="333"/>
      <c r="G444" s="333"/>
      <c r="H444" s="333"/>
      <c r="I444" s="333"/>
      <c r="J444" s="333"/>
      <c r="K444" s="333"/>
      <c r="L444" s="333"/>
      <c r="M444" s="333"/>
      <c r="N444" s="333"/>
      <c r="O444" s="333"/>
      <c r="P444" s="333"/>
      <c r="Q444" s="333"/>
      <c r="R444" s="333"/>
      <c r="S444" s="333"/>
      <c r="T444" s="333"/>
      <c r="U444" s="333"/>
      <c r="V444" s="333"/>
    </row>
    <row r="445" spans="1:22" ht="144.94999999999999" customHeight="1" x14ac:dyDescent="0.15">
      <c r="A445" s="333"/>
      <c r="B445" s="333"/>
      <c r="C445" s="333"/>
      <c r="D445" s="333"/>
      <c r="E445" s="333"/>
      <c r="F445" s="333"/>
      <c r="G445" s="333"/>
      <c r="H445" s="333"/>
      <c r="I445" s="333"/>
      <c r="J445" s="333"/>
      <c r="K445" s="333"/>
      <c r="L445" s="333"/>
      <c r="M445" s="333"/>
      <c r="N445" s="333"/>
      <c r="O445" s="333"/>
      <c r="P445" s="333"/>
      <c r="Q445" s="333"/>
      <c r="R445" s="333"/>
      <c r="S445" s="333"/>
      <c r="T445" s="333"/>
      <c r="U445" s="333"/>
      <c r="V445" s="333"/>
    </row>
    <row r="446" spans="1:22" ht="150" customHeight="1" x14ac:dyDescent="0.15">
      <c r="A446" s="333"/>
      <c r="B446" s="333"/>
      <c r="C446" s="333"/>
      <c r="D446" s="333"/>
      <c r="E446" s="333"/>
      <c r="F446" s="333"/>
      <c r="G446" s="333"/>
      <c r="H446" s="333"/>
      <c r="I446" s="333"/>
      <c r="J446" s="333"/>
      <c r="K446" s="333"/>
      <c r="L446" s="333"/>
      <c r="M446" s="333"/>
      <c r="N446" s="333"/>
      <c r="O446" s="333"/>
      <c r="P446" s="333"/>
      <c r="Q446" s="333"/>
      <c r="R446" s="333"/>
      <c r="S446" s="333"/>
      <c r="T446" s="333"/>
      <c r="U446" s="333"/>
      <c r="V446" s="333"/>
    </row>
    <row r="447" spans="1:22" ht="170.1" customHeight="1" x14ac:dyDescent="0.15">
      <c r="A447" s="333"/>
      <c r="B447" s="333"/>
      <c r="C447" s="333"/>
      <c r="D447" s="333"/>
      <c r="E447" s="333"/>
      <c r="F447" s="333"/>
      <c r="G447" s="333"/>
      <c r="H447" s="333"/>
      <c r="I447" s="333"/>
      <c r="J447" s="333"/>
      <c r="K447" s="333"/>
      <c r="L447" s="333"/>
      <c r="M447" s="333"/>
      <c r="N447" s="333"/>
      <c r="O447" s="333"/>
      <c r="P447" s="333"/>
      <c r="Q447" s="333"/>
      <c r="R447" s="333"/>
      <c r="S447" s="333"/>
      <c r="T447" s="333"/>
      <c r="U447" s="333"/>
      <c r="V447" s="333"/>
    </row>
  </sheetData>
  <mergeCells count="752">
    <mergeCell ref="A248:W248"/>
    <mergeCell ref="B249:C249"/>
    <mergeCell ref="D249:F249"/>
    <mergeCell ref="G249:J249"/>
    <mergeCell ref="K249:S249"/>
    <mergeCell ref="H31:L31"/>
    <mergeCell ref="M31:T31"/>
    <mergeCell ref="H33:L33"/>
    <mergeCell ref="M33:T33"/>
    <mergeCell ref="H32:L32"/>
    <mergeCell ref="M32:T32"/>
    <mergeCell ref="G108:M108"/>
    <mergeCell ref="N108:T108"/>
    <mergeCell ref="V116:W117"/>
    <mergeCell ref="K117:L117"/>
    <mergeCell ref="T117:U117"/>
    <mergeCell ref="A28:F33"/>
    <mergeCell ref="A35:W35"/>
    <mergeCell ref="D36:L36"/>
    <mergeCell ref="M36:U36"/>
    <mergeCell ref="H30:L30"/>
    <mergeCell ref="M30:T30"/>
    <mergeCell ref="T44:U44"/>
    <mergeCell ref="V44:W44"/>
    <mergeCell ref="K45:L45"/>
    <mergeCell ref="T45:U45"/>
    <mergeCell ref="V45:W45"/>
    <mergeCell ref="K46:L46"/>
    <mergeCell ref="T46:U46"/>
    <mergeCell ref="V46:W46"/>
    <mergeCell ref="K47:L47"/>
    <mergeCell ref="T47:U47"/>
    <mergeCell ref="K41:L41"/>
    <mergeCell ref="T41:U41"/>
    <mergeCell ref="V41:W41"/>
    <mergeCell ref="V47:W47"/>
    <mergeCell ref="K44:L44"/>
    <mergeCell ref="V36:W37"/>
    <mergeCell ref="K42:L42"/>
    <mergeCell ref="T42:U42"/>
    <mergeCell ref="V42:W42"/>
    <mergeCell ref="K43:L43"/>
    <mergeCell ref="T43:U43"/>
    <mergeCell ref="V43:W43"/>
    <mergeCell ref="K37:L37"/>
    <mergeCell ref="T37:U37"/>
    <mergeCell ref="K38:L38"/>
    <mergeCell ref="T38:U38"/>
    <mergeCell ref="V38:W38"/>
    <mergeCell ref="K39:L39"/>
    <mergeCell ref="T39:U39"/>
    <mergeCell ref="V39:W39"/>
    <mergeCell ref="K40:L40"/>
    <mergeCell ref="T40:U40"/>
    <mergeCell ref="V40:W40"/>
    <mergeCell ref="A263:A265"/>
    <mergeCell ref="A266:A268"/>
    <mergeCell ref="A257:A259"/>
    <mergeCell ref="I256:O261"/>
    <mergeCell ref="Q256:W261"/>
    <mergeCell ref="I263:O268"/>
    <mergeCell ref="Q263:W268"/>
    <mergeCell ref="P256:P268"/>
    <mergeCell ref="I262:O262"/>
    <mergeCell ref="Q262:W262"/>
    <mergeCell ref="A256:B256"/>
    <mergeCell ref="A260:A262"/>
    <mergeCell ref="K51:L51"/>
    <mergeCell ref="A16:W16"/>
    <mergeCell ref="A17:W17"/>
    <mergeCell ref="C18:G18"/>
    <mergeCell ref="H18:L18"/>
    <mergeCell ref="M18:R18"/>
    <mergeCell ref="S18:W18"/>
    <mergeCell ref="G28:W28"/>
    <mergeCell ref="H29:L29"/>
    <mergeCell ref="M29:T29"/>
    <mergeCell ref="A18:A19"/>
    <mergeCell ref="B18:B19"/>
    <mergeCell ref="T51:U51"/>
    <mergeCell ref="V51:W51"/>
    <mergeCell ref="A38:B40"/>
    <mergeCell ref="K48:L48"/>
    <mergeCell ref="T48:U48"/>
    <mergeCell ref="V48:W48"/>
    <mergeCell ref="K49:L49"/>
    <mergeCell ref="T49:U49"/>
    <mergeCell ref="V49:W49"/>
    <mergeCell ref="K50:L50"/>
    <mergeCell ref="T50:U50"/>
    <mergeCell ref="V50:W50"/>
    <mergeCell ref="K52:L52"/>
    <mergeCell ref="T52:U52"/>
    <mergeCell ref="V52:W52"/>
    <mergeCell ref="K53:L53"/>
    <mergeCell ref="T53:U53"/>
    <mergeCell ref="V53:W53"/>
    <mergeCell ref="K54:L54"/>
    <mergeCell ref="T54:U54"/>
    <mergeCell ref="V54:W54"/>
    <mergeCell ref="K55:L55"/>
    <mergeCell ref="T55:U55"/>
    <mergeCell ref="V55:W55"/>
    <mergeCell ref="K56:L56"/>
    <mergeCell ref="T56:U56"/>
    <mergeCell ref="V56:W56"/>
    <mergeCell ref="K57:L57"/>
    <mergeCell ref="T57:U57"/>
    <mergeCell ref="V57:W57"/>
    <mergeCell ref="K58:L58"/>
    <mergeCell ref="T58:U58"/>
    <mergeCell ref="V58:W58"/>
    <mergeCell ref="A63:W63"/>
    <mergeCell ref="A64:W64"/>
    <mergeCell ref="C65:K65"/>
    <mergeCell ref="L65:Q65"/>
    <mergeCell ref="C66:D66"/>
    <mergeCell ref="E66:G66"/>
    <mergeCell ref="H66:I66"/>
    <mergeCell ref="J66:K66"/>
    <mergeCell ref="L66:M66"/>
    <mergeCell ref="N66:O66"/>
    <mergeCell ref="P66:Q66"/>
    <mergeCell ref="A59:B61"/>
    <mergeCell ref="K59:L59"/>
    <mergeCell ref="T59:U59"/>
    <mergeCell ref="V59:W59"/>
    <mergeCell ref="K60:L60"/>
    <mergeCell ref="T60:U60"/>
    <mergeCell ref="V60:W60"/>
    <mergeCell ref="K61:L61"/>
    <mergeCell ref="T61:U61"/>
    <mergeCell ref="V61:W61"/>
    <mergeCell ref="D78:L78"/>
    <mergeCell ref="M78:U78"/>
    <mergeCell ref="K79:L79"/>
    <mergeCell ref="T79:U79"/>
    <mergeCell ref="K80:L80"/>
    <mergeCell ref="T80:U80"/>
    <mergeCell ref="K81:L81"/>
    <mergeCell ref="T81:U81"/>
    <mergeCell ref="A68:B68"/>
    <mergeCell ref="A69:B69"/>
    <mergeCell ref="A70:B70"/>
    <mergeCell ref="A71:B71"/>
    <mergeCell ref="A72:B72"/>
    <mergeCell ref="A73:B73"/>
    <mergeCell ref="A74:B74"/>
    <mergeCell ref="A75:B75"/>
    <mergeCell ref="A77:W77"/>
    <mergeCell ref="B80:B81"/>
    <mergeCell ref="A80:A84"/>
    <mergeCell ref="K82:L82"/>
    <mergeCell ref="T82:U82"/>
    <mergeCell ref="K83:L83"/>
    <mergeCell ref="T83:U83"/>
    <mergeCell ref="B84:C84"/>
    <mergeCell ref="K84:L84"/>
    <mergeCell ref="T84:U84"/>
    <mergeCell ref="B82:B83"/>
    <mergeCell ref="G106:M106"/>
    <mergeCell ref="N106:T106"/>
    <mergeCell ref="A97:W97"/>
    <mergeCell ref="D98:L98"/>
    <mergeCell ref="M98:U98"/>
    <mergeCell ref="K99:L99"/>
    <mergeCell ref="T99:U99"/>
    <mergeCell ref="M90:W95"/>
    <mergeCell ref="V98:W99"/>
    <mergeCell ref="B86:C86"/>
    <mergeCell ref="K86:L86"/>
    <mergeCell ref="T86:U86"/>
    <mergeCell ref="B87:C87"/>
    <mergeCell ref="K87:L87"/>
    <mergeCell ref="T87:U87"/>
    <mergeCell ref="B88:C88"/>
    <mergeCell ref="K88:L88"/>
    <mergeCell ref="T88:U88"/>
    <mergeCell ref="V88:W88"/>
    <mergeCell ref="B85:C85"/>
    <mergeCell ref="K85:L85"/>
    <mergeCell ref="T85:U85"/>
    <mergeCell ref="V85:W85"/>
    <mergeCell ref="B89:C89"/>
    <mergeCell ref="K89:L89"/>
    <mergeCell ref="T89:U89"/>
    <mergeCell ref="V89:W89"/>
    <mergeCell ref="V87:W87"/>
    <mergeCell ref="K119:L119"/>
    <mergeCell ref="A125:B126"/>
    <mergeCell ref="B121:C121"/>
    <mergeCell ref="K121:L121"/>
    <mergeCell ref="T121:U121"/>
    <mergeCell ref="B122:C122"/>
    <mergeCell ref="K122:L122"/>
    <mergeCell ref="T122:U122"/>
    <mergeCell ref="A124:W124"/>
    <mergeCell ref="C125:G125"/>
    <mergeCell ref="H125:L125"/>
    <mergeCell ref="B120:C120"/>
    <mergeCell ref="K120:L120"/>
    <mergeCell ref="T120:U120"/>
    <mergeCell ref="T119:U119"/>
    <mergeCell ref="M125:M126"/>
    <mergeCell ref="N125:N126"/>
    <mergeCell ref="O125:O126"/>
    <mergeCell ref="P125:P126"/>
    <mergeCell ref="Q125:Q126"/>
    <mergeCell ref="K100:L100"/>
    <mergeCell ref="T100:U100"/>
    <mergeCell ref="B101:C101"/>
    <mergeCell ref="K101:L101"/>
    <mergeCell ref="T101:U101"/>
    <mergeCell ref="B102:C102"/>
    <mergeCell ref="K102:L102"/>
    <mergeCell ref="T102:U102"/>
    <mergeCell ref="B118:C118"/>
    <mergeCell ref="K118:L118"/>
    <mergeCell ref="T118:U118"/>
    <mergeCell ref="B107:F107"/>
    <mergeCell ref="G107:M107"/>
    <mergeCell ref="N107:T107"/>
    <mergeCell ref="B109:F109"/>
    <mergeCell ref="G109:M109"/>
    <mergeCell ref="N109:T109"/>
    <mergeCell ref="A116:C117"/>
    <mergeCell ref="D116:L116"/>
    <mergeCell ref="M116:U11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B100:C100"/>
    <mergeCell ref="B119:C119"/>
    <mergeCell ref="A100:A102"/>
    <mergeCell ref="A118:A122"/>
    <mergeCell ref="A136:W136"/>
    <mergeCell ref="D137:G137"/>
    <mergeCell ref="H137:I137"/>
    <mergeCell ref="K137:L137"/>
    <mergeCell ref="N137:Q137"/>
    <mergeCell ref="A139:B139"/>
    <mergeCell ref="A140:B140"/>
    <mergeCell ref="A141:B141"/>
    <mergeCell ref="A142:B142"/>
    <mergeCell ref="C137:C138"/>
    <mergeCell ref="A137:B138"/>
    <mergeCell ref="J137:J138"/>
    <mergeCell ref="M137:M138"/>
    <mergeCell ref="A143:B143"/>
    <mergeCell ref="A144:B144"/>
    <mergeCell ref="A145:B145"/>
    <mergeCell ref="A146:B146"/>
    <mergeCell ref="A148:W148"/>
    <mergeCell ref="D149:K149"/>
    <mergeCell ref="P149:W149"/>
    <mergeCell ref="D150:E150"/>
    <mergeCell ref="F150:G150"/>
    <mergeCell ref="H150:I150"/>
    <mergeCell ref="J150:K150"/>
    <mergeCell ref="P150:Q150"/>
    <mergeCell ref="R150:S150"/>
    <mergeCell ref="T150:U150"/>
    <mergeCell ref="V150:W150"/>
    <mergeCell ref="C149:C150"/>
    <mergeCell ref="L149:O150"/>
    <mergeCell ref="A149:B150"/>
    <mergeCell ref="A151:B151"/>
    <mergeCell ref="D151:E151"/>
    <mergeCell ref="F151:G151"/>
    <mergeCell ref="H151:I151"/>
    <mergeCell ref="J151:K151"/>
    <mergeCell ref="P151:Q151"/>
    <mergeCell ref="R151:S151"/>
    <mergeCell ref="T151:U151"/>
    <mergeCell ref="V151:W151"/>
    <mergeCell ref="A152:B152"/>
    <mergeCell ref="D152:E152"/>
    <mergeCell ref="F152:G152"/>
    <mergeCell ref="H152:I152"/>
    <mergeCell ref="J152:K152"/>
    <mergeCell ref="P152:Q152"/>
    <mergeCell ref="R152:S152"/>
    <mergeCell ref="T152:U152"/>
    <mergeCell ref="V152:W152"/>
    <mergeCell ref="A154:B154"/>
    <mergeCell ref="D154:E154"/>
    <mergeCell ref="F154:G154"/>
    <mergeCell ref="H154:I154"/>
    <mergeCell ref="J154:K154"/>
    <mergeCell ref="P154:Q154"/>
    <mergeCell ref="R154:S154"/>
    <mergeCell ref="T154:U154"/>
    <mergeCell ref="V154:W154"/>
    <mergeCell ref="A153:B153"/>
    <mergeCell ref="D153:E153"/>
    <mergeCell ref="F153:G153"/>
    <mergeCell ref="H153:I153"/>
    <mergeCell ref="J153:K153"/>
    <mergeCell ref="P153:Q153"/>
    <mergeCell ref="R153:S153"/>
    <mergeCell ref="T153:U153"/>
    <mergeCell ref="V153:W153"/>
    <mergeCell ref="D157:E157"/>
    <mergeCell ref="F157:G157"/>
    <mergeCell ref="H157:I157"/>
    <mergeCell ref="J157:K157"/>
    <mergeCell ref="P157:Q157"/>
    <mergeCell ref="R157:S157"/>
    <mergeCell ref="T157:U157"/>
    <mergeCell ref="V157:W157"/>
    <mergeCell ref="J156:K156"/>
    <mergeCell ref="P156:Q156"/>
    <mergeCell ref="R156:S156"/>
    <mergeCell ref="T156:U156"/>
    <mergeCell ref="V156:W156"/>
    <mergeCell ref="A158:B158"/>
    <mergeCell ref="D158:E158"/>
    <mergeCell ref="F158:G158"/>
    <mergeCell ref="H158:I158"/>
    <mergeCell ref="J158:K158"/>
    <mergeCell ref="P158:Q158"/>
    <mergeCell ref="R158:S158"/>
    <mergeCell ref="T158:U158"/>
    <mergeCell ref="V158:W158"/>
    <mergeCell ref="L151:O158"/>
    <mergeCell ref="A155:B155"/>
    <mergeCell ref="D155:E155"/>
    <mergeCell ref="F155:G155"/>
    <mergeCell ref="H155:I155"/>
    <mergeCell ref="J155:K155"/>
    <mergeCell ref="P155:Q155"/>
    <mergeCell ref="R155:S155"/>
    <mergeCell ref="T155:U155"/>
    <mergeCell ref="V155:W155"/>
    <mergeCell ref="A156:B156"/>
    <mergeCell ref="D156:E156"/>
    <mergeCell ref="F156:G156"/>
    <mergeCell ref="H156:I156"/>
    <mergeCell ref="A157:B157"/>
    <mergeCell ref="A160:W160"/>
    <mergeCell ref="D161:L161"/>
    <mergeCell ref="M161:U161"/>
    <mergeCell ref="K162:L162"/>
    <mergeCell ref="T162:U162"/>
    <mergeCell ref="K163:L163"/>
    <mergeCell ref="T163:U163"/>
    <mergeCell ref="V163:W163"/>
    <mergeCell ref="K164:L164"/>
    <mergeCell ref="T164:U164"/>
    <mergeCell ref="V164:W164"/>
    <mergeCell ref="T170:U170"/>
    <mergeCell ref="V170:W170"/>
    <mergeCell ref="K165:L165"/>
    <mergeCell ref="T165:U165"/>
    <mergeCell ref="V165:W165"/>
    <mergeCell ref="K166:L166"/>
    <mergeCell ref="T166:U166"/>
    <mergeCell ref="V166:W166"/>
    <mergeCell ref="A161:C162"/>
    <mergeCell ref="V161:W162"/>
    <mergeCell ref="K167:L167"/>
    <mergeCell ref="T167:U167"/>
    <mergeCell ref="V167:W167"/>
    <mergeCell ref="K171:L171"/>
    <mergeCell ref="T171:U171"/>
    <mergeCell ref="V171:W171"/>
    <mergeCell ref="K172:L172"/>
    <mergeCell ref="T172:U172"/>
    <mergeCell ref="V172:W172"/>
    <mergeCell ref="A174:W174"/>
    <mergeCell ref="A175:B175"/>
    <mergeCell ref="C175:D175"/>
    <mergeCell ref="E175:F175"/>
    <mergeCell ref="G175:H175"/>
    <mergeCell ref="I175:J175"/>
    <mergeCell ref="K175:W175"/>
    <mergeCell ref="A171:B172"/>
    <mergeCell ref="A173:W173"/>
    <mergeCell ref="C176:D176"/>
    <mergeCell ref="E176:F176"/>
    <mergeCell ref="G176:H176"/>
    <mergeCell ref="I176:J176"/>
    <mergeCell ref="K176:W176"/>
    <mergeCell ref="A176:B180"/>
    <mergeCell ref="C177:D177"/>
    <mergeCell ref="E177:F177"/>
    <mergeCell ref="G177:H177"/>
    <mergeCell ref="I177:J177"/>
    <mergeCell ref="K177:W177"/>
    <mergeCell ref="C178:D178"/>
    <mergeCell ref="E178:F178"/>
    <mergeCell ref="G178:H178"/>
    <mergeCell ref="I178:J178"/>
    <mergeCell ref="K178:W178"/>
    <mergeCell ref="C179:D179"/>
    <mergeCell ref="E179:F179"/>
    <mergeCell ref="G179:H179"/>
    <mergeCell ref="I179:J179"/>
    <mergeCell ref="K179:W179"/>
    <mergeCell ref="C180:D180"/>
    <mergeCell ref="E180:F180"/>
    <mergeCell ref="G180:H180"/>
    <mergeCell ref="I180:J180"/>
    <mergeCell ref="K180:W180"/>
    <mergeCell ref="C181:D181"/>
    <mergeCell ref="E181:F181"/>
    <mergeCell ref="G181:H181"/>
    <mergeCell ref="I181:J181"/>
    <mergeCell ref="K181:W181"/>
    <mergeCell ref="C182:D182"/>
    <mergeCell ref="E182:F182"/>
    <mergeCell ref="G182:H182"/>
    <mergeCell ref="I182:J182"/>
    <mergeCell ref="K182:W182"/>
    <mergeCell ref="C183:D183"/>
    <mergeCell ref="E183:F183"/>
    <mergeCell ref="G183:H183"/>
    <mergeCell ref="I183:J183"/>
    <mergeCell ref="K183:W183"/>
    <mergeCell ref="C184:D184"/>
    <mergeCell ref="E184:F184"/>
    <mergeCell ref="G184:H184"/>
    <mergeCell ref="I184:J184"/>
    <mergeCell ref="K184:W184"/>
    <mergeCell ref="C185:D185"/>
    <mergeCell ref="E185:F185"/>
    <mergeCell ref="G185:H185"/>
    <mergeCell ref="I185:J185"/>
    <mergeCell ref="K185:W185"/>
    <mergeCell ref="C186:D186"/>
    <mergeCell ref="E186:F186"/>
    <mergeCell ref="G186:H186"/>
    <mergeCell ref="I186:J186"/>
    <mergeCell ref="K186:W186"/>
    <mergeCell ref="C187:D187"/>
    <mergeCell ref="E187:F187"/>
    <mergeCell ref="G187:H187"/>
    <mergeCell ref="I187:J187"/>
    <mergeCell ref="K187:W187"/>
    <mergeCell ref="C188:D188"/>
    <mergeCell ref="E188:F188"/>
    <mergeCell ref="G188:H188"/>
    <mergeCell ref="I188:J188"/>
    <mergeCell ref="K188:W188"/>
    <mergeCell ref="C189:D189"/>
    <mergeCell ref="E189:F189"/>
    <mergeCell ref="G189:H189"/>
    <mergeCell ref="I189:J189"/>
    <mergeCell ref="K189:W189"/>
    <mergeCell ref="C190:D190"/>
    <mergeCell ref="E190:F190"/>
    <mergeCell ref="G190:H190"/>
    <mergeCell ref="I190:J190"/>
    <mergeCell ref="K190:W190"/>
    <mergeCell ref="C191:D191"/>
    <mergeCell ref="E191:F191"/>
    <mergeCell ref="G191:H191"/>
    <mergeCell ref="I191:J191"/>
    <mergeCell ref="K191:W191"/>
    <mergeCell ref="C192:D192"/>
    <mergeCell ref="E192:F192"/>
    <mergeCell ref="G192:H192"/>
    <mergeCell ref="I192:J192"/>
    <mergeCell ref="K192:W192"/>
    <mergeCell ref="C193:D193"/>
    <mergeCell ref="E193:F193"/>
    <mergeCell ref="G193:H193"/>
    <mergeCell ref="I193:J193"/>
    <mergeCell ref="K193:W193"/>
    <mergeCell ref="C194:D194"/>
    <mergeCell ref="E194:F194"/>
    <mergeCell ref="G194:H194"/>
    <mergeCell ref="I194:J194"/>
    <mergeCell ref="K194:W194"/>
    <mergeCell ref="C195:D195"/>
    <mergeCell ref="E195:F195"/>
    <mergeCell ref="G195:H195"/>
    <mergeCell ref="I195:J195"/>
    <mergeCell ref="K195:W195"/>
    <mergeCell ref="C196:D196"/>
    <mergeCell ref="E196:F196"/>
    <mergeCell ref="G196:H196"/>
    <mergeCell ref="I196:J196"/>
    <mergeCell ref="K196:W196"/>
    <mergeCell ref="C197:D197"/>
    <mergeCell ref="E197:F197"/>
    <mergeCell ref="G197:H197"/>
    <mergeCell ref="I197:J197"/>
    <mergeCell ref="K197:W197"/>
    <mergeCell ref="C198:D198"/>
    <mergeCell ref="E198:F198"/>
    <mergeCell ref="G198:H198"/>
    <mergeCell ref="I198:J198"/>
    <mergeCell ref="K198:W198"/>
    <mergeCell ref="C199:D199"/>
    <mergeCell ref="E199:F199"/>
    <mergeCell ref="G199:H199"/>
    <mergeCell ref="I199:J199"/>
    <mergeCell ref="K199:W199"/>
    <mergeCell ref="C200:D200"/>
    <mergeCell ref="E200:F200"/>
    <mergeCell ref="G200:H200"/>
    <mergeCell ref="I200:J200"/>
    <mergeCell ref="K200:W200"/>
    <mergeCell ref="C201:D201"/>
    <mergeCell ref="E201:F201"/>
    <mergeCell ref="G201:H201"/>
    <mergeCell ref="I201:J201"/>
    <mergeCell ref="K201:W201"/>
    <mergeCell ref="C202:D202"/>
    <mergeCell ref="E202:F202"/>
    <mergeCell ref="G202:H202"/>
    <mergeCell ref="I202:J202"/>
    <mergeCell ref="K202:W202"/>
    <mergeCell ref="C203:D203"/>
    <mergeCell ref="E203:F203"/>
    <mergeCell ref="G203:H203"/>
    <mergeCell ref="I203:J203"/>
    <mergeCell ref="K203:W203"/>
    <mergeCell ref="C204:D204"/>
    <mergeCell ref="E204:F204"/>
    <mergeCell ref="G204:H204"/>
    <mergeCell ref="I204:J204"/>
    <mergeCell ref="K204:W204"/>
    <mergeCell ref="G207:H207"/>
    <mergeCell ref="I207:J207"/>
    <mergeCell ref="K207:W207"/>
    <mergeCell ref="C208:D208"/>
    <mergeCell ref="E208:F208"/>
    <mergeCell ref="G208:H208"/>
    <mergeCell ref="I208:J208"/>
    <mergeCell ref="K208:W208"/>
    <mergeCell ref="C205:D205"/>
    <mergeCell ref="E205:F205"/>
    <mergeCell ref="G205:H205"/>
    <mergeCell ref="I205:J205"/>
    <mergeCell ref="K205:W205"/>
    <mergeCell ref="C206:D206"/>
    <mergeCell ref="E206:F206"/>
    <mergeCell ref="G206:H206"/>
    <mergeCell ref="I206:J206"/>
    <mergeCell ref="K206:W206"/>
    <mergeCell ref="A247:W247"/>
    <mergeCell ref="C214:D214"/>
    <mergeCell ref="E214:F214"/>
    <mergeCell ref="G214:H214"/>
    <mergeCell ref="I214:J214"/>
    <mergeCell ref="K214:T214"/>
    <mergeCell ref="A215:B215"/>
    <mergeCell ref="C215:D215"/>
    <mergeCell ref="E215:F215"/>
    <mergeCell ref="G215:H215"/>
    <mergeCell ref="I215:J215"/>
    <mergeCell ref="K215:T215"/>
    <mergeCell ref="D239:H239"/>
    <mergeCell ref="I239:S239"/>
    <mergeCell ref="D240:H240"/>
    <mergeCell ref="I240:S240"/>
    <mergeCell ref="D241:H241"/>
    <mergeCell ref="I241:S241"/>
    <mergeCell ref="D242:H242"/>
    <mergeCell ref="A234:W234"/>
    <mergeCell ref="A235:W235"/>
    <mergeCell ref="B236:C236"/>
    <mergeCell ref="D236:H236"/>
    <mergeCell ref="I242:S242"/>
    <mergeCell ref="I236:S236"/>
    <mergeCell ref="D237:H237"/>
    <mergeCell ref="I237:S237"/>
    <mergeCell ref="D238:H238"/>
    <mergeCell ref="I238:S238"/>
    <mergeCell ref="B246:C246"/>
    <mergeCell ref="D246:H246"/>
    <mergeCell ref="I246:S246"/>
    <mergeCell ref="M231:W231"/>
    <mergeCell ref="C232:L232"/>
    <mergeCell ref="M232:W232"/>
    <mergeCell ref="A233:W233"/>
    <mergeCell ref="D243:H243"/>
    <mergeCell ref="I243:S243"/>
    <mergeCell ref="D244:H244"/>
    <mergeCell ref="I244:S244"/>
    <mergeCell ref="D245:H245"/>
    <mergeCell ref="I245:S245"/>
    <mergeCell ref="B237:C242"/>
    <mergeCell ref="B243:C245"/>
    <mergeCell ref="A255:W255"/>
    <mergeCell ref="G250:J250"/>
    <mergeCell ref="K250:S250"/>
    <mergeCell ref="G251:J251"/>
    <mergeCell ref="K251:S251"/>
    <mergeCell ref="B253:C253"/>
    <mergeCell ref="D253:F253"/>
    <mergeCell ref="G253:J253"/>
    <mergeCell ref="K253:S253"/>
    <mergeCell ref="A254:W254"/>
    <mergeCell ref="D250:F251"/>
    <mergeCell ref="B252:C252"/>
    <mergeCell ref="D252:F252"/>
    <mergeCell ref="G252:J252"/>
    <mergeCell ref="K252:S252"/>
    <mergeCell ref="B250:C251"/>
    <mergeCell ref="A217:B217"/>
    <mergeCell ref="C217:D217"/>
    <mergeCell ref="E217:F217"/>
    <mergeCell ref="G217:H217"/>
    <mergeCell ref="I217:J217"/>
    <mergeCell ref="K217:T217"/>
    <mergeCell ref="A212:W212"/>
    <mergeCell ref="C213:J213"/>
    <mergeCell ref="K213:W213"/>
    <mergeCell ref="A206:B210"/>
    <mergeCell ref="A181:B185"/>
    <mergeCell ref="A36:C37"/>
    <mergeCell ref="A65:B67"/>
    <mergeCell ref="A90:L95"/>
    <mergeCell ref="A78:C79"/>
    <mergeCell ref="A216:B216"/>
    <mergeCell ref="C216:D216"/>
    <mergeCell ref="E216:F216"/>
    <mergeCell ref="G216:H216"/>
    <mergeCell ref="I216:J216"/>
    <mergeCell ref="K216:T216"/>
    <mergeCell ref="C209:D209"/>
    <mergeCell ref="E209:F209"/>
    <mergeCell ref="G209:H209"/>
    <mergeCell ref="I209:J209"/>
    <mergeCell ref="K209:W209"/>
    <mergeCell ref="C210:D210"/>
    <mergeCell ref="E210:F210"/>
    <mergeCell ref="G210:H210"/>
    <mergeCell ref="I210:J210"/>
    <mergeCell ref="K210:W210"/>
    <mergeCell ref="C207:D207"/>
    <mergeCell ref="E207:F207"/>
    <mergeCell ref="S1:S2"/>
    <mergeCell ref="V78:W79"/>
    <mergeCell ref="A98:C99"/>
    <mergeCell ref="A1:B2"/>
    <mergeCell ref="C1:R2"/>
    <mergeCell ref="A165:B166"/>
    <mergeCell ref="A163:B164"/>
    <mergeCell ref="A167:B168"/>
    <mergeCell ref="A169:B170"/>
    <mergeCell ref="B4:L14"/>
    <mergeCell ref="M4:W14"/>
    <mergeCell ref="A41:B43"/>
    <mergeCell ref="A44:B46"/>
    <mergeCell ref="A47:B49"/>
    <mergeCell ref="A50:B52"/>
    <mergeCell ref="A53:B55"/>
    <mergeCell ref="A56:B58"/>
    <mergeCell ref="K168:L168"/>
    <mergeCell ref="T168:U168"/>
    <mergeCell ref="V168:W168"/>
    <mergeCell ref="K169:L169"/>
    <mergeCell ref="T169:U169"/>
    <mergeCell ref="V169:W169"/>
    <mergeCell ref="K170:L170"/>
    <mergeCell ref="A4:A14"/>
    <mergeCell ref="A201:B205"/>
    <mergeCell ref="A186:B190"/>
    <mergeCell ref="A191:B195"/>
    <mergeCell ref="A196:B200"/>
    <mergeCell ref="A226:B226"/>
    <mergeCell ref="C226:L226"/>
    <mergeCell ref="M226:W226"/>
    <mergeCell ref="A213:B214"/>
    <mergeCell ref="A222:B222"/>
    <mergeCell ref="K220:T220"/>
    <mergeCell ref="A221:B221"/>
    <mergeCell ref="C221:D221"/>
    <mergeCell ref="E221:F221"/>
    <mergeCell ref="A211:W211"/>
    <mergeCell ref="G221:H221"/>
    <mergeCell ref="I221:J221"/>
    <mergeCell ref="K221:T221"/>
    <mergeCell ref="A218:B218"/>
    <mergeCell ref="C218:D218"/>
    <mergeCell ref="E218:F218"/>
    <mergeCell ref="G218:H218"/>
    <mergeCell ref="I218:J218"/>
    <mergeCell ref="C225:L225"/>
    <mergeCell ref="M225:W225"/>
    <mergeCell ref="A220:B220"/>
    <mergeCell ref="C220:D220"/>
    <mergeCell ref="C219:D219"/>
    <mergeCell ref="E219:F219"/>
    <mergeCell ref="G219:H219"/>
    <mergeCell ref="I219:J219"/>
    <mergeCell ref="K219:T219"/>
    <mergeCell ref="C222:D222"/>
    <mergeCell ref="E222:F222"/>
    <mergeCell ref="G222:H222"/>
    <mergeCell ref="I222:J222"/>
    <mergeCell ref="K222:T222"/>
    <mergeCell ref="E220:F220"/>
    <mergeCell ref="G220:H220"/>
    <mergeCell ref="I220:J220"/>
    <mergeCell ref="A3:W3"/>
    <mergeCell ref="A34:W34"/>
    <mergeCell ref="A62:W62"/>
    <mergeCell ref="A76:W76"/>
    <mergeCell ref="A96:W96"/>
    <mergeCell ref="A123:W123"/>
    <mergeCell ref="A135:W135"/>
    <mergeCell ref="A147:W147"/>
    <mergeCell ref="A159:W159"/>
    <mergeCell ref="B103:F103"/>
    <mergeCell ref="G103:M103"/>
    <mergeCell ref="N103:T103"/>
    <mergeCell ref="B104:F104"/>
    <mergeCell ref="G104:M104"/>
    <mergeCell ref="N104:T104"/>
    <mergeCell ref="B105:F105"/>
    <mergeCell ref="G105:M105"/>
    <mergeCell ref="N105:T105"/>
    <mergeCell ref="B106:F106"/>
    <mergeCell ref="V80:W80"/>
    <mergeCell ref="V81:W81"/>
    <mergeCell ref="V82:W82"/>
    <mergeCell ref="V83:W83"/>
    <mergeCell ref="V84:W84"/>
    <mergeCell ref="V100:W102"/>
    <mergeCell ref="V118:W122"/>
    <mergeCell ref="A230:B230"/>
    <mergeCell ref="A231:B231"/>
    <mergeCell ref="A232:B232"/>
    <mergeCell ref="C230:L230"/>
    <mergeCell ref="M230:W230"/>
    <mergeCell ref="C231:L231"/>
    <mergeCell ref="V86:W86"/>
    <mergeCell ref="A85:A89"/>
    <mergeCell ref="K218:T218"/>
    <mergeCell ref="A219:B219"/>
    <mergeCell ref="A227:B227"/>
    <mergeCell ref="A228:B228"/>
    <mergeCell ref="A229:B229"/>
    <mergeCell ref="C227:L227"/>
    <mergeCell ref="M227:W227"/>
    <mergeCell ref="C228:L228"/>
    <mergeCell ref="M228:W228"/>
    <mergeCell ref="C229:L229"/>
    <mergeCell ref="M229:W229"/>
    <mergeCell ref="A223:W223"/>
    <mergeCell ref="A224:W224"/>
    <mergeCell ref="A225:B225"/>
  </mergeCells>
  <phoneticPr fontId="36" type="noConversion"/>
  <printOptions gridLines="1"/>
  <pageMargins left="0.23622047244094499" right="0.35416666666666702" top="0.35" bottom="0.21" header="0.31496062992126" footer="0.19"/>
  <pageSetup paperSize="9" scale="64" fitToHeight="0" orientation="landscape" r:id="rId1"/>
  <headerFooter scaleWithDoc="0" alignWithMargins="0"/>
  <rowBreaks count="3" manualBreakCount="3">
    <brk id="162" max="48" man="1"/>
    <brk id="361" max="22" man="1"/>
    <brk id="427" max="22" man="1"/>
  </rowBreaks>
  <colBreaks count="1" manualBreakCount="1">
    <brk id="20" max="502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276" t="s">
        <v>9</v>
      </c>
      <c r="B11" s="1277"/>
      <c r="C11" s="1303" t="s">
        <v>153</v>
      </c>
      <c r="D11" s="1304"/>
      <c r="E11" s="1304"/>
      <c r="F11" s="1304" t="s">
        <v>154</v>
      </c>
      <c r="G11" s="1304"/>
      <c r="H11" s="1304"/>
      <c r="I11" s="1304" t="s">
        <v>155</v>
      </c>
      <c r="J11" s="1304"/>
      <c r="K11" s="1304"/>
      <c r="L11" s="1304" t="s">
        <v>156</v>
      </c>
      <c r="M11" s="1304"/>
      <c r="N11" s="1304"/>
      <c r="O11" s="1304" t="s">
        <v>28</v>
      </c>
      <c r="P11" s="1304"/>
      <c r="Q11" s="1305"/>
    </row>
    <row r="12" spans="1:17" ht="17.100000000000001" customHeight="1" x14ac:dyDescent="0.15">
      <c r="A12" s="1278"/>
      <c r="B12" s="1279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278" t="s">
        <v>21</v>
      </c>
      <c r="B13" s="1279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278" t="s">
        <v>22</v>
      </c>
      <c r="B14" s="1279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278" t="s">
        <v>23</v>
      </c>
      <c r="B15" s="1279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278" t="s">
        <v>24</v>
      </c>
      <c r="B16" s="1279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278" t="s">
        <v>25</v>
      </c>
      <c r="B17" s="1279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278" t="s">
        <v>26</v>
      </c>
      <c r="B18" s="1279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290" t="s">
        <v>27</v>
      </c>
      <c r="B19" s="1291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284" t="s">
        <v>28</v>
      </c>
      <c r="B20" s="1285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276" t="s">
        <v>9</v>
      </c>
      <c r="B32" s="1277"/>
      <c r="C32" s="1300" t="s">
        <v>157</v>
      </c>
      <c r="D32" s="1300"/>
      <c r="E32" s="1300"/>
      <c r="F32" s="1300"/>
      <c r="G32" s="1300"/>
      <c r="H32" s="1300" t="s">
        <v>68</v>
      </c>
      <c r="I32" s="1300"/>
      <c r="J32" s="1300"/>
      <c r="K32" s="1300"/>
      <c r="L32" s="1300"/>
      <c r="M32" s="1300" t="s">
        <v>69</v>
      </c>
      <c r="N32" s="1300"/>
      <c r="O32" s="1300"/>
      <c r="P32" s="1300"/>
      <c r="Q32" s="1301"/>
      <c r="R32"/>
      <c r="S32"/>
      <c r="T32"/>
      <c r="U32"/>
      <c r="V32"/>
      <c r="W32"/>
    </row>
    <row r="33" spans="1:23" ht="17.100000000000001" customHeight="1" x14ac:dyDescent="0.15">
      <c r="A33" s="1278"/>
      <c r="B33" s="1279"/>
      <c r="C33" s="1302" t="s">
        <v>158</v>
      </c>
      <c r="D33" s="1302"/>
      <c r="E33" s="1302" t="s">
        <v>159</v>
      </c>
      <c r="F33" s="1302"/>
      <c r="G33" s="250" t="s">
        <v>42</v>
      </c>
      <c r="H33" s="1302" t="s">
        <v>160</v>
      </c>
      <c r="I33" s="1302"/>
      <c r="J33" s="1302" t="s">
        <v>54</v>
      </c>
      <c r="K33" s="1302"/>
      <c r="L33" s="250" t="s">
        <v>42</v>
      </c>
      <c r="M33" s="1302" t="s">
        <v>161</v>
      </c>
      <c r="N33" s="1302"/>
      <c r="O33" s="1302" t="s">
        <v>162</v>
      </c>
      <c r="P33" s="1302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278" t="s">
        <v>21</v>
      </c>
      <c r="B34" s="1279"/>
      <c r="C34" s="1296"/>
      <c r="D34" s="1297"/>
      <c r="E34" s="1298"/>
      <c r="F34" s="1299"/>
      <c r="G34" s="252" t="e">
        <f t="shared" ref="G34:G41" si="7">E34/C34</f>
        <v>#DIV/0!</v>
      </c>
      <c r="H34" s="1296"/>
      <c r="I34" s="1297"/>
      <c r="J34" s="1298"/>
      <c r="K34" s="1299"/>
      <c r="L34" s="252" t="e">
        <f t="shared" ref="L34:L41" si="8">J34/H34</f>
        <v>#DIV/0!</v>
      </c>
      <c r="M34" s="1296"/>
      <c r="N34" s="1297"/>
      <c r="O34" s="1298"/>
      <c r="P34" s="1299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278" t="s">
        <v>22</v>
      </c>
      <c r="B35" s="1279"/>
      <c r="C35" s="1292"/>
      <c r="D35" s="1293"/>
      <c r="E35" s="1294"/>
      <c r="F35" s="1295"/>
      <c r="G35" s="253" t="e">
        <f t="shared" si="7"/>
        <v>#DIV/0!</v>
      </c>
      <c r="H35" s="1292"/>
      <c r="I35" s="1293"/>
      <c r="J35" s="1294"/>
      <c r="K35" s="1295"/>
      <c r="L35" s="253" t="e">
        <f t="shared" si="8"/>
        <v>#DIV/0!</v>
      </c>
      <c r="M35" s="1292"/>
      <c r="N35" s="1293"/>
      <c r="O35" s="1294"/>
      <c r="P35" s="1295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278" t="s">
        <v>23</v>
      </c>
      <c r="B36" s="1279"/>
      <c r="C36" s="1292"/>
      <c r="D36" s="1293"/>
      <c r="E36" s="1294"/>
      <c r="F36" s="1295"/>
      <c r="G36" s="253" t="e">
        <f t="shared" si="7"/>
        <v>#DIV/0!</v>
      </c>
      <c r="H36" s="1292"/>
      <c r="I36" s="1293"/>
      <c r="J36" s="1294"/>
      <c r="K36" s="1295"/>
      <c r="L36" s="253" t="e">
        <f t="shared" si="8"/>
        <v>#DIV/0!</v>
      </c>
      <c r="M36" s="1292"/>
      <c r="N36" s="1293"/>
      <c r="O36" s="1294"/>
      <c r="P36" s="1295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278" t="s">
        <v>24</v>
      </c>
      <c r="B37" s="1279"/>
      <c r="C37" s="1292"/>
      <c r="D37" s="1293"/>
      <c r="E37" s="1294"/>
      <c r="F37" s="1295"/>
      <c r="G37" s="253" t="e">
        <f t="shared" si="7"/>
        <v>#DIV/0!</v>
      </c>
      <c r="H37" s="1292"/>
      <c r="I37" s="1293"/>
      <c r="J37" s="1294"/>
      <c r="K37" s="1295"/>
      <c r="L37" s="253" t="e">
        <f t="shared" si="8"/>
        <v>#DIV/0!</v>
      </c>
      <c r="M37" s="1292"/>
      <c r="N37" s="1293"/>
      <c r="O37" s="1294"/>
      <c r="P37" s="1295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278" t="s">
        <v>25</v>
      </c>
      <c r="B38" s="1279"/>
      <c r="C38" s="1292"/>
      <c r="D38" s="1293"/>
      <c r="E38" s="1294"/>
      <c r="F38" s="1295"/>
      <c r="G38" s="253" t="e">
        <f t="shared" si="7"/>
        <v>#DIV/0!</v>
      </c>
      <c r="H38" s="1292"/>
      <c r="I38" s="1293"/>
      <c r="J38" s="1294"/>
      <c r="K38" s="1295"/>
      <c r="L38" s="253" t="e">
        <f t="shared" si="8"/>
        <v>#DIV/0!</v>
      </c>
      <c r="M38" s="1292"/>
      <c r="N38" s="1293"/>
      <c r="O38" s="1294"/>
      <c r="P38" s="1295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278" t="s">
        <v>26</v>
      </c>
      <c r="B39" s="1279"/>
      <c r="C39" s="1292"/>
      <c r="D39" s="1293"/>
      <c r="E39" s="1294"/>
      <c r="F39" s="1295"/>
      <c r="G39" s="253" t="e">
        <f t="shared" si="7"/>
        <v>#DIV/0!</v>
      </c>
      <c r="H39" s="1292"/>
      <c r="I39" s="1293"/>
      <c r="J39" s="1294"/>
      <c r="K39" s="1295"/>
      <c r="L39" s="253" t="e">
        <f t="shared" si="8"/>
        <v>#DIV/0!</v>
      </c>
      <c r="M39" s="1292"/>
      <c r="N39" s="1293"/>
      <c r="O39" s="1294"/>
      <c r="P39" s="1295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290" t="s">
        <v>27</v>
      </c>
      <c r="B40" s="1291"/>
      <c r="C40" s="1280"/>
      <c r="D40" s="1281"/>
      <c r="E40" s="1282"/>
      <c r="F40" s="1283"/>
      <c r="G40" s="253" t="e">
        <f t="shared" si="7"/>
        <v>#DIV/0!</v>
      </c>
      <c r="H40" s="1280"/>
      <c r="I40" s="1281"/>
      <c r="J40" s="1282"/>
      <c r="K40" s="1283"/>
      <c r="L40" s="253" t="e">
        <f t="shared" si="8"/>
        <v>#DIV/0!</v>
      </c>
      <c r="M40" s="1280"/>
      <c r="N40" s="1281"/>
      <c r="O40" s="1282"/>
      <c r="P40" s="1283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284" t="s">
        <v>28</v>
      </c>
      <c r="B41" s="1285"/>
      <c r="C41" s="1286">
        <f t="shared" ref="C41:H41" si="10">SUM(C34:D40)</f>
        <v>0</v>
      </c>
      <c r="D41" s="1287"/>
      <c r="E41" s="1288">
        <f t="shared" si="10"/>
        <v>0</v>
      </c>
      <c r="F41" s="1289"/>
      <c r="G41" s="254" t="e">
        <f t="shared" si="7"/>
        <v>#DIV/0!</v>
      </c>
      <c r="H41" s="1286">
        <f t="shared" si="10"/>
        <v>0</v>
      </c>
      <c r="I41" s="1287"/>
      <c r="J41" s="1288">
        <f t="shared" ref="J41:O41" si="11">SUM(J34:K40)</f>
        <v>0</v>
      </c>
      <c r="K41" s="1289"/>
      <c r="L41" s="254" t="e">
        <f t="shared" si="8"/>
        <v>#DIV/0!</v>
      </c>
      <c r="M41" s="1286">
        <f t="shared" si="11"/>
        <v>0</v>
      </c>
      <c r="N41" s="1287"/>
      <c r="O41" s="1288">
        <f t="shared" si="11"/>
        <v>0</v>
      </c>
      <c r="P41" s="1289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08"/>
  <sheetViews>
    <sheetView zoomScale="60" zoomScaleNormal="60" workbookViewId="0">
      <selection activeCell="D56" sqref="D56"/>
    </sheetView>
  </sheetViews>
  <sheetFormatPr defaultColWidth="8.75" defaultRowHeight="14.25" x14ac:dyDescent="0.15"/>
  <cols>
    <col min="3" max="28" width="8.875" customWidth="1"/>
  </cols>
  <sheetData>
    <row r="1" spans="1:22" ht="17.100000000000001" customHeight="1" x14ac:dyDescent="0.15"/>
    <row r="2" spans="1:22" ht="17.100000000000001" customHeight="1" x14ac:dyDescent="0.15"/>
    <row r="3" spans="1:22" ht="17.100000000000001" customHeight="1" x14ac:dyDescent="0.15"/>
    <row r="4" spans="1:22" ht="17.100000000000001" customHeight="1" x14ac:dyDescent="0.15"/>
    <row r="5" spans="1:22" ht="17.100000000000001" customHeight="1" x14ac:dyDescent="0.15"/>
    <row r="6" spans="1:22" ht="17.100000000000001" customHeight="1" x14ac:dyDescent="0.15"/>
    <row r="7" spans="1:22" ht="17.100000000000001" customHeight="1" x14ac:dyDescent="0.15"/>
    <row r="8" spans="1:22" ht="17.100000000000001" customHeight="1" x14ac:dyDescent="0.15"/>
    <row r="9" spans="1:22" ht="17.100000000000001" customHeight="1" x14ac:dyDescent="0.15"/>
    <row r="10" spans="1:22" ht="17.100000000000001" customHeight="1" x14ac:dyDescent="0.15"/>
    <row r="11" spans="1:22" ht="17.100000000000001" customHeight="1" x14ac:dyDescent="0.15"/>
    <row r="12" spans="1:22" ht="17.100000000000001" customHeight="1" x14ac:dyDescent="0.15">
      <c r="A12" s="1276" t="s">
        <v>9</v>
      </c>
      <c r="B12" s="1277"/>
      <c r="C12" s="1321" t="s">
        <v>153</v>
      </c>
      <c r="D12" s="1321"/>
      <c r="E12" s="1321"/>
      <c r="F12" s="1321"/>
      <c r="G12" s="1303"/>
      <c r="H12" s="1321" t="s">
        <v>154</v>
      </c>
      <c r="I12" s="1321"/>
      <c r="J12" s="1321"/>
      <c r="K12" s="1321"/>
      <c r="L12" s="1303"/>
      <c r="M12" s="1321" t="s">
        <v>155</v>
      </c>
      <c r="N12" s="1321"/>
      <c r="O12" s="1321"/>
      <c r="P12" s="1321"/>
      <c r="Q12" s="1303"/>
      <c r="R12" s="1321" t="s">
        <v>156</v>
      </c>
      <c r="S12" s="1321"/>
      <c r="T12" s="1321"/>
      <c r="U12" s="1321"/>
      <c r="V12" s="1322"/>
    </row>
    <row r="13" spans="1:22" ht="17.100000000000001" customHeight="1" x14ac:dyDescent="0.15">
      <c r="A13" s="1278"/>
      <c r="B13" s="1279"/>
      <c r="C13" s="288" t="s">
        <v>49</v>
      </c>
      <c r="D13" s="289" t="s">
        <v>50</v>
      </c>
      <c r="E13" s="289" t="s">
        <v>51</v>
      </c>
      <c r="F13" s="289" t="s">
        <v>104</v>
      </c>
      <c r="G13" s="289" t="s">
        <v>75</v>
      </c>
      <c r="H13" s="288" t="s">
        <v>49</v>
      </c>
      <c r="I13" s="289" t="s">
        <v>50</v>
      </c>
      <c r="J13" s="289" t="s">
        <v>51</v>
      </c>
      <c r="K13" s="289" t="s">
        <v>104</v>
      </c>
      <c r="L13" s="289" t="s">
        <v>75</v>
      </c>
      <c r="M13" s="288" t="s">
        <v>49</v>
      </c>
      <c r="N13" s="289" t="s">
        <v>50</v>
      </c>
      <c r="O13" s="289" t="s">
        <v>51</v>
      </c>
      <c r="P13" s="289" t="s">
        <v>104</v>
      </c>
      <c r="Q13" s="289" t="s">
        <v>75</v>
      </c>
      <c r="R13" s="288" t="s">
        <v>49</v>
      </c>
      <c r="S13" s="289" t="s">
        <v>50</v>
      </c>
      <c r="T13" s="289" t="s">
        <v>51</v>
      </c>
      <c r="U13" s="289" t="s">
        <v>104</v>
      </c>
      <c r="V13" s="312" t="s">
        <v>75</v>
      </c>
    </row>
    <row r="14" spans="1:22" ht="17.100000000000001" customHeight="1" x14ac:dyDescent="0.15">
      <c r="A14" s="1278" t="s">
        <v>21</v>
      </c>
      <c r="B14" s="1279"/>
      <c r="C14" s="248"/>
      <c r="D14" s="209"/>
      <c r="E14" s="216" t="e">
        <f t="shared" ref="E14:E21" si="0">C14/D14</f>
        <v>#DIV/0!</v>
      </c>
      <c r="F14" s="216"/>
      <c r="G14" s="210" t="e">
        <f t="shared" ref="G14:G21" si="1">E14-F14</f>
        <v>#DIV/0!</v>
      </c>
      <c r="H14" s="316"/>
      <c r="I14" s="209"/>
      <c r="J14" s="216" t="e">
        <f t="shared" ref="J14:J21" si="2">H14/I14</f>
        <v>#DIV/0!</v>
      </c>
      <c r="K14" s="216"/>
      <c r="L14" s="213" t="e">
        <f t="shared" ref="L14:L21" si="3">J14-K14</f>
        <v>#DIV/0!</v>
      </c>
      <c r="M14" s="248"/>
      <c r="N14" s="209"/>
      <c r="O14" s="216" t="e">
        <f t="shared" ref="O14:O21" si="4">M14/N14</f>
        <v>#DIV/0!</v>
      </c>
      <c r="P14" s="216"/>
      <c r="Q14" s="213" t="e">
        <f t="shared" ref="Q14:Q21" si="5">O14-P14</f>
        <v>#DIV/0!</v>
      </c>
      <c r="R14" s="248"/>
      <c r="S14" s="209"/>
      <c r="T14" s="216" t="e">
        <f t="shared" ref="T14:T21" si="6">R14/S14</f>
        <v>#DIV/0!</v>
      </c>
      <c r="U14" s="216"/>
      <c r="V14" s="218" t="e">
        <f t="shared" ref="V14:V21" si="7">T14-U14</f>
        <v>#DIV/0!</v>
      </c>
    </row>
    <row r="15" spans="1:22" ht="17.100000000000001" customHeight="1" x14ac:dyDescent="0.15">
      <c r="A15" s="1278" t="s">
        <v>22</v>
      </c>
      <c r="B15" s="1279"/>
      <c r="C15" s="249"/>
      <c r="D15" s="187"/>
      <c r="E15" s="217" t="e">
        <f t="shared" si="0"/>
        <v>#DIV/0!</v>
      </c>
      <c r="F15" s="217"/>
      <c r="G15" s="211" t="e">
        <f t="shared" si="1"/>
        <v>#DIV/0!</v>
      </c>
      <c r="H15" s="186"/>
      <c r="I15" s="187"/>
      <c r="J15" s="217" t="e">
        <f t="shared" si="2"/>
        <v>#DIV/0!</v>
      </c>
      <c r="K15" s="217"/>
      <c r="L15" s="214" t="e">
        <f t="shared" si="3"/>
        <v>#DIV/0!</v>
      </c>
      <c r="M15" s="249"/>
      <c r="N15" s="187"/>
      <c r="O15" s="217" t="e">
        <f t="shared" si="4"/>
        <v>#DIV/0!</v>
      </c>
      <c r="P15" s="217"/>
      <c r="Q15" s="214" t="e">
        <f t="shared" si="5"/>
        <v>#DIV/0!</v>
      </c>
      <c r="R15" s="249"/>
      <c r="S15" s="187"/>
      <c r="T15" s="217" t="e">
        <f t="shared" si="6"/>
        <v>#DIV/0!</v>
      </c>
      <c r="U15" s="217"/>
      <c r="V15" s="219" t="e">
        <f t="shared" si="7"/>
        <v>#DIV/0!</v>
      </c>
    </row>
    <row r="16" spans="1:22" ht="17.100000000000001" customHeight="1" x14ac:dyDescent="0.15">
      <c r="A16" s="1278" t="s">
        <v>23</v>
      </c>
      <c r="B16" s="1279"/>
      <c r="C16" s="249"/>
      <c r="D16" s="187"/>
      <c r="E16" s="217" t="e">
        <f t="shared" si="0"/>
        <v>#DIV/0!</v>
      </c>
      <c r="F16" s="217"/>
      <c r="G16" s="211" t="e">
        <f t="shared" si="1"/>
        <v>#DIV/0!</v>
      </c>
      <c r="H16" s="186"/>
      <c r="I16" s="187"/>
      <c r="J16" s="217" t="e">
        <f t="shared" si="2"/>
        <v>#DIV/0!</v>
      </c>
      <c r="K16" s="217"/>
      <c r="L16" s="214" t="e">
        <f t="shared" si="3"/>
        <v>#DIV/0!</v>
      </c>
      <c r="M16" s="249"/>
      <c r="N16" s="187"/>
      <c r="O16" s="217" t="e">
        <f t="shared" si="4"/>
        <v>#DIV/0!</v>
      </c>
      <c r="P16" s="217"/>
      <c r="Q16" s="214" t="e">
        <f t="shared" si="5"/>
        <v>#DIV/0!</v>
      </c>
      <c r="R16" s="249"/>
      <c r="S16" s="187"/>
      <c r="T16" s="217" t="e">
        <f t="shared" si="6"/>
        <v>#DIV/0!</v>
      </c>
      <c r="U16" s="217"/>
      <c r="V16" s="219" t="e">
        <f t="shared" si="7"/>
        <v>#DIV/0!</v>
      </c>
    </row>
    <row r="17" spans="1:22" ht="17.100000000000001" customHeight="1" x14ac:dyDescent="0.15">
      <c r="A17" s="1278" t="s">
        <v>24</v>
      </c>
      <c r="B17" s="1279"/>
      <c r="C17" s="249"/>
      <c r="D17" s="187"/>
      <c r="E17" s="217" t="e">
        <f t="shared" si="0"/>
        <v>#DIV/0!</v>
      </c>
      <c r="F17" s="217"/>
      <c r="G17" s="211" t="e">
        <f t="shared" si="1"/>
        <v>#DIV/0!</v>
      </c>
      <c r="H17" s="186"/>
      <c r="I17" s="187"/>
      <c r="J17" s="217" t="e">
        <f t="shared" si="2"/>
        <v>#DIV/0!</v>
      </c>
      <c r="K17" s="217"/>
      <c r="L17" s="214" t="e">
        <f t="shared" si="3"/>
        <v>#DIV/0!</v>
      </c>
      <c r="M17" s="249"/>
      <c r="N17" s="187"/>
      <c r="O17" s="217" t="e">
        <f t="shared" si="4"/>
        <v>#DIV/0!</v>
      </c>
      <c r="P17" s="217"/>
      <c r="Q17" s="214" t="e">
        <f t="shared" si="5"/>
        <v>#DIV/0!</v>
      </c>
      <c r="R17" s="249"/>
      <c r="S17" s="187"/>
      <c r="T17" s="217" t="e">
        <f t="shared" si="6"/>
        <v>#DIV/0!</v>
      </c>
      <c r="U17" s="217"/>
      <c r="V17" s="219" t="e">
        <f t="shared" si="7"/>
        <v>#DIV/0!</v>
      </c>
    </row>
    <row r="18" spans="1:22" ht="17.100000000000001" customHeight="1" x14ac:dyDescent="0.15">
      <c r="A18" s="1278" t="s">
        <v>25</v>
      </c>
      <c r="B18" s="1279"/>
      <c r="C18" s="249"/>
      <c r="D18" s="187"/>
      <c r="E18" s="217" t="e">
        <f t="shared" si="0"/>
        <v>#DIV/0!</v>
      </c>
      <c r="F18" s="217"/>
      <c r="G18" s="211" t="e">
        <f t="shared" si="1"/>
        <v>#DIV/0!</v>
      </c>
      <c r="H18" s="186"/>
      <c r="I18" s="187"/>
      <c r="J18" s="217" t="e">
        <f t="shared" si="2"/>
        <v>#DIV/0!</v>
      </c>
      <c r="K18" s="217"/>
      <c r="L18" s="214" t="e">
        <f t="shared" si="3"/>
        <v>#DIV/0!</v>
      </c>
      <c r="M18" s="249"/>
      <c r="N18" s="187"/>
      <c r="O18" s="217" t="e">
        <f t="shared" si="4"/>
        <v>#DIV/0!</v>
      </c>
      <c r="P18" s="217"/>
      <c r="Q18" s="214" t="e">
        <f t="shared" si="5"/>
        <v>#DIV/0!</v>
      </c>
      <c r="R18" s="249"/>
      <c r="S18" s="187"/>
      <c r="T18" s="217" t="e">
        <f t="shared" si="6"/>
        <v>#DIV/0!</v>
      </c>
      <c r="U18" s="217"/>
      <c r="V18" s="219" t="e">
        <f t="shared" si="7"/>
        <v>#DIV/0!</v>
      </c>
    </row>
    <row r="19" spans="1:22" ht="17.100000000000001" customHeight="1" x14ac:dyDescent="0.15">
      <c r="A19" s="1278" t="s">
        <v>26</v>
      </c>
      <c r="B19" s="1279"/>
      <c r="C19" s="249"/>
      <c r="D19" s="187"/>
      <c r="E19" s="217" t="e">
        <f t="shared" si="0"/>
        <v>#DIV/0!</v>
      </c>
      <c r="F19" s="217"/>
      <c r="G19" s="211" t="e">
        <f t="shared" si="1"/>
        <v>#DIV/0!</v>
      </c>
      <c r="H19" s="186"/>
      <c r="I19" s="187"/>
      <c r="J19" s="217" t="e">
        <f t="shared" si="2"/>
        <v>#DIV/0!</v>
      </c>
      <c r="K19" s="217"/>
      <c r="L19" s="214" t="e">
        <f t="shared" si="3"/>
        <v>#DIV/0!</v>
      </c>
      <c r="M19" s="249"/>
      <c r="N19" s="187"/>
      <c r="O19" s="217" t="e">
        <f t="shared" si="4"/>
        <v>#DIV/0!</v>
      </c>
      <c r="P19" s="217"/>
      <c r="Q19" s="214" t="e">
        <f t="shared" si="5"/>
        <v>#DIV/0!</v>
      </c>
      <c r="R19" s="249"/>
      <c r="S19" s="187"/>
      <c r="T19" s="217" t="e">
        <f t="shared" si="6"/>
        <v>#DIV/0!</v>
      </c>
      <c r="U19" s="217"/>
      <c r="V19" s="219" t="e">
        <f t="shared" si="7"/>
        <v>#DIV/0!</v>
      </c>
    </row>
    <row r="20" spans="1:22" ht="17.100000000000001" customHeight="1" x14ac:dyDescent="0.15">
      <c r="A20" s="1290" t="s">
        <v>27</v>
      </c>
      <c r="B20" s="1291"/>
      <c r="C20" s="249"/>
      <c r="D20" s="187"/>
      <c r="E20" s="217" t="e">
        <f t="shared" si="0"/>
        <v>#DIV/0!</v>
      </c>
      <c r="F20" s="217"/>
      <c r="G20" s="211" t="e">
        <f t="shared" si="1"/>
        <v>#DIV/0!</v>
      </c>
      <c r="H20" s="186"/>
      <c r="I20" s="187"/>
      <c r="J20" s="217" t="e">
        <f t="shared" si="2"/>
        <v>#DIV/0!</v>
      </c>
      <c r="K20" s="217"/>
      <c r="L20" s="214" t="e">
        <f t="shared" si="3"/>
        <v>#DIV/0!</v>
      </c>
      <c r="M20" s="249"/>
      <c r="N20" s="187"/>
      <c r="O20" s="217" t="e">
        <f t="shared" si="4"/>
        <v>#DIV/0!</v>
      </c>
      <c r="P20" s="217"/>
      <c r="Q20" s="214" t="e">
        <f t="shared" si="5"/>
        <v>#DIV/0!</v>
      </c>
      <c r="R20" s="249"/>
      <c r="S20" s="187"/>
      <c r="T20" s="217" t="e">
        <f t="shared" si="6"/>
        <v>#DIV/0!</v>
      </c>
      <c r="U20" s="217"/>
      <c r="V20" s="219" t="e">
        <f t="shared" si="7"/>
        <v>#DIV/0!</v>
      </c>
    </row>
    <row r="21" spans="1:22" ht="17.100000000000001" customHeight="1" x14ac:dyDescent="0.15">
      <c r="A21" s="1284" t="s">
        <v>28</v>
      </c>
      <c r="B21" s="1285"/>
      <c r="C21" s="197">
        <f t="shared" ref="C21:F21" si="8">SUM(C14:C20)</f>
        <v>0</v>
      </c>
      <c r="D21" s="175">
        <f t="shared" si="8"/>
        <v>0</v>
      </c>
      <c r="E21" s="190" t="e">
        <f t="shared" si="0"/>
        <v>#DIV/0!</v>
      </c>
      <c r="F21" s="190">
        <f t="shared" si="8"/>
        <v>0</v>
      </c>
      <c r="G21" s="191" t="e">
        <f t="shared" si="1"/>
        <v>#DIV/0!</v>
      </c>
      <c r="H21" s="174">
        <f t="shared" ref="H21:K21" si="9">SUM(H14:H20)</f>
        <v>0</v>
      </c>
      <c r="I21" s="175">
        <f t="shared" si="9"/>
        <v>0</v>
      </c>
      <c r="J21" s="190" t="e">
        <f t="shared" si="2"/>
        <v>#DIV/0!</v>
      </c>
      <c r="K21" s="190">
        <f t="shared" si="9"/>
        <v>0</v>
      </c>
      <c r="L21" s="215" t="e">
        <f t="shared" si="3"/>
        <v>#DIV/0!</v>
      </c>
      <c r="M21" s="197">
        <f t="shared" ref="M21:P21" si="10">SUM(M14:M20)</f>
        <v>0</v>
      </c>
      <c r="N21" s="175">
        <f t="shared" si="10"/>
        <v>0</v>
      </c>
      <c r="O21" s="190" t="e">
        <f t="shared" si="4"/>
        <v>#DIV/0!</v>
      </c>
      <c r="P21" s="190">
        <f t="shared" si="10"/>
        <v>0</v>
      </c>
      <c r="Q21" s="215" t="e">
        <f t="shared" si="5"/>
        <v>#DIV/0!</v>
      </c>
      <c r="R21" s="197">
        <f t="shared" ref="R21:U21" si="11">SUM(R14:R20)</f>
        <v>0</v>
      </c>
      <c r="S21" s="175">
        <f t="shared" si="11"/>
        <v>0</v>
      </c>
      <c r="T21" s="190" t="e">
        <f t="shared" si="6"/>
        <v>#DIV/0!</v>
      </c>
      <c r="U21" s="190">
        <f t="shared" si="11"/>
        <v>0</v>
      </c>
      <c r="V21" s="206" t="e">
        <f t="shared" si="7"/>
        <v>#DIV/0!</v>
      </c>
    </row>
    <row r="22" spans="1:22" ht="17.100000000000001" customHeight="1" x14ac:dyDescent="0.15"/>
    <row r="23" spans="1:22" ht="17.100000000000001" customHeight="1" x14ac:dyDescent="0.15"/>
    <row r="24" spans="1:22" ht="17.100000000000001" customHeight="1" x14ac:dyDescent="0.15"/>
    <row r="25" spans="1:22" ht="17.100000000000001" customHeight="1" x14ac:dyDescent="0.15"/>
    <row r="26" spans="1:22" ht="17.100000000000001" customHeight="1" x14ac:dyDescent="0.15"/>
    <row r="27" spans="1:22" ht="17.100000000000001" customHeight="1" x14ac:dyDescent="0.15"/>
    <row r="28" spans="1:22" ht="17.100000000000001" customHeight="1" x14ac:dyDescent="0.15"/>
    <row r="29" spans="1:22" ht="17.100000000000001" customHeight="1" x14ac:dyDescent="0.15"/>
    <row r="30" spans="1:22" ht="17.100000000000001" customHeight="1" x14ac:dyDescent="0.15"/>
    <row r="31" spans="1:22" ht="17.100000000000001" customHeight="1" x14ac:dyDescent="0.15"/>
    <row r="32" spans="1:22" ht="17.100000000000001" customHeight="1" x14ac:dyDescent="0.15"/>
    <row r="33" spans="1:22" ht="17.100000000000001" customHeight="1" x14ac:dyDescent="0.15">
      <c r="A33" s="1276" t="s">
        <v>9</v>
      </c>
      <c r="B33" s="1277"/>
      <c r="C33" s="1300" t="s">
        <v>68</v>
      </c>
      <c r="D33" s="1300"/>
      <c r="E33" s="1300"/>
      <c r="F33" s="1300"/>
      <c r="G33" s="1300"/>
      <c r="H33" s="1300"/>
      <c r="I33" s="1300"/>
      <c r="J33" s="1300"/>
      <c r="K33" s="1300"/>
      <c r="L33" s="1300"/>
      <c r="M33" s="1300" t="s">
        <v>69</v>
      </c>
      <c r="N33" s="1300"/>
      <c r="O33" s="1300"/>
      <c r="P33" s="1300"/>
      <c r="Q33" s="1300"/>
      <c r="R33" s="1300"/>
      <c r="S33" s="1300"/>
      <c r="T33" s="1300"/>
      <c r="U33" s="1300"/>
      <c r="V33" s="1301"/>
    </row>
    <row r="34" spans="1:22" ht="17.100000000000001" customHeight="1" x14ac:dyDescent="0.15">
      <c r="A34" s="1278"/>
      <c r="B34" s="1279"/>
      <c r="C34" s="1302" t="s">
        <v>49</v>
      </c>
      <c r="D34" s="1302"/>
      <c r="E34" s="1302" t="s">
        <v>50</v>
      </c>
      <c r="F34" s="1302"/>
      <c r="G34" s="1302" t="s">
        <v>163</v>
      </c>
      <c r="H34" s="1302"/>
      <c r="I34" s="1302" t="s">
        <v>104</v>
      </c>
      <c r="J34" s="1302"/>
      <c r="K34" s="1302" t="s">
        <v>75</v>
      </c>
      <c r="L34" s="1302"/>
      <c r="M34" s="1302" t="s">
        <v>164</v>
      </c>
      <c r="N34" s="1302"/>
      <c r="O34" s="1302" t="s">
        <v>165</v>
      </c>
      <c r="P34" s="1302"/>
      <c r="Q34" s="1302" t="s">
        <v>163</v>
      </c>
      <c r="R34" s="1302"/>
      <c r="S34" s="1302" t="s">
        <v>104</v>
      </c>
      <c r="T34" s="1302"/>
      <c r="U34" s="1302" t="s">
        <v>75</v>
      </c>
      <c r="V34" s="1320"/>
    </row>
    <row r="35" spans="1:22" ht="17.100000000000001" customHeight="1" x14ac:dyDescent="0.15">
      <c r="A35" s="1278" t="s">
        <v>21</v>
      </c>
      <c r="B35" s="1279"/>
      <c r="C35" s="1299"/>
      <c r="D35" s="1318"/>
      <c r="E35" s="1318"/>
      <c r="F35" s="1318"/>
      <c r="G35" s="1316" t="e">
        <f t="shared" ref="G35:G42" si="12">C35/E35</f>
        <v>#DIV/0!</v>
      </c>
      <c r="H35" s="1316"/>
      <c r="I35" s="1315"/>
      <c r="J35" s="1315"/>
      <c r="K35" s="1316" t="e">
        <f t="shared" ref="K35:K42" si="13">G35-I35</f>
        <v>#DIV/0!</v>
      </c>
      <c r="L35" s="1319"/>
      <c r="M35" s="1299"/>
      <c r="N35" s="1318"/>
      <c r="O35" s="1318"/>
      <c r="P35" s="1318"/>
      <c r="Q35" s="1316" t="e">
        <f t="shared" ref="Q35:Q42" si="14">M35/O35</f>
        <v>#DIV/0!</v>
      </c>
      <c r="R35" s="1316"/>
      <c r="S35" s="1315"/>
      <c r="T35" s="1315"/>
      <c r="U35" s="1316" t="e">
        <f t="shared" ref="U35:U42" si="15">Q35-S35</f>
        <v>#DIV/0!</v>
      </c>
      <c r="V35" s="1317"/>
    </row>
    <row r="36" spans="1:22" ht="17.100000000000001" customHeight="1" x14ac:dyDescent="0.15">
      <c r="A36" s="1278" t="s">
        <v>22</v>
      </c>
      <c r="B36" s="1279"/>
      <c r="C36" s="1295"/>
      <c r="D36" s="1313"/>
      <c r="E36" s="1313"/>
      <c r="F36" s="1313"/>
      <c r="G36" s="1307" t="e">
        <f t="shared" si="12"/>
        <v>#DIV/0!</v>
      </c>
      <c r="H36" s="1307"/>
      <c r="I36" s="1306"/>
      <c r="J36" s="1306"/>
      <c r="K36" s="1307" t="e">
        <f t="shared" si="13"/>
        <v>#DIV/0!</v>
      </c>
      <c r="L36" s="1314"/>
      <c r="M36" s="1295"/>
      <c r="N36" s="1313"/>
      <c r="O36" s="1313"/>
      <c r="P36" s="1313"/>
      <c r="Q36" s="1307" t="e">
        <f t="shared" si="14"/>
        <v>#DIV/0!</v>
      </c>
      <c r="R36" s="1307"/>
      <c r="S36" s="1306"/>
      <c r="T36" s="1306"/>
      <c r="U36" s="1307" t="e">
        <f t="shared" si="15"/>
        <v>#DIV/0!</v>
      </c>
      <c r="V36" s="1308"/>
    </row>
    <row r="37" spans="1:22" ht="17.100000000000001" customHeight="1" x14ac:dyDescent="0.15">
      <c r="A37" s="1278" t="s">
        <v>23</v>
      </c>
      <c r="B37" s="1279"/>
      <c r="C37" s="1295"/>
      <c r="D37" s="1313"/>
      <c r="E37" s="1313"/>
      <c r="F37" s="1313"/>
      <c r="G37" s="1307" t="e">
        <f t="shared" si="12"/>
        <v>#DIV/0!</v>
      </c>
      <c r="H37" s="1307"/>
      <c r="I37" s="1306"/>
      <c r="J37" s="1306"/>
      <c r="K37" s="1307" t="e">
        <f t="shared" si="13"/>
        <v>#DIV/0!</v>
      </c>
      <c r="L37" s="1314"/>
      <c r="M37" s="1295"/>
      <c r="N37" s="1313"/>
      <c r="O37" s="1313"/>
      <c r="P37" s="1313"/>
      <c r="Q37" s="1307" t="e">
        <f t="shared" si="14"/>
        <v>#DIV/0!</v>
      </c>
      <c r="R37" s="1307"/>
      <c r="S37" s="1306"/>
      <c r="T37" s="1306"/>
      <c r="U37" s="1307" t="e">
        <f t="shared" si="15"/>
        <v>#DIV/0!</v>
      </c>
      <c r="V37" s="1308"/>
    </row>
    <row r="38" spans="1:22" ht="17.100000000000001" customHeight="1" x14ac:dyDescent="0.15">
      <c r="A38" s="1278" t="s">
        <v>24</v>
      </c>
      <c r="B38" s="1279"/>
      <c r="C38" s="1295"/>
      <c r="D38" s="1313"/>
      <c r="E38" s="1313"/>
      <c r="F38" s="1313"/>
      <c r="G38" s="1307" t="e">
        <f t="shared" si="12"/>
        <v>#DIV/0!</v>
      </c>
      <c r="H38" s="1307"/>
      <c r="I38" s="1306"/>
      <c r="J38" s="1306"/>
      <c r="K38" s="1307" t="e">
        <f t="shared" si="13"/>
        <v>#DIV/0!</v>
      </c>
      <c r="L38" s="1314"/>
      <c r="M38" s="1295"/>
      <c r="N38" s="1313"/>
      <c r="O38" s="1313"/>
      <c r="P38" s="1313"/>
      <c r="Q38" s="1307" t="e">
        <f t="shared" si="14"/>
        <v>#DIV/0!</v>
      </c>
      <c r="R38" s="1307"/>
      <c r="S38" s="1306"/>
      <c r="T38" s="1306"/>
      <c r="U38" s="1307" t="e">
        <f t="shared" si="15"/>
        <v>#DIV/0!</v>
      </c>
      <c r="V38" s="1308"/>
    </row>
    <row r="39" spans="1:22" ht="17.100000000000001" customHeight="1" x14ac:dyDescent="0.15">
      <c r="A39" s="1278" t="s">
        <v>25</v>
      </c>
      <c r="B39" s="1279"/>
      <c r="C39" s="1295"/>
      <c r="D39" s="1313"/>
      <c r="E39" s="1313"/>
      <c r="F39" s="1313"/>
      <c r="G39" s="1307" t="e">
        <f t="shared" si="12"/>
        <v>#DIV/0!</v>
      </c>
      <c r="H39" s="1307"/>
      <c r="I39" s="1306"/>
      <c r="J39" s="1306"/>
      <c r="K39" s="1307" t="e">
        <f t="shared" si="13"/>
        <v>#DIV/0!</v>
      </c>
      <c r="L39" s="1314"/>
      <c r="M39" s="1295"/>
      <c r="N39" s="1313"/>
      <c r="O39" s="1313"/>
      <c r="P39" s="1313"/>
      <c r="Q39" s="1307" t="e">
        <f t="shared" si="14"/>
        <v>#DIV/0!</v>
      </c>
      <c r="R39" s="1307"/>
      <c r="S39" s="1306"/>
      <c r="T39" s="1306"/>
      <c r="U39" s="1307" t="e">
        <f t="shared" si="15"/>
        <v>#DIV/0!</v>
      </c>
      <c r="V39" s="1308"/>
    </row>
    <row r="40" spans="1:22" ht="17.100000000000001" customHeight="1" x14ac:dyDescent="0.15">
      <c r="A40" s="1278" t="s">
        <v>26</v>
      </c>
      <c r="B40" s="1279"/>
      <c r="C40" s="1295"/>
      <c r="D40" s="1313"/>
      <c r="E40" s="1313"/>
      <c r="F40" s="1313"/>
      <c r="G40" s="1307" t="e">
        <f t="shared" si="12"/>
        <v>#DIV/0!</v>
      </c>
      <c r="H40" s="1307"/>
      <c r="I40" s="1306"/>
      <c r="J40" s="1306"/>
      <c r="K40" s="1307" t="e">
        <f t="shared" si="13"/>
        <v>#DIV/0!</v>
      </c>
      <c r="L40" s="1314"/>
      <c r="M40" s="1295"/>
      <c r="N40" s="1313"/>
      <c r="O40" s="1313"/>
      <c r="P40" s="1313"/>
      <c r="Q40" s="1307" t="e">
        <f t="shared" si="14"/>
        <v>#DIV/0!</v>
      </c>
      <c r="R40" s="1307"/>
      <c r="S40" s="1306"/>
      <c r="T40" s="1306"/>
      <c r="U40" s="1307" t="e">
        <f t="shared" si="15"/>
        <v>#DIV/0!</v>
      </c>
      <c r="V40" s="1308"/>
    </row>
    <row r="41" spans="1:22" ht="17.100000000000001" customHeight="1" x14ac:dyDescent="0.15">
      <c r="A41" s="1290" t="s">
        <v>27</v>
      </c>
      <c r="B41" s="1291"/>
      <c r="C41" s="1295"/>
      <c r="D41" s="1313"/>
      <c r="E41" s="1313"/>
      <c r="F41" s="1313"/>
      <c r="G41" s="1307" t="e">
        <f t="shared" si="12"/>
        <v>#DIV/0!</v>
      </c>
      <c r="H41" s="1307"/>
      <c r="I41" s="1306"/>
      <c r="J41" s="1306"/>
      <c r="K41" s="1307" t="e">
        <f t="shared" si="13"/>
        <v>#DIV/0!</v>
      </c>
      <c r="L41" s="1314"/>
      <c r="M41" s="1295"/>
      <c r="N41" s="1313"/>
      <c r="O41" s="1313"/>
      <c r="P41" s="1313"/>
      <c r="Q41" s="1307" t="e">
        <f t="shared" si="14"/>
        <v>#DIV/0!</v>
      </c>
      <c r="R41" s="1307"/>
      <c r="S41" s="1306"/>
      <c r="T41" s="1306"/>
      <c r="U41" s="1307" t="e">
        <f t="shared" si="15"/>
        <v>#DIV/0!</v>
      </c>
      <c r="V41" s="1308"/>
    </row>
    <row r="42" spans="1:22" ht="17.100000000000001" customHeight="1" x14ac:dyDescent="0.15">
      <c r="A42" s="1284" t="s">
        <v>28</v>
      </c>
      <c r="B42" s="1285"/>
      <c r="C42" s="1289">
        <f>SUM(C35:D41)</f>
        <v>0</v>
      </c>
      <c r="D42" s="1309"/>
      <c r="E42" s="1309">
        <f>SUM(E35:F41)</f>
        <v>0</v>
      </c>
      <c r="F42" s="1309"/>
      <c r="G42" s="1310" t="e">
        <f t="shared" si="12"/>
        <v>#DIV/0!</v>
      </c>
      <c r="H42" s="1310"/>
      <c r="I42" s="1310">
        <f>SUM(I35:J41)</f>
        <v>0</v>
      </c>
      <c r="J42" s="1310"/>
      <c r="K42" s="1310" t="e">
        <f t="shared" si="13"/>
        <v>#DIV/0!</v>
      </c>
      <c r="L42" s="1311"/>
      <c r="M42" s="1289">
        <f>SUM(M35:N41)</f>
        <v>0</v>
      </c>
      <c r="N42" s="1309"/>
      <c r="O42" s="1309">
        <f>SUM(O35:P41)</f>
        <v>0</v>
      </c>
      <c r="P42" s="1309"/>
      <c r="Q42" s="1310" t="e">
        <f t="shared" si="14"/>
        <v>#DIV/0!</v>
      </c>
      <c r="R42" s="1310"/>
      <c r="S42" s="1310">
        <f>SUM(S35:T41)</f>
        <v>0</v>
      </c>
      <c r="T42" s="1310"/>
      <c r="U42" s="1310" t="e">
        <f t="shared" si="15"/>
        <v>#DIV/0!</v>
      </c>
      <c r="V42" s="1312"/>
    </row>
    <row r="43" spans="1:22" ht="17.100000000000001" customHeight="1" x14ac:dyDescent="0.15"/>
    <row r="44" spans="1:22" ht="17.100000000000001" customHeight="1" x14ac:dyDescent="0.15"/>
    <row r="45" spans="1:22" ht="17.100000000000001" customHeight="1" x14ac:dyDescent="0.15"/>
    <row r="46" spans="1:22" ht="17.100000000000001" customHeight="1" x14ac:dyDescent="0.15"/>
    <row r="47" spans="1:22" ht="17.100000000000001" customHeight="1" x14ac:dyDescent="0.15"/>
    <row r="48" spans="1:22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</sheetData>
  <mergeCells count="114">
    <mergeCell ref="C12:G12"/>
    <mergeCell ref="H12:L12"/>
    <mergeCell ref="M12:Q12"/>
    <mergeCell ref="R12:V12"/>
    <mergeCell ref="A14:B14"/>
    <mergeCell ref="A15:B15"/>
    <mergeCell ref="A16:B16"/>
    <mergeCell ref="A17:B17"/>
    <mergeCell ref="A18:B18"/>
    <mergeCell ref="A12:B13"/>
    <mergeCell ref="A19:B19"/>
    <mergeCell ref="A20:B20"/>
    <mergeCell ref="A21:B21"/>
    <mergeCell ref="C33:L33"/>
    <mergeCell ref="M33:V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A33:B34"/>
    <mergeCell ref="S35:T35"/>
    <mergeCell ref="U35:V35"/>
    <mergeCell ref="A36:B36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6:V36"/>
    <mergeCell ref="A35:B35"/>
    <mergeCell ref="C35:D35"/>
    <mergeCell ref="E35:F35"/>
    <mergeCell ref="G35:H35"/>
    <mergeCell ref="I35:J35"/>
    <mergeCell ref="K35:L35"/>
    <mergeCell ref="M35:N35"/>
    <mergeCell ref="O35:P35"/>
    <mergeCell ref="Q35:R35"/>
    <mergeCell ref="S37:T37"/>
    <mergeCell ref="U37:V37"/>
    <mergeCell ref="A38:B38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A37:B37"/>
    <mergeCell ref="C37:D37"/>
    <mergeCell ref="E37:F37"/>
    <mergeCell ref="G37:H37"/>
    <mergeCell ref="I37:J37"/>
    <mergeCell ref="K37:L37"/>
    <mergeCell ref="M37:N37"/>
    <mergeCell ref="O37:P37"/>
    <mergeCell ref="Q37:R37"/>
    <mergeCell ref="S39:T39"/>
    <mergeCell ref="U39:V39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A39:B39"/>
    <mergeCell ref="C39:D39"/>
    <mergeCell ref="E39:F39"/>
    <mergeCell ref="G39:H39"/>
    <mergeCell ref="I39:J39"/>
    <mergeCell ref="K39:L39"/>
    <mergeCell ref="M39:N39"/>
    <mergeCell ref="O39:P39"/>
    <mergeCell ref="Q39:R39"/>
    <mergeCell ref="S41:T41"/>
    <mergeCell ref="U41:V41"/>
    <mergeCell ref="A42:B42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</mergeCells>
  <phoneticPr fontId="36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82"/>
  <sheetViews>
    <sheetView zoomScale="69" zoomScaleNormal="69" workbookViewId="0">
      <selection activeCell="D56" sqref="D56"/>
    </sheetView>
  </sheetViews>
  <sheetFormatPr defaultColWidth="8.75" defaultRowHeight="16.5" x14ac:dyDescent="0.15"/>
  <cols>
    <col min="1" max="2" width="8.75" style="164"/>
    <col min="3" max="29" width="8.875" style="164" customWidth="1"/>
    <col min="30" max="16384" width="8.75" style="164"/>
  </cols>
  <sheetData>
    <row r="1" spans="1:18" ht="17.100000000000001" customHeight="1" x14ac:dyDescent="0.15"/>
    <row r="2" spans="1:18" ht="17.100000000000001" customHeight="1" x14ac:dyDescent="0.15"/>
    <row r="3" spans="1:18" ht="17.100000000000001" customHeight="1" x14ac:dyDescent="0.15"/>
    <row r="4" spans="1:18" ht="17.100000000000001" customHeight="1" x14ac:dyDescent="0.15"/>
    <row r="5" spans="1:18" ht="17.100000000000001" customHeight="1" x14ac:dyDescent="0.15"/>
    <row r="6" spans="1:18" ht="17.100000000000001" customHeight="1" x14ac:dyDescent="0.15"/>
    <row r="7" spans="1:18" ht="17.100000000000001" customHeight="1" x14ac:dyDescent="0.15"/>
    <row r="8" spans="1:18" ht="17.100000000000001" customHeight="1" x14ac:dyDescent="0.15"/>
    <row r="9" spans="1:18" ht="17.100000000000001" customHeight="1" x14ac:dyDescent="0.15"/>
    <row r="10" spans="1:18" ht="17.100000000000001" customHeight="1" x14ac:dyDescent="0.15"/>
    <row r="11" spans="1:18" ht="17.100000000000001" customHeight="1" x14ac:dyDescent="0.15"/>
    <row r="12" spans="1:18" ht="17.100000000000001" customHeight="1" x14ac:dyDescent="0.15"/>
    <row r="13" spans="1:18" ht="17.100000000000001" customHeight="1" x14ac:dyDescent="0.15"/>
    <row r="14" spans="1:18" ht="17.100000000000001" customHeight="1" x14ac:dyDescent="0.15"/>
    <row r="15" spans="1:18" ht="17.100000000000001" customHeight="1" x14ac:dyDescent="0.15">
      <c r="A15" s="1276" t="s">
        <v>166</v>
      </c>
      <c r="B15" s="1277"/>
      <c r="C15" s="1321" t="s">
        <v>153</v>
      </c>
      <c r="D15" s="1321"/>
      <c r="E15" s="1321"/>
      <c r="F15" s="1303"/>
      <c r="G15" s="1321" t="s">
        <v>154</v>
      </c>
      <c r="H15" s="1321"/>
      <c r="I15" s="1321"/>
      <c r="J15" s="1303"/>
      <c r="K15" s="1321" t="s">
        <v>155</v>
      </c>
      <c r="L15" s="1321"/>
      <c r="M15" s="1321"/>
      <c r="N15" s="1303"/>
      <c r="O15" s="1321" t="s">
        <v>156</v>
      </c>
      <c r="P15" s="1321"/>
      <c r="Q15" s="1321"/>
      <c r="R15" s="1322"/>
    </row>
    <row r="16" spans="1:18" ht="17.100000000000001" customHeight="1" x14ac:dyDescent="0.15">
      <c r="A16" s="1278"/>
      <c r="B16" s="1279"/>
      <c r="C16" s="288" t="s">
        <v>56</v>
      </c>
      <c r="D16" s="289" t="s">
        <v>57</v>
      </c>
      <c r="E16" s="289" t="s">
        <v>42</v>
      </c>
      <c r="F16" s="289" t="s">
        <v>58</v>
      </c>
      <c r="G16" s="288" t="s">
        <v>56</v>
      </c>
      <c r="H16" s="289" t="s">
        <v>57</v>
      </c>
      <c r="I16" s="289" t="s">
        <v>42</v>
      </c>
      <c r="J16" s="289" t="s">
        <v>58</v>
      </c>
      <c r="K16" s="288" t="s">
        <v>56</v>
      </c>
      <c r="L16" s="289" t="s">
        <v>57</v>
      </c>
      <c r="M16" s="289" t="s">
        <v>42</v>
      </c>
      <c r="N16" s="289" t="s">
        <v>58</v>
      </c>
      <c r="O16" s="288" t="s">
        <v>56</v>
      </c>
      <c r="P16" s="289" t="s">
        <v>57</v>
      </c>
      <c r="Q16" s="289" t="s">
        <v>42</v>
      </c>
      <c r="R16" s="312" t="s">
        <v>58</v>
      </c>
    </row>
    <row r="17" spans="1:19" ht="17.100000000000001" customHeight="1" x14ac:dyDescent="0.15">
      <c r="A17" s="1278" t="s">
        <v>21</v>
      </c>
      <c r="B17" s="1279"/>
      <c r="C17" s="193"/>
      <c r="D17" s="168"/>
      <c r="E17" s="216" t="e">
        <f t="shared" ref="E17:E24" si="0">D17/C17</f>
        <v>#DIV/0!</v>
      </c>
      <c r="F17" s="178"/>
      <c r="G17" s="167"/>
      <c r="H17" s="168"/>
      <c r="I17" s="216" t="e">
        <f t="shared" ref="I17:I24" si="1">H17/G17</f>
        <v>#DIV/0!</v>
      </c>
      <c r="J17" s="231"/>
      <c r="K17" s="193"/>
      <c r="L17" s="168"/>
      <c r="M17" s="216" t="e">
        <f t="shared" ref="M17:M24" si="2">L17/K17</f>
        <v>#DIV/0!</v>
      </c>
      <c r="N17" s="231"/>
      <c r="O17" s="193"/>
      <c r="P17" s="168"/>
      <c r="Q17" s="216" t="e">
        <f t="shared" ref="Q17:Q24" si="3">P17/O17</f>
        <v>#DIV/0!</v>
      </c>
      <c r="R17" s="199"/>
    </row>
    <row r="18" spans="1:19" ht="17.100000000000001" customHeight="1" x14ac:dyDescent="0.15">
      <c r="A18" s="1278" t="s">
        <v>22</v>
      </c>
      <c r="B18" s="1279"/>
      <c r="C18" s="195"/>
      <c r="D18" s="171"/>
      <c r="E18" s="217" t="e">
        <f t="shared" si="0"/>
        <v>#DIV/0!</v>
      </c>
      <c r="F18" s="179"/>
      <c r="G18" s="170"/>
      <c r="H18" s="171"/>
      <c r="I18" s="217" t="e">
        <f t="shared" si="1"/>
        <v>#DIV/0!</v>
      </c>
      <c r="J18" s="228"/>
      <c r="K18" s="195"/>
      <c r="L18" s="171"/>
      <c r="M18" s="217" t="e">
        <f t="shared" si="2"/>
        <v>#DIV/0!</v>
      </c>
      <c r="N18" s="228"/>
      <c r="O18" s="195"/>
      <c r="P18" s="171"/>
      <c r="Q18" s="217" t="e">
        <f t="shared" si="3"/>
        <v>#DIV/0!</v>
      </c>
      <c r="R18" s="200"/>
    </row>
    <row r="19" spans="1:19" ht="17.100000000000001" customHeight="1" x14ac:dyDescent="0.15">
      <c r="A19" s="1278" t="s">
        <v>23</v>
      </c>
      <c r="B19" s="1279"/>
      <c r="C19" s="195"/>
      <c r="D19" s="171"/>
      <c r="E19" s="217" t="e">
        <f t="shared" si="0"/>
        <v>#DIV/0!</v>
      </c>
      <c r="F19" s="179"/>
      <c r="G19" s="170"/>
      <c r="H19" s="171"/>
      <c r="I19" s="217" t="e">
        <f t="shared" si="1"/>
        <v>#DIV/0!</v>
      </c>
      <c r="J19" s="228"/>
      <c r="K19" s="195"/>
      <c r="L19" s="171"/>
      <c r="M19" s="217" t="e">
        <f t="shared" si="2"/>
        <v>#DIV/0!</v>
      </c>
      <c r="N19" s="228"/>
      <c r="O19" s="195"/>
      <c r="P19" s="171"/>
      <c r="Q19" s="217" t="e">
        <f t="shared" si="3"/>
        <v>#DIV/0!</v>
      </c>
      <c r="R19" s="200"/>
    </row>
    <row r="20" spans="1:19" ht="17.100000000000001" customHeight="1" x14ac:dyDescent="0.15">
      <c r="A20" s="1278" t="s">
        <v>24</v>
      </c>
      <c r="B20" s="1279"/>
      <c r="C20" s="195"/>
      <c r="D20" s="171"/>
      <c r="E20" s="217" t="e">
        <f t="shared" si="0"/>
        <v>#DIV/0!</v>
      </c>
      <c r="F20" s="179"/>
      <c r="G20" s="170"/>
      <c r="H20" s="171"/>
      <c r="I20" s="217" t="e">
        <f t="shared" si="1"/>
        <v>#DIV/0!</v>
      </c>
      <c r="J20" s="228"/>
      <c r="K20" s="195"/>
      <c r="L20" s="171"/>
      <c r="M20" s="217" t="e">
        <f t="shared" si="2"/>
        <v>#DIV/0!</v>
      </c>
      <c r="N20" s="228"/>
      <c r="O20" s="195"/>
      <c r="P20" s="171"/>
      <c r="Q20" s="217" t="e">
        <f t="shared" si="3"/>
        <v>#DIV/0!</v>
      </c>
      <c r="R20" s="200"/>
    </row>
    <row r="21" spans="1:19" ht="17.100000000000001" customHeight="1" x14ac:dyDescent="0.15">
      <c r="A21" s="1278" t="s">
        <v>25</v>
      </c>
      <c r="B21" s="1279"/>
      <c r="C21" s="195"/>
      <c r="D21" s="171"/>
      <c r="E21" s="217" t="e">
        <f t="shared" si="0"/>
        <v>#DIV/0!</v>
      </c>
      <c r="F21" s="179"/>
      <c r="G21" s="170"/>
      <c r="H21" s="171"/>
      <c r="I21" s="217" t="e">
        <f t="shared" si="1"/>
        <v>#DIV/0!</v>
      </c>
      <c r="J21" s="228"/>
      <c r="K21" s="195"/>
      <c r="L21" s="171"/>
      <c r="M21" s="217" t="e">
        <f t="shared" si="2"/>
        <v>#DIV/0!</v>
      </c>
      <c r="N21" s="228"/>
      <c r="O21" s="195"/>
      <c r="P21" s="171"/>
      <c r="Q21" s="217" t="e">
        <f t="shared" si="3"/>
        <v>#DIV/0!</v>
      </c>
      <c r="R21" s="200"/>
    </row>
    <row r="22" spans="1:19" ht="17.100000000000001" customHeight="1" x14ac:dyDescent="0.15">
      <c r="A22" s="1278" t="s">
        <v>26</v>
      </c>
      <c r="B22" s="1279"/>
      <c r="C22" s="195"/>
      <c r="D22" s="171"/>
      <c r="E22" s="217" t="e">
        <f t="shared" si="0"/>
        <v>#DIV/0!</v>
      </c>
      <c r="F22" s="179"/>
      <c r="G22" s="170"/>
      <c r="H22" s="171"/>
      <c r="I22" s="217" t="e">
        <f t="shared" si="1"/>
        <v>#DIV/0!</v>
      </c>
      <c r="J22" s="228"/>
      <c r="K22" s="195"/>
      <c r="L22" s="171"/>
      <c r="M22" s="217" t="e">
        <f t="shared" si="2"/>
        <v>#DIV/0!</v>
      </c>
      <c r="N22" s="228"/>
      <c r="O22" s="195"/>
      <c r="P22" s="171"/>
      <c r="Q22" s="217" t="e">
        <f t="shared" si="3"/>
        <v>#DIV/0!</v>
      </c>
      <c r="R22" s="200"/>
    </row>
    <row r="23" spans="1:19" ht="17.100000000000001" customHeight="1" x14ac:dyDescent="0.15">
      <c r="A23" s="1290" t="s">
        <v>27</v>
      </c>
      <c r="B23" s="1291"/>
      <c r="C23" s="195"/>
      <c r="D23" s="171"/>
      <c r="E23" s="217" t="e">
        <f t="shared" si="0"/>
        <v>#DIV/0!</v>
      </c>
      <c r="F23" s="179"/>
      <c r="G23" s="170"/>
      <c r="H23" s="171"/>
      <c r="I23" s="217" t="e">
        <f t="shared" si="1"/>
        <v>#DIV/0!</v>
      </c>
      <c r="J23" s="228"/>
      <c r="K23" s="195"/>
      <c r="L23" s="171"/>
      <c r="M23" s="217" t="e">
        <f t="shared" si="2"/>
        <v>#DIV/0!</v>
      </c>
      <c r="N23" s="228"/>
      <c r="O23" s="195"/>
      <c r="P23" s="171"/>
      <c r="Q23" s="217" t="e">
        <f t="shared" si="3"/>
        <v>#DIV/0!</v>
      </c>
      <c r="R23" s="200"/>
    </row>
    <row r="24" spans="1:19" ht="17.100000000000001" customHeight="1" x14ac:dyDescent="0.15">
      <c r="A24" s="1284" t="s">
        <v>28</v>
      </c>
      <c r="B24" s="1285"/>
      <c r="C24" s="197">
        <f>SUM(C17:C23)</f>
        <v>0</v>
      </c>
      <c r="D24" s="175">
        <f>SUM(D17:D23)</f>
        <v>0</v>
      </c>
      <c r="E24" s="190" t="e">
        <f t="shared" si="0"/>
        <v>#DIV/0!</v>
      </c>
      <c r="F24" s="176">
        <f>SUM(F17:F23)</f>
        <v>0</v>
      </c>
      <c r="G24" s="174">
        <f>SUM(G17:G23)</f>
        <v>0</v>
      </c>
      <c r="H24" s="175">
        <f>SUM(H17:H23)</f>
        <v>0</v>
      </c>
      <c r="I24" s="190" t="e">
        <f t="shared" si="1"/>
        <v>#DIV/0!</v>
      </c>
      <c r="J24" s="196">
        <f>SUM(J17:J23)</f>
        <v>0</v>
      </c>
      <c r="K24" s="197">
        <f>SUM(K17:K23)</f>
        <v>0</v>
      </c>
      <c r="L24" s="175">
        <f>SUM(L17:L23)</f>
        <v>0</v>
      </c>
      <c r="M24" s="190" t="e">
        <f t="shared" si="2"/>
        <v>#DIV/0!</v>
      </c>
      <c r="N24" s="196">
        <f>SUM(N17:N23)</f>
        <v>0</v>
      </c>
      <c r="O24" s="197">
        <f>SUM(O17:O23)</f>
        <v>0</v>
      </c>
      <c r="P24" s="175">
        <f>SUM(P17:P23)</f>
        <v>0</v>
      </c>
      <c r="Q24" s="190" t="e">
        <f t="shared" si="3"/>
        <v>#DIV/0!</v>
      </c>
      <c r="R24" s="208">
        <f>SUM(R17:R23)</f>
        <v>0</v>
      </c>
    </row>
    <row r="25" spans="1:19" ht="17.100000000000001" customHeight="1" x14ac:dyDescent="0.15"/>
    <row r="26" spans="1:19" ht="17.100000000000001" customHeight="1" x14ac:dyDescent="0.15">
      <c r="A26" s="1327" t="s">
        <v>167</v>
      </c>
      <c r="B26" s="1328"/>
      <c r="C26" s="1323" t="s">
        <v>168</v>
      </c>
      <c r="D26" s="1324"/>
      <c r="E26" s="1323" t="s">
        <v>54</v>
      </c>
      <c r="F26" s="1323"/>
      <c r="G26" s="1323"/>
      <c r="H26" s="1323"/>
      <c r="I26" s="1323"/>
      <c r="J26" s="1323"/>
      <c r="K26" s="1323"/>
      <c r="L26" s="1323"/>
      <c r="M26" s="1323"/>
      <c r="N26" s="1333" t="s">
        <v>55</v>
      </c>
      <c r="O26" s="1323"/>
      <c r="P26" s="1323"/>
      <c r="Q26" s="1323"/>
      <c r="R26" s="1323"/>
      <c r="S26" s="1334"/>
    </row>
    <row r="27" spans="1:19" ht="17.100000000000001" customHeight="1" x14ac:dyDescent="0.15">
      <c r="A27" s="1329"/>
      <c r="B27" s="1330"/>
      <c r="C27" s="1325"/>
      <c r="D27" s="1326"/>
      <c r="E27" s="1325" t="s">
        <v>56</v>
      </c>
      <c r="F27" s="1325"/>
      <c r="G27" s="1325" t="s">
        <v>57</v>
      </c>
      <c r="H27" s="1325"/>
      <c r="I27" s="1325"/>
      <c r="J27" s="1325" t="s">
        <v>58</v>
      </c>
      <c r="K27" s="1325"/>
      <c r="L27" s="1325" t="s">
        <v>59</v>
      </c>
      <c r="M27" s="1325"/>
      <c r="N27" s="1335" t="s">
        <v>56</v>
      </c>
      <c r="O27" s="1325"/>
      <c r="P27" s="1325" t="s">
        <v>58</v>
      </c>
      <c r="Q27" s="1325"/>
      <c r="R27" s="1325" t="s">
        <v>59</v>
      </c>
      <c r="S27" s="1336"/>
    </row>
    <row r="28" spans="1:19" ht="17.100000000000001" customHeight="1" x14ac:dyDescent="0.15">
      <c r="A28" s="1331"/>
      <c r="B28" s="1332"/>
      <c r="C28" s="212" t="s">
        <v>60</v>
      </c>
      <c r="D28" s="290" t="s">
        <v>61</v>
      </c>
      <c r="E28" s="212" t="s">
        <v>60</v>
      </c>
      <c r="F28" s="212" t="s">
        <v>61</v>
      </c>
      <c r="G28" s="212" t="s">
        <v>60</v>
      </c>
      <c r="H28" s="212" t="s">
        <v>61</v>
      </c>
      <c r="I28" s="212" t="s">
        <v>42</v>
      </c>
      <c r="J28" s="212" t="s">
        <v>60</v>
      </c>
      <c r="K28" s="212" t="s">
        <v>61</v>
      </c>
      <c r="L28" s="212" t="s">
        <v>60</v>
      </c>
      <c r="M28" s="212" t="s">
        <v>61</v>
      </c>
      <c r="N28" s="303" t="s">
        <v>60</v>
      </c>
      <c r="O28" s="212" t="s">
        <v>61</v>
      </c>
      <c r="P28" s="212" t="s">
        <v>60</v>
      </c>
      <c r="Q28" s="212" t="s">
        <v>61</v>
      </c>
      <c r="R28" s="212" t="s">
        <v>60</v>
      </c>
      <c r="S28" s="220" t="s">
        <v>61</v>
      </c>
    </row>
    <row r="29" spans="1:19" ht="17.100000000000001" customHeight="1" x14ac:dyDescent="0.15">
      <c r="A29" s="1278" t="s">
        <v>21</v>
      </c>
      <c r="B29" s="1279"/>
      <c r="C29" s="291"/>
      <c r="D29" s="292"/>
      <c r="E29" s="291"/>
      <c r="F29" s="293"/>
      <c r="G29" s="294"/>
      <c r="H29" s="293"/>
      <c r="I29" s="304" t="e">
        <f t="shared" ref="I29:I36" si="4">H29/F29</f>
        <v>#DIV/0!</v>
      </c>
      <c r="J29" s="294"/>
      <c r="K29" s="293"/>
      <c r="L29" s="294"/>
      <c r="M29" s="305"/>
      <c r="N29" s="306"/>
      <c r="O29" s="293"/>
      <c r="P29" s="294"/>
      <c r="Q29" s="293"/>
      <c r="R29" s="294"/>
      <c r="S29" s="313"/>
    </row>
    <row r="30" spans="1:19" ht="17.100000000000001" customHeight="1" x14ac:dyDescent="0.15">
      <c r="A30" s="1278" t="s">
        <v>22</v>
      </c>
      <c r="B30" s="1279"/>
      <c r="C30" s="295"/>
      <c r="D30" s="296"/>
      <c r="E30" s="295"/>
      <c r="F30" s="297"/>
      <c r="G30" s="298"/>
      <c r="H30" s="297"/>
      <c r="I30" s="307" t="e">
        <f t="shared" si="4"/>
        <v>#DIV/0!</v>
      </c>
      <c r="J30" s="298"/>
      <c r="K30" s="297"/>
      <c r="L30" s="298"/>
      <c r="M30" s="308"/>
      <c r="N30" s="309"/>
      <c r="O30" s="297"/>
      <c r="P30" s="298"/>
      <c r="Q30" s="297"/>
      <c r="R30" s="298"/>
      <c r="S30" s="314"/>
    </row>
    <row r="31" spans="1:19" ht="17.100000000000001" customHeight="1" x14ac:dyDescent="0.15">
      <c r="A31" s="1278" t="s">
        <v>23</v>
      </c>
      <c r="B31" s="1279"/>
      <c r="C31" s="295"/>
      <c r="D31" s="296"/>
      <c r="E31" s="295"/>
      <c r="F31" s="297"/>
      <c r="G31" s="298"/>
      <c r="H31" s="297"/>
      <c r="I31" s="307" t="e">
        <f t="shared" si="4"/>
        <v>#DIV/0!</v>
      </c>
      <c r="J31" s="298"/>
      <c r="K31" s="297"/>
      <c r="L31" s="298"/>
      <c r="M31" s="308"/>
      <c r="N31" s="309"/>
      <c r="O31" s="297"/>
      <c r="P31" s="298"/>
      <c r="Q31" s="297"/>
      <c r="R31" s="298"/>
      <c r="S31" s="314"/>
    </row>
    <row r="32" spans="1:19" ht="17.100000000000001" customHeight="1" x14ac:dyDescent="0.15">
      <c r="A32" s="1278" t="s">
        <v>24</v>
      </c>
      <c r="B32" s="1279"/>
      <c r="C32" s="295"/>
      <c r="D32" s="296"/>
      <c r="E32" s="295"/>
      <c r="F32" s="297"/>
      <c r="G32" s="298"/>
      <c r="H32" s="297"/>
      <c r="I32" s="307" t="e">
        <f t="shared" si="4"/>
        <v>#DIV/0!</v>
      </c>
      <c r="J32" s="298"/>
      <c r="K32" s="297"/>
      <c r="L32" s="298"/>
      <c r="M32" s="308"/>
      <c r="N32" s="309"/>
      <c r="O32" s="297"/>
      <c r="P32" s="298"/>
      <c r="Q32" s="297"/>
      <c r="R32" s="298"/>
      <c r="S32" s="314"/>
    </row>
    <row r="33" spans="1:19" ht="17.100000000000001" customHeight="1" x14ac:dyDescent="0.15">
      <c r="A33" s="1278" t="s">
        <v>25</v>
      </c>
      <c r="B33" s="1279"/>
      <c r="C33" s="295"/>
      <c r="D33" s="296"/>
      <c r="E33" s="295"/>
      <c r="F33" s="297"/>
      <c r="G33" s="298"/>
      <c r="H33" s="297"/>
      <c r="I33" s="307" t="e">
        <f t="shared" si="4"/>
        <v>#DIV/0!</v>
      </c>
      <c r="J33" s="298"/>
      <c r="K33" s="297"/>
      <c r="L33" s="298"/>
      <c r="M33" s="308"/>
      <c r="N33" s="309"/>
      <c r="O33" s="297"/>
      <c r="P33" s="298"/>
      <c r="Q33" s="297"/>
      <c r="R33" s="298"/>
      <c r="S33" s="314"/>
    </row>
    <row r="34" spans="1:19" ht="17.100000000000001" customHeight="1" x14ac:dyDescent="0.15">
      <c r="A34" s="1278" t="s">
        <v>26</v>
      </c>
      <c r="B34" s="1279"/>
      <c r="C34" s="295"/>
      <c r="D34" s="296"/>
      <c r="E34" s="295"/>
      <c r="F34" s="297"/>
      <c r="G34" s="298"/>
      <c r="H34" s="297"/>
      <c r="I34" s="307" t="e">
        <f t="shared" si="4"/>
        <v>#DIV/0!</v>
      </c>
      <c r="J34" s="298"/>
      <c r="K34" s="297"/>
      <c r="L34" s="298"/>
      <c r="M34" s="308"/>
      <c r="N34" s="309"/>
      <c r="O34" s="297"/>
      <c r="P34" s="298"/>
      <c r="Q34" s="297"/>
      <c r="R34" s="298"/>
      <c r="S34" s="314"/>
    </row>
    <row r="35" spans="1:19" ht="17.100000000000001" customHeight="1" x14ac:dyDescent="0.15">
      <c r="A35" s="1290" t="s">
        <v>27</v>
      </c>
      <c r="B35" s="1291"/>
      <c r="C35" s="299"/>
      <c r="D35" s="300"/>
      <c r="E35" s="299"/>
      <c r="F35" s="301"/>
      <c r="G35" s="302"/>
      <c r="H35" s="301"/>
      <c r="I35" s="307" t="e">
        <f t="shared" si="4"/>
        <v>#DIV/0!</v>
      </c>
      <c r="J35" s="302"/>
      <c r="K35" s="301"/>
      <c r="L35" s="302"/>
      <c r="M35" s="310"/>
      <c r="N35" s="311"/>
      <c r="O35" s="301"/>
      <c r="P35" s="302"/>
      <c r="Q35" s="301"/>
      <c r="R35" s="302"/>
      <c r="S35" s="315"/>
    </row>
    <row r="36" spans="1:19" ht="17.100000000000001" customHeight="1" x14ac:dyDescent="0.15">
      <c r="A36" s="1284" t="s">
        <v>28</v>
      </c>
      <c r="B36" s="1285"/>
      <c r="C36" s="244">
        <f t="shared" ref="C36:H36" si="5">SUM(C29:C35)</f>
        <v>0</v>
      </c>
      <c r="D36" s="176">
        <f t="shared" si="5"/>
        <v>0</v>
      </c>
      <c r="E36" s="229">
        <f t="shared" si="5"/>
        <v>0</v>
      </c>
      <c r="F36" s="175">
        <f t="shared" si="5"/>
        <v>0</v>
      </c>
      <c r="G36" s="230">
        <f t="shared" si="5"/>
        <v>0</v>
      </c>
      <c r="H36" s="175">
        <f t="shared" si="5"/>
        <v>0</v>
      </c>
      <c r="I36" s="190" t="e">
        <f t="shared" si="4"/>
        <v>#DIV/0!</v>
      </c>
      <c r="J36" s="230">
        <f t="shared" ref="J36:S36" si="6">SUM(J29:J35)</f>
        <v>0</v>
      </c>
      <c r="K36" s="175">
        <f t="shared" si="6"/>
        <v>0</v>
      </c>
      <c r="L36" s="230">
        <f t="shared" si="6"/>
        <v>0</v>
      </c>
      <c r="M36" s="196">
        <f t="shared" si="6"/>
        <v>0</v>
      </c>
      <c r="N36" s="244">
        <f t="shared" si="6"/>
        <v>0</v>
      </c>
      <c r="O36" s="175">
        <f t="shared" si="6"/>
        <v>0</v>
      </c>
      <c r="P36" s="230">
        <f t="shared" si="6"/>
        <v>0</v>
      </c>
      <c r="Q36" s="175">
        <f t="shared" si="6"/>
        <v>0</v>
      </c>
      <c r="R36" s="230">
        <f t="shared" si="6"/>
        <v>0</v>
      </c>
      <c r="S36" s="208">
        <f t="shared" si="6"/>
        <v>0</v>
      </c>
    </row>
    <row r="37" spans="1:19" ht="17.100000000000001" customHeight="1" x14ac:dyDescent="0.15"/>
    <row r="38" spans="1:19" ht="17.100000000000001" customHeight="1" x14ac:dyDescent="0.15"/>
    <row r="39" spans="1:19" ht="17.100000000000001" customHeight="1" x14ac:dyDescent="0.15"/>
    <row r="40" spans="1:19" ht="17.100000000000001" customHeight="1" x14ac:dyDescent="0.15"/>
    <row r="41" spans="1:19" ht="17.100000000000001" customHeight="1" x14ac:dyDescent="0.15"/>
    <row r="42" spans="1:19" ht="17.100000000000001" customHeight="1" x14ac:dyDescent="0.15"/>
    <row r="43" spans="1:19" ht="17.100000000000001" customHeight="1" x14ac:dyDescent="0.15"/>
    <row r="44" spans="1:19" ht="17.100000000000001" customHeight="1" x14ac:dyDescent="0.15"/>
    <row r="45" spans="1:19" ht="17.100000000000001" customHeight="1" x14ac:dyDescent="0.15"/>
    <row r="46" spans="1:19" ht="17.100000000000001" customHeight="1" x14ac:dyDescent="0.15"/>
    <row r="47" spans="1:19" ht="17.100000000000001" customHeight="1" x14ac:dyDescent="0.15"/>
    <row r="48" spans="1:19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</sheetData>
  <mergeCells count="32">
    <mergeCell ref="O15:R15"/>
    <mergeCell ref="A17:B17"/>
    <mergeCell ref="A21:B21"/>
    <mergeCell ref="A22:B22"/>
    <mergeCell ref="C15:F15"/>
    <mergeCell ref="G15:J15"/>
    <mergeCell ref="K15:N15"/>
    <mergeCell ref="E26:M26"/>
    <mergeCell ref="N26:S26"/>
    <mergeCell ref="E27:F27"/>
    <mergeCell ref="G27:I27"/>
    <mergeCell ref="J27:K27"/>
    <mergeCell ref="L27:M27"/>
    <mergeCell ref="N27:O27"/>
    <mergeCell ref="P27:Q27"/>
    <mergeCell ref="R27:S27"/>
    <mergeCell ref="A34:B34"/>
    <mergeCell ref="A35:B35"/>
    <mergeCell ref="A36:B36"/>
    <mergeCell ref="A15:B16"/>
    <mergeCell ref="C26:D27"/>
    <mergeCell ref="A26:B28"/>
    <mergeCell ref="A29:B29"/>
    <mergeCell ref="A30:B30"/>
    <mergeCell ref="A31:B31"/>
    <mergeCell ref="A32:B32"/>
    <mergeCell ref="A33:B33"/>
    <mergeCell ref="A23:B23"/>
    <mergeCell ref="A24:B24"/>
    <mergeCell ref="A18:B18"/>
    <mergeCell ref="A19:B19"/>
    <mergeCell ref="A20:B20"/>
  </mergeCells>
  <phoneticPr fontId="36" type="noConversion"/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17"/>
  <sheetViews>
    <sheetView zoomScale="62" zoomScaleNormal="62" workbookViewId="0">
      <selection activeCell="D56" sqref="D56"/>
    </sheetView>
  </sheetViews>
  <sheetFormatPr defaultColWidth="8.75" defaultRowHeight="14.25" x14ac:dyDescent="0.15"/>
  <cols>
    <col min="1" max="1" width="8.875"/>
    <col min="2" max="71" width="8.875" customWidth="1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/>
    <row r="15" spans="1:21" ht="17.100000000000001" customHeight="1" x14ac:dyDescent="0.15">
      <c r="A15" s="1276" t="s">
        <v>9</v>
      </c>
      <c r="B15" s="1323" t="s">
        <v>153</v>
      </c>
      <c r="C15" s="1323"/>
      <c r="D15" s="1323"/>
      <c r="E15" s="1323"/>
      <c r="F15" s="1323"/>
      <c r="G15" s="1323" t="s">
        <v>154</v>
      </c>
      <c r="H15" s="1323"/>
      <c r="I15" s="1323"/>
      <c r="J15" s="1323"/>
      <c r="K15" s="1323"/>
      <c r="L15" s="1323" t="s">
        <v>155</v>
      </c>
      <c r="M15" s="1323"/>
      <c r="N15" s="1323"/>
      <c r="O15" s="1323"/>
      <c r="P15" s="1323"/>
      <c r="Q15" s="1339" t="s">
        <v>156</v>
      </c>
      <c r="R15" s="1339"/>
      <c r="S15" s="1339"/>
      <c r="T15" s="1339"/>
      <c r="U15" s="1340"/>
    </row>
    <row r="16" spans="1:21" ht="17.100000000000001" customHeight="1" x14ac:dyDescent="0.15">
      <c r="A16" s="1278"/>
      <c r="B16" s="269" t="s">
        <v>169</v>
      </c>
      <c r="C16" s="269" t="s">
        <v>170</v>
      </c>
      <c r="D16" s="269" t="s">
        <v>171</v>
      </c>
      <c r="E16" s="269" t="s">
        <v>172</v>
      </c>
      <c r="F16" s="269" t="s">
        <v>42</v>
      </c>
      <c r="G16" s="269" t="s">
        <v>169</v>
      </c>
      <c r="H16" s="269" t="s">
        <v>170</v>
      </c>
      <c r="I16" s="269" t="s">
        <v>171</v>
      </c>
      <c r="J16" s="269" t="s">
        <v>172</v>
      </c>
      <c r="K16" s="269" t="s">
        <v>42</v>
      </c>
      <c r="L16" s="269" t="s">
        <v>169</v>
      </c>
      <c r="M16" s="269" t="s">
        <v>170</v>
      </c>
      <c r="N16" s="269" t="s">
        <v>171</v>
      </c>
      <c r="O16" s="269" t="s">
        <v>172</v>
      </c>
      <c r="P16" s="269" t="s">
        <v>42</v>
      </c>
      <c r="Q16" s="269" t="s">
        <v>169</v>
      </c>
      <c r="R16" s="269" t="s">
        <v>170</v>
      </c>
      <c r="S16" s="269" t="s">
        <v>171</v>
      </c>
      <c r="T16" s="269" t="s">
        <v>172</v>
      </c>
      <c r="U16" s="269" t="s">
        <v>42</v>
      </c>
    </row>
    <row r="17" spans="1:21" ht="17.100000000000001" customHeight="1" x14ac:dyDescent="0.15">
      <c r="A17" s="165" t="s">
        <v>21</v>
      </c>
      <c r="B17" s="270"/>
      <c r="C17" s="257"/>
      <c r="D17" s="258"/>
      <c r="E17" s="257"/>
      <c r="F17" s="251" t="e">
        <f t="shared" ref="F17:F24" si="0">E17/C17</f>
        <v>#DIV/0!</v>
      </c>
      <c r="G17" s="270"/>
      <c r="H17" s="257"/>
      <c r="I17" s="258"/>
      <c r="J17" s="257"/>
      <c r="K17" s="279" t="e">
        <f t="shared" ref="K17:K24" si="1">J17/H17</f>
        <v>#DIV/0!</v>
      </c>
      <c r="L17" s="280"/>
      <c r="M17" s="257"/>
      <c r="N17" s="258"/>
      <c r="O17" s="257"/>
      <c r="P17" s="251" t="e">
        <f t="shared" ref="P17:P24" si="2">O17/M17</f>
        <v>#DIV/0!</v>
      </c>
      <c r="Q17" s="270"/>
      <c r="R17" s="265"/>
      <c r="S17" s="266"/>
      <c r="T17" s="265"/>
      <c r="U17" s="285" t="e">
        <f t="shared" ref="U17:U24" si="3">T17/R17</f>
        <v>#DIV/0!</v>
      </c>
    </row>
    <row r="18" spans="1:21" ht="17.100000000000001" customHeight="1" x14ac:dyDescent="0.15">
      <c r="A18" s="165" t="s">
        <v>22</v>
      </c>
      <c r="B18" s="271"/>
      <c r="C18" s="272"/>
      <c r="D18" s="273"/>
      <c r="E18" s="272"/>
      <c r="F18" s="274" t="e">
        <f t="shared" si="0"/>
        <v>#DIV/0!</v>
      </c>
      <c r="G18" s="271"/>
      <c r="H18" s="272"/>
      <c r="I18" s="273"/>
      <c r="J18" s="272"/>
      <c r="K18" s="281" t="e">
        <f t="shared" si="1"/>
        <v>#DIV/0!</v>
      </c>
      <c r="L18" s="282"/>
      <c r="M18" s="272"/>
      <c r="N18" s="273"/>
      <c r="O18" s="272"/>
      <c r="P18" s="274" t="e">
        <f t="shared" si="2"/>
        <v>#DIV/0!</v>
      </c>
      <c r="Q18" s="271"/>
      <c r="R18" s="272"/>
      <c r="S18" s="273"/>
      <c r="T18" s="272"/>
      <c r="U18" s="286" t="e">
        <f t="shared" si="3"/>
        <v>#DIV/0!</v>
      </c>
    </row>
    <row r="19" spans="1:21" ht="17.100000000000001" customHeight="1" x14ac:dyDescent="0.15">
      <c r="A19" s="165" t="s">
        <v>23</v>
      </c>
      <c r="B19" s="271"/>
      <c r="C19" s="272"/>
      <c r="D19" s="273"/>
      <c r="E19" s="272"/>
      <c r="F19" s="274" t="e">
        <f t="shared" si="0"/>
        <v>#DIV/0!</v>
      </c>
      <c r="G19" s="271"/>
      <c r="H19" s="272"/>
      <c r="I19" s="273"/>
      <c r="J19" s="272"/>
      <c r="K19" s="281" t="e">
        <f t="shared" si="1"/>
        <v>#DIV/0!</v>
      </c>
      <c r="L19" s="282"/>
      <c r="M19" s="272"/>
      <c r="N19" s="273"/>
      <c r="O19" s="272"/>
      <c r="P19" s="274" t="e">
        <f t="shared" si="2"/>
        <v>#DIV/0!</v>
      </c>
      <c r="Q19" s="271"/>
      <c r="R19" s="272"/>
      <c r="S19" s="273"/>
      <c r="T19" s="272"/>
      <c r="U19" s="286" t="e">
        <f t="shared" si="3"/>
        <v>#DIV/0!</v>
      </c>
    </row>
    <row r="20" spans="1:21" ht="17.100000000000001" customHeight="1" x14ac:dyDescent="0.15">
      <c r="A20" s="165" t="s">
        <v>24</v>
      </c>
      <c r="B20" s="271"/>
      <c r="C20" s="272"/>
      <c r="D20" s="273"/>
      <c r="E20" s="272"/>
      <c r="F20" s="274" t="e">
        <f t="shared" si="0"/>
        <v>#DIV/0!</v>
      </c>
      <c r="G20" s="271"/>
      <c r="H20" s="272"/>
      <c r="I20" s="273"/>
      <c r="J20" s="272"/>
      <c r="K20" s="281" t="e">
        <f t="shared" si="1"/>
        <v>#DIV/0!</v>
      </c>
      <c r="L20" s="282"/>
      <c r="M20" s="272"/>
      <c r="N20" s="273"/>
      <c r="O20" s="272"/>
      <c r="P20" s="274" t="e">
        <f t="shared" si="2"/>
        <v>#DIV/0!</v>
      </c>
      <c r="Q20" s="271"/>
      <c r="R20" s="272"/>
      <c r="S20" s="273"/>
      <c r="T20" s="272"/>
      <c r="U20" s="286" t="e">
        <f t="shared" si="3"/>
        <v>#DIV/0!</v>
      </c>
    </row>
    <row r="21" spans="1:21" ht="17.100000000000001" customHeight="1" x14ac:dyDescent="0.15">
      <c r="A21" s="165" t="s">
        <v>25</v>
      </c>
      <c r="B21" s="271"/>
      <c r="C21" s="272"/>
      <c r="D21" s="273"/>
      <c r="E21" s="272"/>
      <c r="F21" s="274" t="e">
        <f t="shared" si="0"/>
        <v>#DIV/0!</v>
      </c>
      <c r="G21" s="271"/>
      <c r="H21" s="272"/>
      <c r="I21" s="273"/>
      <c r="J21" s="272"/>
      <c r="K21" s="281" t="e">
        <f t="shared" si="1"/>
        <v>#DIV/0!</v>
      </c>
      <c r="L21" s="282"/>
      <c r="M21" s="272"/>
      <c r="N21" s="273"/>
      <c r="O21" s="272"/>
      <c r="P21" s="274" t="e">
        <f t="shared" si="2"/>
        <v>#DIV/0!</v>
      </c>
      <c r="Q21" s="271"/>
      <c r="R21" s="272"/>
      <c r="S21" s="273"/>
      <c r="T21" s="272"/>
      <c r="U21" s="286" t="e">
        <f t="shared" si="3"/>
        <v>#DIV/0!</v>
      </c>
    </row>
    <row r="22" spans="1:21" ht="17.100000000000001" customHeight="1" x14ac:dyDescent="0.15">
      <c r="A22" s="165" t="s">
        <v>26</v>
      </c>
      <c r="B22" s="271"/>
      <c r="C22" s="272"/>
      <c r="D22" s="273"/>
      <c r="E22" s="272"/>
      <c r="F22" s="274" t="e">
        <f t="shared" si="0"/>
        <v>#DIV/0!</v>
      </c>
      <c r="G22" s="271"/>
      <c r="H22" s="272"/>
      <c r="I22" s="273"/>
      <c r="J22" s="272"/>
      <c r="K22" s="281" t="e">
        <f t="shared" si="1"/>
        <v>#DIV/0!</v>
      </c>
      <c r="L22" s="282"/>
      <c r="M22" s="272"/>
      <c r="N22" s="273"/>
      <c r="O22" s="272"/>
      <c r="P22" s="274" t="e">
        <f t="shared" si="2"/>
        <v>#DIV/0!</v>
      </c>
      <c r="Q22" s="271"/>
      <c r="R22" s="272"/>
      <c r="S22" s="273"/>
      <c r="T22" s="272"/>
      <c r="U22" s="286" t="e">
        <f t="shared" si="3"/>
        <v>#DIV/0!</v>
      </c>
    </row>
    <row r="23" spans="1:21" ht="17.100000000000001" customHeight="1" x14ac:dyDescent="0.15">
      <c r="A23" s="165" t="s">
        <v>27</v>
      </c>
      <c r="B23" s="271"/>
      <c r="C23" s="272"/>
      <c r="D23" s="273"/>
      <c r="E23" s="272"/>
      <c r="F23" s="274" t="e">
        <f t="shared" si="0"/>
        <v>#DIV/0!</v>
      </c>
      <c r="G23" s="271"/>
      <c r="H23" s="272"/>
      <c r="I23" s="273"/>
      <c r="J23" s="272"/>
      <c r="K23" s="281" t="e">
        <f t="shared" si="1"/>
        <v>#DIV/0!</v>
      </c>
      <c r="L23" s="282"/>
      <c r="M23" s="272"/>
      <c r="N23" s="273"/>
      <c r="O23" s="272"/>
      <c r="P23" s="274" t="e">
        <f t="shared" si="2"/>
        <v>#DIV/0!</v>
      </c>
      <c r="Q23" s="271"/>
      <c r="R23" s="272"/>
      <c r="S23" s="273"/>
      <c r="T23" s="272"/>
      <c r="U23" s="286" t="e">
        <f t="shared" si="3"/>
        <v>#DIV/0!</v>
      </c>
    </row>
    <row r="24" spans="1:21" ht="17.100000000000001" customHeight="1" x14ac:dyDescent="0.15">
      <c r="A24" s="173" t="s">
        <v>28</v>
      </c>
      <c r="B24" s="275">
        <f t="shared" ref="B24:J24" si="4">SUM(B17:B23)</f>
        <v>0</v>
      </c>
      <c r="C24" s="276">
        <f t="shared" si="4"/>
        <v>0</v>
      </c>
      <c r="D24" s="277">
        <f t="shared" si="4"/>
        <v>0</v>
      </c>
      <c r="E24" s="276">
        <f t="shared" si="4"/>
        <v>0</v>
      </c>
      <c r="F24" s="278" t="e">
        <f t="shared" si="0"/>
        <v>#DIV/0!</v>
      </c>
      <c r="G24" s="275">
        <f t="shared" si="4"/>
        <v>0</v>
      </c>
      <c r="H24" s="276">
        <f t="shared" si="4"/>
        <v>0</v>
      </c>
      <c r="I24" s="277">
        <f t="shared" si="4"/>
        <v>0</v>
      </c>
      <c r="J24" s="276">
        <f t="shared" si="4"/>
        <v>0</v>
      </c>
      <c r="K24" s="283" t="e">
        <f t="shared" si="1"/>
        <v>#DIV/0!</v>
      </c>
      <c r="L24" s="284">
        <f t="shared" ref="L24:O24" si="5">SUM(L17:L23)</f>
        <v>0</v>
      </c>
      <c r="M24" s="276">
        <f t="shared" si="5"/>
        <v>0</v>
      </c>
      <c r="N24" s="277">
        <f t="shared" si="5"/>
        <v>0</v>
      </c>
      <c r="O24" s="276">
        <f t="shared" si="5"/>
        <v>0</v>
      </c>
      <c r="P24" s="278" t="e">
        <f t="shared" si="2"/>
        <v>#DIV/0!</v>
      </c>
      <c r="Q24" s="275">
        <f t="shared" ref="Q24:T24" si="6">SUM(Q17:Q23)</f>
        <v>0</v>
      </c>
      <c r="R24" s="276">
        <f t="shared" si="6"/>
        <v>0</v>
      </c>
      <c r="S24" s="277">
        <f t="shared" si="6"/>
        <v>0</v>
      </c>
      <c r="T24" s="276">
        <f t="shared" si="6"/>
        <v>0</v>
      </c>
      <c r="U24" s="287" t="e">
        <f t="shared" si="3"/>
        <v>#DIV/0!</v>
      </c>
    </row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276" t="s">
        <v>9</v>
      </c>
      <c r="B38" s="1323" t="s">
        <v>157</v>
      </c>
      <c r="C38" s="1323"/>
      <c r="D38" s="1323"/>
      <c r="E38" s="1323"/>
      <c r="F38" s="1323"/>
      <c r="G38" s="1323" t="s">
        <v>68</v>
      </c>
      <c r="H38" s="1323"/>
      <c r="I38" s="1323"/>
      <c r="J38" s="1323"/>
      <c r="K38" s="1323"/>
      <c r="L38" s="1323" t="s">
        <v>69</v>
      </c>
      <c r="M38" s="1323"/>
      <c r="N38" s="1323"/>
      <c r="O38" s="1323"/>
      <c r="P38" s="1323"/>
      <c r="Q38" s="1339" t="s">
        <v>173</v>
      </c>
      <c r="R38" s="1339"/>
      <c r="S38" s="1339"/>
      <c r="T38" s="1339"/>
      <c r="U38" s="1340"/>
    </row>
    <row r="39" spans="1:21" ht="17.100000000000001" customHeight="1" x14ac:dyDescent="0.15">
      <c r="A39" s="1278"/>
      <c r="B39" s="1337" t="s">
        <v>169</v>
      </c>
      <c r="C39" s="1337" t="s">
        <v>170</v>
      </c>
      <c r="D39" s="1337" t="s">
        <v>171</v>
      </c>
      <c r="E39" s="1337" t="s">
        <v>172</v>
      </c>
      <c r="F39" s="1337" t="s">
        <v>42</v>
      </c>
      <c r="G39" s="1337" t="s">
        <v>169</v>
      </c>
      <c r="H39" s="1337" t="s">
        <v>170</v>
      </c>
      <c r="I39" s="1337" t="s">
        <v>171</v>
      </c>
      <c r="J39" s="1337" t="s">
        <v>172</v>
      </c>
      <c r="K39" s="1337" t="s">
        <v>42</v>
      </c>
      <c r="L39" s="1337" t="s">
        <v>174</v>
      </c>
      <c r="M39" s="1337" t="s">
        <v>175</v>
      </c>
      <c r="N39" s="1337" t="s">
        <v>176</v>
      </c>
      <c r="O39" s="1337" t="s">
        <v>177</v>
      </c>
      <c r="P39" s="1337" t="s">
        <v>42</v>
      </c>
      <c r="Q39" s="1337" t="s">
        <v>178</v>
      </c>
      <c r="R39" s="1337" t="s">
        <v>179</v>
      </c>
      <c r="S39" s="1337" t="s">
        <v>176</v>
      </c>
      <c r="T39" s="1337" t="s">
        <v>177</v>
      </c>
      <c r="U39" s="1338" t="s">
        <v>42</v>
      </c>
    </row>
    <row r="40" spans="1:21" ht="17.100000000000001" customHeight="1" x14ac:dyDescent="0.15">
      <c r="A40" s="1278"/>
      <c r="B40" s="1337"/>
      <c r="C40" s="1337"/>
      <c r="D40" s="1337"/>
      <c r="E40" s="1337"/>
      <c r="F40" s="1337"/>
      <c r="G40" s="1337"/>
      <c r="H40" s="1337"/>
      <c r="I40" s="1337"/>
      <c r="J40" s="1337"/>
      <c r="K40" s="1337"/>
      <c r="L40" s="1337"/>
      <c r="M40" s="1337"/>
      <c r="N40" s="1337"/>
      <c r="O40" s="1337"/>
      <c r="P40" s="1337"/>
      <c r="Q40" s="1337"/>
      <c r="R40" s="1337"/>
      <c r="S40" s="1337"/>
      <c r="T40" s="1337"/>
      <c r="U40" s="1338"/>
    </row>
    <row r="41" spans="1:21" ht="17.100000000000001" customHeight="1" x14ac:dyDescent="0.15">
      <c r="A41" s="165" t="s">
        <v>21</v>
      </c>
      <c r="B41" s="270"/>
      <c r="C41" s="257"/>
      <c r="D41" s="258"/>
      <c r="E41" s="257"/>
      <c r="F41" s="251" t="e">
        <f t="shared" ref="F41:F48" si="7">E41/C41</f>
        <v>#DIV/0!</v>
      </c>
      <c r="G41" s="270"/>
      <c r="H41" s="257"/>
      <c r="I41" s="258"/>
      <c r="J41" s="257"/>
      <c r="K41" s="279" t="e">
        <f t="shared" ref="K41:K48" si="8">J41/H41</f>
        <v>#DIV/0!</v>
      </c>
      <c r="L41" s="280"/>
      <c r="M41" s="257"/>
      <c r="N41" s="258"/>
      <c r="O41" s="257"/>
      <c r="P41" s="251" t="e">
        <f t="shared" ref="P41:P48" si="9">O41/M41</f>
        <v>#DIV/0!</v>
      </c>
      <c r="Q41" s="270"/>
      <c r="R41" s="265"/>
      <c r="S41" s="266"/>
      <c r="T41" s="265"/>
      <c r="U41" s="285" t="e">
        <f t="shared" ref="U41:U48" si="10">T41/R41</f>
        <v>#DIV/0!</v>
      </c>
    </row>
    <row r="42" spans="1:21" ht="17.100000000000001" customHeight="1" x14ac:dyDescent="0.15">
      <c r="A42" s="165" t="s">
        <v>22</v>
      </c>
      <c r="B42" s="271"/>
      <c r="C42" s="272"/>
      <c r="D42" s="273"/>
      <c r="E42" s="272"/>
      <c r="F42" s="274" t="e">
        <f t="shared" si="7"/>
        <v>#DIV/0!</v>
      </c>
      <c r="G42" s="271"/>
      <c r="H42" s="272"/>
      <c r="I42" s="273"/>
      <c r="J42" s="272"/>
      <c r="K42" s="281" t="e">
        <f t="shared" si="8"/>
        <v>#DIV/0!</v>
      </c>
      <c r="L42" s="282"/>
      <c r="M42" s="272"/>
      <c r="N42" s="273"/>
      <c r="O42" s="272"/>
      <c r="P42" s="274" t="e">
        <f t="shared" si="9"/>
        <v>#DIV/0!</v>
      </c>
      <c r="Q42" s="271"/>
      <c r="R42" s="272"/>
      <c r="S42" s="273"/>
      <c r="T42" s="272"/>
      <c r="U42" s="286" t="e">
        <f t="shared" si="10"/>
        <v>#DIV/0!</v>
      </c>
    </row>
    <row r="43" spans="1:21" ht="17.100000000000001" customHeight="1" x14ac:dyDescent="0.15">
      <c r="A43" s="165" t="s">
        <v>23</v>
      </c>
      <c r="B43" s="271"/>
      <c r="C43" s="272"/>
      <c r="D43" s="273"/>
      <c r="E43" s="272"/>
      <c r="F43" s="274" t="e">
        <f t="shared" si="7"/>
        <v>#DIV/0!</v>
      </c>
      <c r="G43" s="271"/>
      <c r="H43" s="272"/>
      <c r="I43" s="273"/>
      <c r="J43" s="272"/>
      <c r="K43" s="281" t="e">
        <f t="shared" si="8"/>
        <v>#DIV/0!</v>
      </c>
      <c r="L43" s="282"/>
      <c r="M43" s="272"/>
      <c r="N43" s="273"/>
      <c r="O43" s="272"/>
      <c r="P43" s="274" t="e">
        <f t="shared" si="9"/>
        <v>#DIV/0!</v>
      </c>
      <c r="Q43" s="271"/>
      <c r="R43" s="272"/>
      <c r="S43" s="273"/>
      <c r="T43" s="272"/>
      <c r="U43" s="286" t="e">
        <f t="shared" si="10"/>
        <v>#DIV/0!</v>
      </c>
    </row>
    <row r="44" spans="1:21" ht="17.100000000000001" customHeight="1" x14ac:dyDescent="0.15">
      <c r="A44" s="165" t="s">
        <v>24</v>
      </c>
      <c r="B44" s="271"/>
      <c r="C44" s="272"/>
      <c r="D44" s="273"/>
      <c r="E44" s="272"/>
      <c r="F44" s="274" t="e">
        <f t="shared" si="7"/>
        <v>#DIV/0!</v>
      </c>
      <c r="G44" s="271"/>
      <c r="H44" s="272"/>
      <c r="I44" s="273"/>
      <c r="J44" s="272"/>
      <c r="K44" s="281" t="e">
        <f t="shared" si="8"/>
        <v>#DIV/0!</v>
      </c>
      <c r="L44" s="282"/>
      <c r="M44" s="272"/>
      <c r="N44" s="273"/>
      <c r="O44" s="272"/>
      <c r="P44" s="274" t="e">
        <f t="shared" si="9"/>
        <v>#DIV/0!</v>
      </c>
      <c r="Q44" s="271"/>
      <c r="R44" s="272"/>
      <c r="S44" s="273"/>
      <c r="T44" s="272"/>
      <c r="U44" s="286" t="e">
        <f t="shared" si="10"/>
        <v>#DIV/0!</v>
      </c>
    </row>
    <row r="45" spans="1:21" ht="17.100000000000001" customHeight="1" x14ac:dyDescent="0.15">
      <c r="A45" s="165" t="s">
        <v>25</v>
      </c>
      <c r="B45" s="271"/>
      <c r="C45" s="272"/>
      <c r="D45" s="273"/>
      <c r="E45" s="272"/>
      <c r="F45" s="274" t="e">
        <f t="shared" si="7"/>
        <v>#DIV/0!</v>
      </c>
      <c r="G45" s="271"/>
      <c r="H45" s="272"/>
      <c r="I45" s="273"/>
      <c r="J45" s="272"/>
      <c r="K45" s="281" t="e">
        <f t="shared" si="8"/>
        <v>#DIV/0!</v>
      </c>
      <c r="L45" s="282"/>
      <c r="M45" s="272"/>
      <c r="N45" s="273"/>
      <c r="O45" s="272"/>
      <c r="P45" s="274" t="e">
        <f t="shared" si="9"/>
        <v>#DIV/0!</v>
      </c>
      <c r="Q45" s="271"/>
      <c r="R45" s="272"/>
      <c r="S45" s="273"/>
      <c r="T45" s="272"/>
      <c r="U45" s="286" t="e">
        <f t="shared" si="10"/>
        <v>#DIV/0!</v>
      </c>
    </row>
    <row r="46" spans="1:21" ht="17.100000000000001" customHeight="1" x14ac:dyDescent="0.15">
      <c r="A46" s="165" t="s">
        <v>26</v>
      </c>
      <c r="B46" s="271"/>
      <c r="C46" s="272"/>
      <c r="D46" s="273"/>
      <c r="E46" s="272"/>
      <c r="F46" s="274" t="e">
        <f t="shared" si="7"/>
        <v>#DIV/0!</v>
      </c>
      <c r="G46" s="271"/>
      <c r="H46" s="272"/>
      <c r="I46" s="273"/>
      <c r="J46" s="272"/>
      <c r="K46" s="281" t="e">
        <f t="shared" si="8"/>
        <v>#DIV/0!</v>
      </c>
      <c r="L46" s="282"/>
      <c r="M46" s="272"/>
      <c r="N46" s="273"/>
      <c r="O46" s="272"/>
      <c r="P46" s="274" t="e">
        <f t="shared" si="9"/>
        <v>#DIV/0!</v>
      </c>
      <c r="Q46" s="271"/>
      <c r="R46" s="272"/>
      <c r="S46" s="273"/>
      <c r="T46" s="272"/>
      <c r="U46" s="286" t="e">
        <f t="shared" si="10"/>
        <v>#DIV/0!</v>
      </c>
    </row>
    <row r="47" spans="1:21" ht="17.100000000000001" customHeight="1" x14ac:dyDescent="0.15">
      <c r="A47" s="165" t="s">
        <v>27</v>
      </c>
      <c r="B47" s="271"/>
      <c r="C47" s="272"/>
      <c r="D47" s="273"/>
      <c r="E47" s="272"/>
      <c r="F47" s="274" t="e">
        <f t="shared" si="7"/>
        <v>#DIV/0!</v>
      </c>
      <c r="G47" s="271"/>
      <c r="H47" s="272"/>
      <c r="I47" s="273"/>
      <c r="J47" s="272"/>
      <c r="K47" s="281" t="e">
        <f t="shared" si="8"/>
        <v>#DIV/0!</v>
      </c>
      <c r="L47" s="282"/>
      <c r="M47" s="272"/>
      <c r="N47" s="273"/>
      <c r="O47" s="272"/>
      <c r="P47" s="274" t="e">
        <f t="shared" si="9"/>
        <v>#DIV/0!</v>
      </c>
      <c r="Q47" s="271"/>
      <c r="R47" s="272"/>
      <c r="S47" s="273"/>
      <c r="T47" s="272"/>
      <c r="U47" s="286" t="e">
        <f t="shared" si="10"/>
        <v>#DIV/0!</v>
      </c>
    </row>
    <row r="48" spans="1:21" ht="17.100000000000001" customHeight="1" x14ac:dyDescent="0.15">
      <c r="A48" s="173" t="s">
        <v>28</v>
      </c>
      <c r="B48" s="275">
        <f t="shared" ref="B48:J48" si="11">SUM(B41:B47)</f>
        <v>0</v>
      </c>
      <c r="C48" s="276">
        <f t="shared" si="11"/>
        <v>0</v>
      </c>
      <c r="D48" s="277">
        <f t="shared" si="11"/>
        <v>0</v>
      </c>
      <c r="E48" s="276">
        <f t="shared" si="11"/>
        <v>0</v>
      </c>
      <c r="F48" s="278" t="e">
        <f t="shared" si="7"/>
        <v>#DIV/0!</v>
      </c>
      <c r="G48" s="275">
        <f t="shared" si="11"/>
        <v>0</v>
      </c>
      <c r="H48" s="276">
        <f t="shared" si="11"/>
        <v>0</v>
      </c>
      <c r="I48" s="277">
        <f t="shared" si="11"/>
        <v>0</v>
      </c>
      <c r="J48" s="276">
        <f t="shared" si="11"/>
        <v>0</v>
      </c>
      <c r="K48" s="283" t="e">
        <f t="shared" si="8"/>
        <v>#DIV/0!</v>
      </c>
      <c r="L48" s="284">
        <f t="shared" ref="L48:O48" si="12">SUM(L41:L47)</f>
        <v>0</v>
      </c>
      <c r="M48" s="276">
        <f t="shared" si="12"/>
        <v>0</v>
      </c>
      <c r="N48" s="277">
        <f t="shared" si="12"/>
        <v>0</v>
      </c>
      <c r="O48" s="276">
        <f t="shared" si="12"/>
        <v>0</v>
      </c>
      <c r="P48" s="278" t="e">
        <f t="shared" si="9"/>
        <v>#DIV/0!</v>
      </c>
      <c r="Q48" s="275">
        <f t="shared" ref="Q48:T48" si="13">SUM(Q41:Q47)</f>
        <v>0</v>
      </c>
      <c r="R48" s="276">
        <f t="shared" si="13"/>
        <v>0</v>
      </c>
      <c r="S48" s="277">
        <f t="shared" si="13"/>
        <v>0</v>
      </c>
      <c r="T48" s="276">
        <f t="shared" si="13"/>
        <v>0</v>
      </c>
      <c r="U48" s="287" t="e">
        <f t="shared" si="10"/>
        <v>#DIV/0!</v>
      </c>
    </row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  <row r="114" ht="17.100000000000001" customHeight="1" x14ac:dyDescent="0.15"/>
    <row r="115" ht="17.100000000000001" customHeight="1" x14ac:dyDescent="0.15"/>
    <row r="116" ht="17.100000000000001" customHeight="1" x14ac:dyDescent="0.15"/>
    <row r="117" ht="17.100000000000001" customHeight="1" x14ac:dyDescent="0.15"/>
  </sheetData>
  <mergeCells count="30">
    <mergeCell ref="G15:K15"/>
    <mergeCell ref="L15:P15"/>
    <mergeCell ref="Q15:U15"/>
    <mergeCell ref="B38:F38"/>
    <mergeCell ref="G38:K38"/>
    <mergeCell ref="L38:P38"/>
    <mergeCell ref="Q38:U38"/>
    <mergeCell ref="A15:A16"/>
    <mergeCell ref="A38:A40"/>
    <mergeCell ref="B39:B40"/>
    <mergeCell ref="C39:C40"/>
    <mergeCell ref="D39:D40"/>
    <mergeCell ref="B15:F15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T39:T40"/>
    <mergeCell ref="U39:U40"/>
    <mergeCell ref="O39:O40"/>
    <mergeCell ref="P39:P40"/>
    <mergeCell ref="Q39:Q40"/>
    <mergeCell ref="R39:R40"/>
    <mergeCell ref="S39:S40"/>
  </mergeCells>
  <phoneticPr fontId="36" type="noConversion"/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96"/>
  <sheetViews>
    <sheetView zoomScale="63" zoomScaleNormal="63" workbookViewId="0">
      <selection activeCell="H22" sqref="H22"/>
    </sheetView>
  </sheetViews>
  <sheetFormatPr defaultColWidth="8.75" defaultRowHeight="16.5" x14ac:dyDescent="0.15"/>
  <cols>
    <col min="1" max="27" width="8.875" style="164" customWidth="1"/>
    <col min="28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276" t="s">
        <v>9</v>
      </c>
      <c r="B14" s="1323" t="s">
        <v>153</v>
      </c>
      <c r="C14" s="1323"/>
      <c r="D14" s="1323"/>
      <c r="E14" s="1323"/>
      <c r="F14" s="1323"/>
      <c r="G14" s="1323" t="s">
        <v>154</v>
      </c>
      <c r="H14" s="1323"/>
      <c r="I14" s="1323"/>
      <c r="J14" s="1323"/>
      <c r="K14" s="1323"/>
      <c r="L14" s="1323" t="s">
        <v>155</v>
      </c>
      <c r="M14" s="1323"/>
      <c r="N14" s="1323"/>
      <c r="O14" s="1323"/>
      <c r="P14" s="1323"/>
      <c r="Q14" s="1339" t="s">
        <v>156</v>
      </c>
      <c r="R14" s="1339"/>
      <c r="S14" s="1339"/>
      <c r="T14" s="1339"/>
      <c r="U14" s="1340"/>
    </row>
    <row r="15" spans="1:21" ht="17.100000000000001" customHeight="1" x14ac:dyDescent="0.15">
      <c r="A15" s="1361"/>
      <c r="B15" s="1347" t="s">
        <v>104</v>
      </c>
      <c r="C15" s="1347" t="s">
        <v>64</v>
      </c>
      <c r="D15" s="1347" t="s">
        <v>65</v>
      </c>
      <c r="E15" s="1347" t="s">
        <v>180</v>
      </c>
      <c r="F15" s="1347" t="s">
        <v>75</v>
      </c>
      <c r="G15" s="1347" t="s">
        <v>104</v>
      </c>
      <c r="H15" s="1347" t="s">
        <v>64</v>
      </c>
      <c r="I15" s="1347" t="s">
        <v>65</v>
      </c>
      <c r="J15" s="1347" t="s">
        <v>180</v>
      </c>
      <c r="K15" s="1347" t="s">
        <v>75</v>
      </c>
      <c r="L15" s="1347" t="s">
        <v>104</v>
      </c>
      <c r="M15" s="1347" t="s">
        <v>64</v>
      </c>
      <c r="N15" s="1347" t="s">
        <v>65</v>
      </c>
      <c r="O15" s="1347" t="s">
        <v>180</v>
      </c>
      <c r="P15" s="1347" t="s">
        <v>75</v>
      </c>
      <c r="Q15" s="1347" t="s">
        <v>104</v>
      </c>
      <c r="R15" s="1347" t="s">
        <v>64</v>
      </c>
      <c r="S15" s="1347" t="s">
        <v>65</v>
      </c>
      <c r="T15" s="1347" t="s">
        <v>180</v>
      </c>
      <c r="U15" s="1366" t="s">
        <v>75</v>
      </c>
    </row>
    <row r="16" spans="1:21" ht="17.100000000000001" customHeight="1" x14ac:dyDescent="0.15">
      <c r="A16" s="1278"/>
      <c r="B16" s="1348"/>
      <c r="C16" s="1348"/>
      <c r="D16" s="1348"/>
      <c r="E16" s="1348"/>
      <c r="F16" s="1348"/>
      <c r="G16" s="1348"/>
      <c r="H16" s="1348"/>
      <c r="I16" s="1348"/>
      <c r="J16" s="1348"/>
      <c r="K16" s="1348"/>
      <c r="L16" s="1348"/>
      <c r="M16" s="1348"/>
      <c r="N16" s="1348"/>
      <c r="O16" s="1348"/>
      <c r="P16" s="1348"/>
      <c r="Q16" s="1348"/>
      <c r="R16" s="1348"/>
      <c r="S16" s="1348"/>
      <c r="T16" s="1348"/>
      <c r="U16" s="1367"/>
    </row>
    <row r="17" spans="1:21" ht="17.100000000000001" customHeight="1" x14ac:dyDescent="0.15">
      <c r="A17" s="165" t="s">
        <v>21</v>
      </c>
      <c r="B17" s="256"/>
      <c r="C17" s="257"/>
      <c r="D17" s="258"/>
      <c r="E17" s="259" t="e">
        <f>C17/D17</f>
        <v>#DIV/0!</v>
      </c>
      <c r="F17" s="260" t="e">
        <f>E17-B17</f>
        <v>#DIV/0!</v>
      </c>
      <c r="G17" s="256"/>
      <c r="H17" s="257"/>
      <c r="I17" s="258"/>
      <c r="J17" s="259" t="e">
        <f t="shared" ref="J17:J24" si="0">H17/I17</f>
        <v>#DIV/0!</v>
      </c>
      <c r="K17" s="263" t="e">
        <f t="shared" ref="K17:K24" si="1">J17-G17</f>
        <v>#DIV/0!</v>
      </c>
      <c r="L17" s="264"/>
      <c r="M17" s="257"/>
      <c r="N17" s="258"/>
      <c r="O17" s="259" t="e">
        <f t="shared" ref="O17:O24" si="2">M17/N17</f>
        <v>#DIV/0!</v>
      </c>
      <c r="P17" s="260" t="e">
        <f t="shared" ref="P17:P24" si="3">O17-L17</f>
        <v>#DIV/0!</v>
      </c>
      <c r="Q17" s="256"/>
      <c r="R17" s="265"/>
      <c r="S17" s="266"/>
      <c r="T17" s="267" t="e">
        <f t="shared" ref="T17:T24" si="4">R17/S17</f>
        <v>#DIV/0!</v>
      </c>
      <c r="U17" s="268" t="e">
        <f t="shared" ref="U17:U24" si="5">T17-Q17</f>
        <v>#DIV/0!</v>
      </c>
    </row>
    <row r="18" spans="1:21" ht="17.100000000000001" customHeight="1" x14ac:dyDescent="0.15">
      <c r="A18" s="165" t="s">
        <v>22</v>
      </c>
      <c r="B18" s="170"/>
      <c r="C18" s="171"/>
      <c r="D18" s="227"/>
      <c r="E18" s="261" t="e">
        <f>C18/D18</f>
        <v>#DIV/0!</v>
      </c>
      <c r="F18" s="172" t="e">
        <f>E18-B18</f>
        <v>#DIV/0!</v>
      </c>
      <c r="G18" s="170"/>
      <c r="H18" s="171"/>
      <c r="I18" s="227"/>
      <c r="J18" s="261" t="e">
        <f t="shared" si="0"/>
        <v>#DIV/0!</v>
      </c>
      <c r="K18" s="194" t="e">
        <f t="shared" si="1"/>
        <v>#DIV/0!</v>
      </c>
      <c r="L18" s="195"/>
      <c r="M18" s="171"/>
      <c r="N18" s="227"/>
      <c r="O18" s="261" t="e">
        <f t="shared" si="2"/>
        <v>#DIV/0!</v>
      </c>
      <c r="P18" s="172" t="e">
        <f t="shared" si="3"/>
        <v>#DIV/0!</v>
      </c>
      <c r="Q18" s="170"/>
      <c r="R18" s="171"/>
      <c r="S18" s="227"/>
      <c r="T18" s="261" t="e">
        <f t="shared" si="4"/>
        <v>#DIV/0!</v>
      </c>
      <c r="U18" s="205" t="e">
        <f t="shared" si="5"/>
        <v>#DIV/0!</v>
      </c>
    </row>
    <row r="19" spans="1:21" ht="17.100000000000001" customHeight="1" x14ac:dyDescent="0.15">
      <c r="A19" s="165" t="s">
        <v>23</v>
      </c>
      <c r="B19" s="170"/>
      <c r="C19" s="171"/>
      <c r="D19" s="227"/>
      <c r="E19" s="261" t="e">
        <f t="shared" ref="E19:E24" si="6">C19/D19</f>
        <v>#DIV/0!</v>
      </c>
      <c r="F19" s="172" t="e">
        <f t="shared" ref="F19:F24" si="7">E19-B19</f>
        <v>#DIV/0!</v>
      </c>
      <c r="G19" s="170"/>
      <c r="H19" s="171"/>
      <c r="I19" s="227"/>
      <c r="J19" s="261" t="e">
        <f t="shared" si="0"/>
        <v>#DIV/0!</v>
      </c>
      <c r="K19" s="194" t="e">
        <f t="shared" si="1"/>
        <v>#DIV/0!</v>
      </c>
      <c r="L19" s="195"/>
      <c r="M19" s="171"/>
      <c r="N19" s="227"/>
      <c r="O19" s="261" t="e">
        <f t="shared" si="2"/>
        <v>#DIV/0!</v>
      </c>
      <c r="P19" s="172" t="e">
        <f t="shared" si="3"/>
        <v>#DIV/0!</v>
      </c>
      <c r="Q19" s="170"/>
      <c r="R19" s="171"/>
      <c r="S19" s="227"/>
      <c r="T19" s="261" t="e">
        <f t="shared" si="4"/>
        <v>#DIV/0!</v>
      </c>
      <c r="U19" s="205" t="e">
        <f t="shared" si="5"/>
        <v>#DIV/0!</v>
      </c>
    </row>
    <row r="20" spans="1:21" ht="17.100000000000001" customHeight="1" x14ac:dyDescent="0.15">
      <c r="A20" s="165" t="s">
        <v>24</v>
      </c>
      <c r="B20" s="170"/>
      <c r="C20" s="171"/>
      <c r="D20" s="227"/>
      <c r="E20" s="261" t="e">
        <f t="shared" si="6"/>
        <v>#DIV/0!</v>
      </c>
      <c r="F20" s="172" t="e">
        <f t="shared" si="7"/>
        <v>#DIV/0!</v>
      </c>
      <c r="G20" s="170"/>
      <c r="H20" s="171"/>
      <c r="I20" s="227"/>
      <c r="J20" s="261" t="e">
        <f t="shared" si="0"/>
        <v>#DIV/0!</v>
      </c>
      <c r="K20" s="194" t="e">
        <f t="shared" si="1"/>
        <v>#DIV/0!</v>
      </c>
      <c r="L20" s="195"/>
      <c r="M20" s="171"/>
      <c r="N20" s="227"/>
      <c r="O20" s="261" t="e">
        <f t="shared" si="2"/>
        <v>#DIV/0!</v>
      </c>
      <c r="P20" s="172" t="e">
        <f t="shared" si="3"/>
        <v>#DIV/0!</v>
      </c>
      <c r="Q20" s="170"/>
      <c r="R20" s="171"/>
      <c r="S20" s="227"/>
      <c r="T20" s="261" t="e">
        <f t="shared" si="4"/>
        <v>#DIV/0!</v>
      </c>
      <c r="U20" s="205" t="e">
        <f t="shared" si="5"/>
        <v>#DIV/0!</v>
      </c>
    </row>
    <row r="21" spans="1:21" ht="17.100000000000001" customHeight="1" x14ac:dyDescent="0.15">
      <c r="A21" s="165" t="s">
        <v>25</v>
      </c>
      <c r="B21" s="170"/>
      <c r="C21" s="171"/>
      <c r="D21" s="227"/>
      <c r="E21" s="261" t="e">
        <f t="shared" si="6"/>
        <v>#DIV/0!</v>
      </c>
      <c r="F21" s="172" t="e">
        <f t="shared" si="7"/>
        <v>#DIV/0!</v>
      </c>
      <c r="G21" s="170"/>
      <c r="H21" s="171"/>
      <c r="I21" s="227"/>
      <c r="J21" s="261" t="e">
        <f t="shared" si="0"/>
        <v>#DIV/0!</v>
      </c>
      <c r="K21" s="194" t="e">
        <f t="shared" si="1"/>
        <v>#DIV/0!</v>
      </c>
      <c r="L21" s="195"/>
      <c r="M21" s="171"/>
      <c r="N21" s="227"/>
      <c r="O21" s="261" t="e">
        <f t="shared" si="2"/>
        <v>#DIV/0!</v>
      </c>
      <c r="P21" s="172" t="e">
        <f t="shared" si="3"/>
        <v>#DIV/0!</v>
      </c>
      <c r="Q21" s="170"/>
      <c r="R21" s="171"/>
      <c r="S21" s="227"/>
      <c r="T21" s="261" t="e">
        <f t="shared" si="4"/>
        <v>#DIV/0!</v>
      </c>
      <c r="U21" s="205" t="e">
        <f t="shared" si="5"/>
        <v>#DIV/0!</v>
      </c>
    </row>
    <row r="22" spans="1:21" ht="17.100000000000001" customHeight="1" x14ac:dyDescent="0.15">
      <c r="A22" s="165" t="s">
        <v>26</v>
      </c>
      <c r="B22" s="170"/>
      <c r="C22" s="171"/>
      <c r="D22" s="227"/>
      <c r="E22" s="261" t="e">
        <f t="shared" si="6"/>
        <v>#DIV/0!</v>
      </c>
      <c r="F22" s="172" t="e">
        <f t="shared" si="7"/>
        <v>#DIV/0!</v>
      </c>
      <c r="G22" s="170"/>
      <c r="H22" s="171"/>
      <c r="I22" s="227"/>
      <c r="J22" s="261" t="e">
        <f t="shared" si="0"/>
        <v>#DIV/0!</v>
      </c>
      <c r="K22" s="194" t="e">
        <f t="shared" si="1"/>
        <v>#DIV/0!</v>
      </c>
      <c r="L22" s="195"/>
      <c r="M22" s="171"/>
      <c r="N22" s="227"/>
      <c r="O22" s="261" t="e">
        <f t="shared" si="2"/>
        <v>#DIV/0!</v>
      </c>
      <c r="P22" s="172" t="e">
        <f t="shared" si="3"/>
        <v>#DIV/0!</v>
      </c>
      <c r="Q22" s="170"/>
      <c r="R22" s="171"/>
      <c r="S22" s="227"/>
      <c r="T22" s="261" t="e">
        <f t="shared" si="4"/>
        <v>#DIV/0!</v>
      </c>
      <c r="U22" s="205" t="e">
        <f t="shared" si="5"/>
        <v>#DIV/0!</v>
      </c>
    </row>
    <row r="23" spans="1:21" ht="17.100000000000001" customHeight="1" x14ac:dyDescent="0.15">
      <c r="A23" s="165" t="s">
        <v>27</v>
      </c>
      <c r="B23" s="170"/>
      <c r="C23" s="171"/>
      <c r="D23" s="227"/>
      <c r="E23" s="261" t="e">
        <f t="shared" si="6"/>
        <v>#DIV/0!</v>
      </c>
      <c r="F23" s="172" t="e">
        <f t="shared" si="7"/>
        <v>#DIV/0!</v>
      </c>
      <c r="G23" s="170"/>
      <c r="H23" s="171"/>
      <c r="I23" s="227"/>
      <c r="J23" s="261" t="e">
        <f t="shared" si="0"/>
        <v>#DIV/0!</v>
      </c>
      <c r="K23" s="194" t="e">
        <f t="shared" si="1"/>
        <v>#DIV/0!</v>
      </c>
      <c r="L23" s="195"/>
      <c r="M23" s="171"/>
      <c r="N23" s="227"/>
      <c r="O23" s="261" t="e">
        <f t="shared" si="2"/>
        <v>#DIV/0!</v>
      </c>
      <c r="P23" s="172" t="e">
        <f t="shared" si="3"/>
        <v>#DIV/0!</v>
      </c>
      <c r="Q23" s="170"/>
      <c r="R23" s="171"/>
      <c r="S23" s="227"/>
      <c r="T23" s="261" t="e">
        <f t="shared" si="4"/>
        <v>#DIV/0!</v>
      </c>
      <c r="U23" s="205" t="e">
        <f t="shared" si="5"/>
        <v>#DIV/0!</v>
      </c>
    </row>
    <row r="24" spans="1:21" ht="17.100000000000001" customHeight="1" x14ac:dyDescent="0.15">
      <c r="A24" s="173" t="s">
        <v>28</v>
      </c>
      <c r="B24" s="174">
        <f t="shared" ref="B24:I24" si="8">SUM(B17:B23)</f>
        <v>0</v>
      </c>
      <c r="C24" s="175">
        <f t="shared" si="8"/>
        <v>0</v>
      </c>
      <c r="D24" s="230">
        <f t="shared" si="8"/>
        <v>0</v>
      </c>
      <c r="E24" s="262" t="e">
        <f t="shared" si="6"/>
        <v>#DIV/0!</v>
      </c>
      <c r="F24" s="176" t="e">
        <f t="shared" si="7"/>
        <v>#DIV/0!</v>
      </c>
      <c r="G24" s="174">
        <f t="shared" si="8"/>
        <v>0</v>
      </c>
      <c r="H24" s="175">
        <f t="shared" si="8"/>
        <v>0</v>
      </c>
      <c r="I24" s="230">
        <f t="shared" si="8"/>
        <v>0</v>
      </c>
      <c r="J24" s="175" t="e">
        <f t="shared" si="0"/>
        <v>#DIV/0!</v>
      </c>
      <c r="K24" s="196" t="e">
        <f t="shared" si="1"/>
        <v>#DIV/0!</v>
      </c>
      <c r="L24" s="197">
        <f t="shared" ref="L24:N24" si="9">SUM(L17:L23)</f>
        <v>0</v>
      </c>
      <c r="M24" s="175">
        <f t="shared" si="9"/>
        <v>0</v>
      </c>
      <c r="N24" s="230">
        <f t="shared" si="9"/>
        <v>0</v>
      </c>
      <c r="O24" s="175" t="e">
        <f t="shared" si="2"/>
        <v>#DIV/0!</v>
      </c>
      <c r="P24" s="176" t="e">
        <f t="shared" si="3"/>
        <v>#DIV/0!</v>
      </c>
      <c r="Q24" s="174">
        <f t="shared" ref="Q24:S24" si="10">SUM(Q17:Q23)</f>
        <v>0</v>
      </c>
      <c r="R24" s="175">
        <f t="shared" si="10"/>
        <v>0</v>
      </c>
      <c r="S24" s="230">
        <f t="shared" si="10"/>
        <v>0</v>
      </c>
      <c r="T24" s="175" t="e">
        <f t="shared" si="4"/>
        <v>#DIV/0!</v>
      </c>
      <c r="U24" s="208" t="e">
        <f t="shared" si="5"/>
        <v>#DIV/0!</v>
      </c>
    </row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276" t="s">
        <v>9</v>
      </c>
      <c r="B38" s="1323" t="s">
        <v>157</v>
      </c>
      <c r="C38" s="1323"/>
      <c r="D38" s="1323"/>
      <c r="E38" s="1323"/>
      <c r="F38" s="1323"/>
      <c r="G38" s="1323"/>
      <c r="H38" s="1323" t="s">
        <v>68</v>
      </c>
      <c r="I38" s="1323"/>
      <c r="J38" s="1323"/>
      <c r="K38" s="1323"/>
      <c r="L38" s="1323"/>
      <c r="M38" s="1323"/>
      <c r="N38" s="1323" t="s">
        <v>69</v>
      </c>
      <c r="O38" s="1323"/>
      <c r="P38" s="1323"/>
      <c r="Q38" s="1323"/>
      <c r="R38" s="1323"/>
      <c r="S38" s="1323"/>
      <c r="T38" s="1323"/>
      <c r="U38" s="1334"/>
    </row>
    <row r="39" spans="1:21" ht="17.100000000000001" customHeight="1" x14ac:dyDescent="0.15">
      <c r="A39" s="1361"/>
      <c r="B39" s="1345" t="s">
        <v>104</v>
      </c>
      <c r="C39" s="1345" t="s">
        <v>64</v>
      </c>
      <c r="D39" s="1345" t="s">
        <v>65</v>
      </c>
      <c r="E39" s="1351" t="s">
        <v>180</v>
      </c>
      <c r="F39" s="1345" t="s">
        <v>75</v>
      </c>
      <c r="G39" s="1345" t="s">
        <v>42</v>
      </c>
      <c r="H39" s="1345" t="s">
        <v>104</v>
      </c>
      <c r="I39" s="1345" t="s">
        <v>64</v>
      </c>
      <c r="J39" s="1345" t="s">
        <v>65</v>
      </c>
      <c r="K39" s="1351" t="s">
        <v>180</v>
      </c>
      <c r="L39" s="1345" t="s">
        <v>75</v>
      </c>
      <c r="M39" s="1345" t="s">
        <v>42</v>
      </c>
      <c r="N39" s="1345" t="s">
        <v>161</v>
      </c>
      <c r="O39" s="1351" t="s">
        <v>181</v>
      </c>
      <c r="P39" s="1345" t="s">
        <v>65</v>
      </c>
      <c r="Q39" s="1345" t="s">
        <v>63</v>
      </c>
      <c r="R39" s="1341" t="s">
        <v>75</v>
      </c>
      <c r="S39" s="1349"/>
      <c r="T39" s="1341" t="s">
        <v>42</v>
      </c>
      <c r="U39" s="1342"/>
    </row>
    <row r="40" spans="1:21" ht="17.100000000000001" customHeight="1" x14ac:dyDescent="0.15">
      <c r="A40" s="1278"/>
      <c r="B40" s="1346"/>
      <c r="C40" s="1346"/>
      <c r="D40" s="1346"/>
      <c r="E40" s="1352"/>
      <c r="F40" s="1346"/>
      <c r="G40" s="1346"/>
      <c r="H40" s="1346"/>
      <c r="I40" s="1346"/>
      <c r="J40" s="1346"/>
      <c r="K40" s="1352"/>
      <c r="L40" s="1346"/>
      <c r="M40" s="1346"/>
      <c r="N40" s="1346"/>
      <c r="O40" s="1352"/>
      <c r="P40" s="1346"/>
      <c r="Q40" s="1346"/>
      <c r="R40" s="1343"/>
      <c r="S40" s="1350"/>
      <c r="T40" s="1343"/>
      <c r="U40" s="1344"/>
    </row>
    <row r="41" spans="1:21" ht="17.100000000000001" customHeight="1" x14ac:dyDescent="0.15">
      <c r="A41" s="165" t="s">
        <v>21</v>
      </c>
      <c r="B41" s="167"/>
      <c r="C41" s="168"/>
      <c r="D41" s="235"/>
      <c r="E41" s="209" t="e">
        <f t="shared" ref="E41:E48" si="11">C41/D41</f>
        <v>#DIV/0!</v>
      </c>
      <c r="F41" s="209" t="e">
        <f t="shared" ref="F41:F48" si="12">E41-B41</f>
        <v>#DIV/0!</v>
      </c>
      <c r="G41" s="210" t="e">
        <f t="shared" ref="G41:G48" si="13">E41/B41</f>
        <v>#DIV/0!</v>
      </c>
      <c r="H41" s="167"/>
      <c r="I41" s="168"/>
      <c r="J41" s="235"/>
      <c r="K41" s="209" t="e">
        <f t="shared" ref="K41:K48" si="14">I41/J41</f>
        <v>#DIV/0!</v>
      </c>
      <c r="L41" s="209" t="e">
        <f t="shared" ref="L41:L48" si="15">K41-H41</f>
        <v>#DIV/0!</v>
      </c>
      <c r="M41" s="213" t="e">
        <f t="shared" ref="M41:M48" si="16">K41/H41</f>
        <v>#DIV/0!</v>
      </c>
      <c r="N41" s="193"/>
      <c r="O41" s="168"/>
      <c r="P41" s="235"/>
      <c r="Q41" s="209" t="e">
        <f t="shared" ref="Q41:Q48" si="17">O41/P41</f>
        <v>#DIV/0!</v>
      </c>
      <c r="R41" s="1362" t="e">
        <f t="shared" ref="R41:R48" si="18">Q41-N41</f>
        <v>#DIV/0!</v>
      </c>
      <c r="S41" s="1363"/>
      <c r="T41" s="1364" t="e">
        <f t="shared" ref="T41:T48" si="19">Q41/N41</f>
        <v>#DIV/0!</v>
      </c>
      <c r="U41" s="1365"/>
    </row>
    <row r="42" spans="1:21" ht="17.100000000000001" customHeight="1" x14ac:dyDescent="0.15">
      <c r="A42" s="165" t="s">
        <v>22</v>
      </c>
      <c r="B42" s="170"/>
      <c r="C42" s="171"/>
      <c r="D42" s="227"/>
      <c r="E42" s="187" t="e">
        <f t="shared" si="11"/>
        <v>#DIV/0!</v>
      </c>
      <c r="F42" s="187" t="e">
        <f t="shared" si="12"/>
        <v>#DIV/0!</v>
      </c>
      <c r="G42" s="211" t="e">
        <f t="shared" si="13"/>
        <v>#DIV/0!</v>
      </c>
      <c r="H42" s="170"/>
      <c r="I42" s="171"/>
      <c r="J42" s="227"/>
      <c r="K42" s="187" t="e">
        <f t="shared" si="14"/>
        <v>#DIV/0!</v>
      </c>
      <c r="L42" s="187" t="e">
        <f t="shared" si="15"/>
        <v>#DIV/0!</v>
      </c>
      <c r="M42" s="214" t="e">
        <f t="shared" si="16"/>
        <v>#DIV/0!</v>
      </c>
      <c r="N42" s="195"/>
      <c r="O42" s="171"/>
      <c r="P42" s="227"/>
      <c r="Q42" s="187" t="e">
        <f t="shared" si="17"/>
        <v>#DIV/0!</v>
      </c>
      <c r="R42" s="1353" t="e">
        <f t="shared" si="18"/>
        <v>#DIV/0!</v>
      </c>
      <c r="S42" s="1354"/>
      <c r="T42" s="1355" t="e">
        <f t="shared" si="19"/>
        <v>#DIV/0!</v>
      </c>
      <c r="U42" s="1356"/>
    </row>
    <row r="43" spans="1:21" ht="17.100000000000001" customHeight="1" x14ac:dyDescent="0.15">
      <c r="A43" s="165" t="s">
        <v>23</v>
      </c>
      <c r="B43" s="170"/>
      <c r="C43" s="171"/>
      <c r="D43" s="227"/>
      <c r="E43" s="187" t="e">
        <f t="shared" si="11"/>
        <v>#DIV/0!</v>
      </c>
      <c r="F43" s="187" t="e">
        <f t="shared" si="12"/>
        <v>#DIV/0!</v>
      </c>
      <c r="G43" s="211" t="e">
        <f t="shared" si="13"/>
        <v>#DIV/0!</v>
      </c>
      <c r="H43" s="170"/>
      <c r="I43" s="171"/>
      <c r="J43" s="227"/>
      <c r="K43" s="187" t="e">
        <f t="shared" si="14"/>
        <v>#DIV/0!</v>
      </c>
      <c r="L43" s="187" t="e">
        <f t="shared" si="15"/>
        <v>#DIV/0!</v>
      </c>
      <c r="M43" s="214" t="e">
        <f t="shared" si="16"/>
        <v>#DIV/0!</v>
      </c>
      <c r="N43" s="195"/>
      <c r="O43" s="171"/>
      <c r="P43" s="227"/>
      <c r="Q43" s="187" t="e">
        <f t="shared" si="17"/>
        <v>#DIV/0!</v>
      </c>
      <c r="R43" s="1353" t="e">
        <f t="shared" si="18"/>
        <v>#DIV/0!</v>
      </c>
      <c r="S43" s="1354"/>
      <c r="T43" s="1355" t="e">
        <f t="shared" si="19"/>
        <v>#DIV/0!</v>
      </c>
      <c r="U43" s="1356"/>
    </row>
    <row r="44" spans="1:21" ht="17.100000000000001" customHeight="1" x14ac:dyDescent="0.15">
      <c r="A44" s="165" t="s">
        <v>24</v>
      </c>
      <c r="B44" s="170"/>
      <c r="C44" s="171"/>
      <c r="D44" s="227"/>
      <c r="E44" s="187" t="e">
        <f t="shared" si="11"/>
        <v>#DIV/0!</v>
      </c>
      <c r="F44" s="187" t="e">
        <f t="shared" si="12"/>
        <v>#DIV/0!</v>
      </c>
      <c r="G44" s="211" t="e">
        <f t="shared" si="13"/>
        <v>#DIV/0!</v>
      </c>
      <c r="H44" s="170"/>
      <c r="I44" s="171"/>
      <c r="J44" s="227"/>
      <c r="K44" s="187" t="e">
        <f t="shared" si="14"/>
        <v>#DIV/0!</v>
      </c>
      <c r="L44" s="187" t="e">
        <f t="shared" si="15"/>
        <v>#DIV/0!</v>
      </c>
      <c r="M44" s="214" t="e">
        <f t="shared" si="16"/>
        <v>#DIV/0!</v>
      </c>
      <c r="N44" s="195"/>
      <c r="O44" s="171"/>
      <c r="P44" s="227"/>
      <c r="Q44" s="187" t="e">
        <f t="shared" si="17"/>
        <v>#DIV/0!</v>
      </c>
      <c r="R44" s="1353" t="e">
        <f t="shared" si="18"/>
        <v>#DIV/0!</v>
      </c>
      <c r="S44" s="1354"/>
      <c r="T44" s="1355" t="e">
        <f t="shared" si="19"/>
        <v>#DIV/0!</v>
      </c>
      <c r="U44" s="1356"/>
    </row>
    <row r="45" spans="1:21" ht="17.100000000000001" customHeight="1" x14ac:dyDescent="0.15">
      <c r="A45" s="165" t="s">
        <v>25</v>
      </c>
      <c r="B45" s="170"/>
      <c r="C45" s="171"/>
      <c r="D45" s="227"/>
      <c r="E45" s="187" t="e">
        <f t="shared" si="11"/>
        <v>#DIV/0!</v>
      </c>
      <c r="F45" s="187" t="e">
        <f t="shared" si="12"/>
        <v>#DIV/0!</v>
      </c>
      <c r="G45" s="211" t="e">
        <f t="shared" si="13"/>
        <v>#DIV/0!</v>
      </c>
      <c r="H45" s="170"/>
      <c r="I45" s="171"/>
      <c r="J45" s="227"/>
      <c r="K45" s="187" t="e">
        <f t="shared" si="14"/>
        <v>#DIV/0!</v>
      </c>
      <c r="L45" s="187" t="e">
        <f t="shared" si="15"/>
        <v>#DIV/0!</v>
      </c>
      <c r="M45" s="214" t="e">
        <f t="shared" si="16"/>
        <v>#DIV/0!</v>
      </c>
      <c r="N45" s="195"/>
      <c r="O45" s="171"/>
      <c r="P45" s="227"/>
      <c r="Q45" s="187" t="e">
        <f t="shared" si="17"/>
        <v>#DIV/0!</v>
      </c>
      <c r="R45" s="1353" t="e">
        <f t="shared" si="18"/>
        <v>#DIV/0!</v>
      </c>
      <c r="S45" s="1354"/>
      <c r="T45" s="1355" t="e">
        <f t="shared" si="19"/>
        <v>#DIV/0!</v>
      </c>
      <c r="U45" s="1356"/>
    </row>
    <row r="46" spans="1:21" ht="17.100000000000001" customHeight="1" x14ac:dyDescent="0.15">
      <c r="A46" s="165" t="s">
        <v>26</v>
      </c>
      <c r="B46" s="170"/>
      <c r="C46" s="171"/>
      <c r="D46" s="227"/>
      <c r="E46" s="187" t="e">
        <f t="shared" si="11"/>
        <v>#DIV/0!</v>
      </c>
      <c r="F46" s="187" t="e">
        <f t="shared" si="12"/>
        <v>#DIV/0!</v>
      </c>
      <c r="G46" s="211" t="e">
        <f t="shared" si="13"/>
        <v>#DIV/0!</v>
      </c>
      <c r="H46" s="170"/>
      <c r="I46" s="171"/>
      <c r="J46" s="227"/>
      <c r="K46" s="187" t="e">
        <f t="shared" si="14"/>
        <v>#DIV/0!</v>
      </c>
      <c r="L46" s="187" t="e">
        <f t="shared" si="15"/>
        <v>#DIV/0!</v>
      </c>
      <c r="M46" s="214" t="e">
        <f t="shared" si="16"/>
        <v>#DIV/0!</v>
      </c>
      <c r="N46" s="195"/>
      <c r="O46" s="171"/>
      <c r="P46" s="227"/>
      <c r="Q46" s="187" t="e">
        <f t="shared" si="17"/>
        <v>#DIV/0!</v>
      </c>
      <c r="R46" s="1353" t="e">
        <f t="shared" si="18"/>
        <v>#DIV/0!</v>
      </c>
      <c r="S46" s="1354"/>
      <c r="T46" s="1355" t="e">
        <f t="shared" si="19"/>
        <v>#DIV/0!</v>
      </c>
      <c r="U46" s="1356"/>
    </row>
    <row r="47" spans="1:21" ht="17.100000000000001" customHeight="1" x14ac:dyDescent="0.15">
      <c r="A47" s="165" t="s">
        <v>27</v>
      </c>
      <c r="B47" s="170"/>
      <c r="C47" s="171"/>
      <c r="D47" s="227"/>
      <c r="E47" s="187" t="e">
        <f t="shared" si="11"/>
        <v>#DIV/0!</v>
      </c>
      <c r="F47" s="187" t="e">
        <f t="shared" si="12"/>
        <v>#DIV/0!</v>
      </c>
      <c r="G47" s="211" t="e">
        <f t="shared" si="13"/>
        <v>#DIV/0!</v>
      </c>
      <c r="H47" s="170"/>
      <c r="I47" s="171"/>
      <c r="J47" s="227"/>
      <c r="K47" s="187" t="e">
        <f t="shared" si="14"/>
        <v>#DIV/0!</v>
      </c>
      <c r="L47" s="187" t="e">
        <f t="shared" si="15"/>
        <v>#DIV/0!</v>
      </c>
      <c r="M47" s="214" t="e">
        <f t="shared" si="16"/>
        <v>#DIV/0!</v>
      </c>
      <c r="N47" s="195"/>
      <c r="O47" s="171"/>
      <c r="P47" s="227"/>
      <c r="Q47" s="187" t="e">
        <f t="shared" si="17"/>
        <v>#DIV/0!</v>
      </c>
      <c r="R47" s="1353" t="e">
        <f t="shared" si="18"/>
        <v>#DIV/0!</v>
      </c>
      <c r="S47" s="1354"/>
      <c r="T47" s="1355" t="e">
        <f t="shared" si="19"/>
        <v>#DIV/0!</v>
      </c>
      <c r="U47" s="1356"/>
    </row>
    <row r="48" spans="1:21" ht="17.100000000000001" customHeight="1" x14ac:dyDescent="0.15">
      <c r="A48" s="173" t="s">
        <v>28</v>
      </c>
      <c r="B48" s="174">
        <f>SUM(B41:B47)</f>
        <v>0</v>
      </c>
      <c r="C48" s="175">
        <f t="shared" ref="C48:J48" si="20">SUM(C41:C47)</f>
        <v>0</v>
      </c>
      <c r="D48" s="230">
        <f t="shared" si="20"/>
        <v>0</v>
      </c>
      <c r="E48" s="175" t="e">
        <f t="shared" si="11"/>
        <v>#DIV/0!</v>
      </c>
      <c r="F48" s="175" t="e">
        <f t="shared" si="12"/>
        <v>#DIV/0!</v>
      </c>
      <c r="G48" s="191" t="e">
        <f t="shared" si="13"/>
        <v>#DIV/0!</v>
      </c>
      <c r="H48" s="174">
        <f t="shared" si="20"/>
        <v>0</v>
      </c>
      <c r="I48" s="175">
        <f t="shared" si="20"/>
        <v>0</v>
      </c>
      <c r="J48" s="230">
        <f t="shared" si="20"/>
        <v>0</v>
      </c>
      <c r="K48" s="175" t="e">
        <f t="shared" si="14"/>
        <v>#DIV/0!</v>
      </c>
      <c r="L48" s="175" t="e">
        <f t="shared" si="15"/>
        <v>#DIV/0!</v>
      </c>
      <c r="M48" s="215" t="e">
        <f t="shared" si="16"/>
        <v>#DIV/0!</v>
      </c>
      <c r="N48" s="197">
        <f t="shared" ref="N48:P48" si="21">SUM(N41:N47)</f>
        <v>0</v>
      </c>
      <c r="O48" s="175">
        <f t="shared" si="21"/>
        <v>0</v>
      </c>
      <c r="P48" s="230">
        <f t="shared" si="21"/>
        <v>0</v>
      </c>
      <c r="Q48" s="175" t="e">
        <f t="shared" si="17"/>
        <v>#DIV/0!</v>
      </c>
      <c r="R48" s="1357" t="e">
        <f t="shared" si="18"/>
        <v>#DIV/0!</v>
      </c>
      <c r="S48" s="1358"/>
      <c r="T48" s="1359" t="e">
        <f t="shared" si="19"/>
        <v>#DIV/0!</v>
      </c>
      <c r="U48" s="1360"/>
    </row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</sheetData>
  <mergeCells count="63">
    <mergeCell ref="B14:F14"/>
    <mergeCell ref="G14:K14"/>
    <mergeCell ref="L14:P14"/>
    <mergeCell ref="Q14:U14"/>
    <mergeCell ref="B38:G38"/>
    <mergeCell ref="H38:M38"/>
    <mergeCell ref="N38:U38"/>
    <mergeCell ref="G15:G16"/>
    <mergeCell ref="J15:J16"/>
    <mergeCell ref="M15:M16"/>
    <mergeCell ref="P15:P16"/>
    <mergeCell ref="T15:T16"/>
    <mergeCell ref="U15:U16"/>
    <mergeCell ref="R41:S41"/>
    <mergeCell ref="T41:U41"/>
    <mergeCell ref="R42:S42"/>
    <mergeCell ref="T42:U42"/>
    <mergeCell ref="R43:S43"/>
    <mergeCell ref="T43:U43"/>
    <mergeCell ref="R44:S44"/>
    <mergeCell ref="T44:U44"/>
    <mergeCell ref="R45:S45"/>
    <mergeCell ref="T45:U45"/>
    <mergeCell ref="R46:S46"/>
    <mergeCell ref="T46:U46"/>
    <mergeCell ref="R47:S47"/>
    <mergeCell ref="T47:U47"/>
    <mergeCell ref="R48:S48"/>
    <mergeCell ref="T48:U48"/>
    <mergeCell ref="A14:A16"/>
    <mergeCell ref="A38:A40"/>
    <mergeCell ref="B15:B16"/>
    <mergeCell ref="B39:B40"/>
    <mergeCell ref="C15:C16"/>
    <mergeCell ref="C39:C40"/>
    <mergeCell ref="D15:D16"/>
    <mergeCell ref="D39:D40"/>
    <mergeCell ref="E15:E16"/>
    <mergeCell ref="E39:E40"/>
    <mergeCell ref="F15:F16"/>
    <mergeCell ref="F39:F40"/>
    <mergeCell ref="G39:G40"/>
    <mergeCell ref="H15:H16"/>
    <mergeCell ref="H39:H40"/>
    <mergeCell ref="I15:I16"/>
    <mergeCell ref="I39:I40"/>
    <mergeCell ref="J39:J40"/>
    <mergeCell ref="K15:K16"/>
    <mergeCell ref="K39:K40"/>
    <mergeCell ref="L15:L16"/>
    <mergeCell ref="L39:L40"/>
    <mergeCell ref="M39:M40"/>
    <mergeCell ref="N15:N16"/>
    <mergeCell ref="N39:N40"/>
    <mergeCell ref="O15:O16"/>
    <mergeCell ref="O39:O40"/>
    <mergeCell ref="T39:U40"/>
    <mergeCell ref="P39:P40"/>
    <mergeCell ref="Q15:Q16"/>
    <mergeCell ref="Q39:Q40"/>
    <mergeCell ref="R15:R16"/>
    <mergeCell ref="S15:S16"/>
    <mergeCell ref="R39:S40"/>
  </mergeCells>
  <phoneticPr fontId="36" type="noConversion"/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7"/>
  <sheetViews>
    <sheetView zoomScale="70" zoomScaleNormal="70" workbookViewId="0">
      <selection activeCell="H22" sqref="H22"/>
    </sheetView>
  </sheetViews>
  <sheetFormatPr defaultColWidth="8.75" defaultRowHeight="16.5" x14ac:dyDescent="0.15"/>
  <cols>
    <col min="1" max="48" width="8.875" style="164" customWidth="1"/>
    <col min="49" max="16384" width="8.75" style="164"/>
  </cols>
  <sheetData>
    <row r="1" spans="1:14" ht="17.100000000000001" customHeight="1" x14ac:dyDescent="0.15"/>
    <row r="2" spans="1:14" ht="17.100000000000001" customHeight="1" x14ac:dyDescent="0.15"/>
    <row r="3" spans="1:14" ht="17.100000000000001" customHeight="1" x14ac:dyDescent="0.15"/>
    <row r="4" spans="1:14" ht="17.100000000000001" customHeight="1" x14ac:dyDescent="0.15"/>
    <row r="5" spans="1:14" ht="17.100000000000001" customHeight="1" x14ac:dyDescent="0.15"/>
    <row r="6" spans="1:14" ht="17.100000000000001" customHeight="1" x14ac:dyDescent="0.15"/>
    <row r="7" spans="1:14" ht="17.100000000000001" customHeight="1" x14ac:dyDescent="0.15"/>
    <row r="8" spans="1:14" ht="17.100000000000001" customHeight="1" x14ac:dyDescent="0.15"/>
    <row r="9" spans="1:14" ht="17.100000000000001" customHeight="1" x14ac:dyDescent="0.15"/>
    <row r="10" spans="1:14" ht="17.100000000000001" customHeight="1" x14ac:dyDescent="0.15"/>
    <row r="11" spans="1:14" ht="17.100000000000001" customHeight="1" x14ac:dyDescent="0.15"/>
    <row r="12" spans="1:14" ht="17.100000000000001" customHeight="1" x14ac:dyDescent="0.15"/>
    <row r="13" spans="1:14" ht="17.100000000000001" customHeight="1" x14ac:dyDescent="0.15"/>
    <row r="14" spans="1:14" ht="17.100000000000001" customHeight="1" x14ac:dyDescent="0.15">
      <c r="A14" s="1276" t="s">
        <v>9</v>
      </c>
      <c r="B14" s="1277"/>
      <c r="C14" s="1304" t="s">
        <v>153</v>
      </c>
      <c r="D14" s="1304"/>
      <c r="E14" s="1304"/>
      <c r="F14" s="1304" t="s">
        <v>154</v>
      </c>
      <c r="G14" s="1304"/>
      <c r="H14" s="1304"/>
      <c r="I14" s="1304" t="s">
        <v>155</v>
      </c>
      <c r="J14" s="1304"/>
      <c r="K14" s="1304"/>
      <c r="L14" s="1304" t="s">
        <v>156</v>
      </c>
      <c r="M14" s="1304"/>
      <c r="N14" s="1305"/>
    </row>
    <row r="15" spans="1:14" ht="17.100000000000001" customHeight="1" x14ac:dyDescent="0.15">
      <c r="A15" s="1278"/>
      <c r="B15" s="1279"/>
      <c r="C15" s="1384" t="s">
        <v>72</v>
      </c>
      <c r="D15" s="1384" t="s">
        <v>73</v>
      </c>
      <c r="E15" s="1385" t="s">
        <v>71</v>
      </c>
      <c r="F15" s="1384" t="s">
        <v>72</v>
      </c>
      <c r="G15" s="1384" t="s">
        <v>73</v>
      </c>
      <c r="H15" s="1385" t="s">
        <v>71</v>
      </c>
      <c r="I15" s="1384" t="s">
        <v>72</v>
      </c>
      <c r="J15" s="1384" t="s">
        <v>73</v>
      </c>
      <c r="K15" s="1385" t="s">
        <v>71</v>
      </c>
      <c r="L15" s="1384" t="s">
        <v>72</v>
      </c>
      <c r="M15" s="1384" t="s">
        <v>73</v>
      </c>
      <c r="N15" s="1368" t="s">
        <v>71</v>
      </c>
    </row>
    <row r="16" spans="1:14" ht="17.100000000000001" customHeight="1" x14ac:dyDescent="0.15">
      <c r="A16" s="1278"/>
      <c r="B16" s="1279"/>
      <c r="C16" s="1384"/>
      <c r="D16" s="1384"/>
      <c r="E16" s="1385"/>
      <c r="F16" s="1384"/>
      <c r="G16" s="1384"/>
      <c r="H16" s="1385"/>
      <c r="I16" s="1384"/>
      <c r="J16" s="1384"/>
      <c r="K16" s="1385"/>
      <c r="L16" s="1384"/>
      <c r="M16" s="1384"/>
      <c r="N16" s="1368"/>
    </row>
    <row r="17" spans="1:14" ht="17.100000000000001" customHeight="1" x14ac:dyDescent="0.15">
      <c r="A17" s="1278" t="s">
        <v>21</v>
      </c>
      <c r="B17" s="1279"/>
      <c r="C17" s="234"/>
      <c r="D17" s="235"/>
      <c r="E17" s="210" t="e">
        <f t="shared" ref="E17:E24" si="0">D17/C17</f>
        <v>#DIV/0!</v>
      </c>
      <c r="F17" s="234"/>
      <c r="G17" s="235"/>
      <c r="H17" s="213" t="e">
        <f t="shared" ref="H17:H24" si="1">G17/F17</f>
        <v>#DIV/0!</v>
      </c>
      <c r="I17" s="240"/>
      <c r="J17" s="235"/>
      <c r="K17" s="210" t="e">
        <f t="shared" ref="K17:K24" si="2">J17/I17</f>
        <v>#DIV/0!</v>
      </c>
      <c r="L17" s="234"/>
      <c r="M17" s="235"/>
      <c r="N17" s="218" t="e">
        <f t="shared" ref="N17:N24" si="3">M17/L17</f>
        <v>#DIV/0!</v>
      </c>
    </row>
    <row r="18" spans="1:14" ht="17.100000000000001" customHeight="1" x14ac:dyDescent="0.15">
      <c r="A18" s="1278" t="s">
        <v>22</v>
      </c>
      <c r="B18" s="1279"/>
      <c r="C18" s="226"/>
      <c r="D18" s="227"/>
      <c r="E18" s="211" t="e">
        <f t="shared" si="0"/>
        <v>#DIV/0!</v>
      </c>
      <c r="F18" s="226"/>
      <c r="G18" s="227"/>
      <c r="H18" s="214" t="e">
        <f t="shared" si="1"/>
        <v>#DIV/0!</v>
      </c>
      <c r="I18" s="242"/>
      <c r="J18" s="227"/>
      <c r="K18" s="211" t="e">
        <f t="shared" si="2"/>
        <v>#DIV/0!</v>
      </c>
      <c r="L18" s="226"/>
      <c r="M18" s="227"/>
      <c r="N18" s="219" t="e">
        <f t="shared" si="3"/>
        <v>#DIV/0!</v>
      </c>
    </row>
    <row r="19" spans="1:14" ht="17.100000000000001" customHeight="1" x14ac:dyDescent="0.15">
      <c r="A19" s="1278" t="s">
        <v>23</v>
      </c>
      <c r="B19" s="1279"/>
      <c r="C19" s="226"/>
      <c r="D19" s="227"/>
      <c r="E19" s="211" t="e">
        <f t="shared" si="0"/>
        <v>#DIV/0!</v>
      </c>
      <c r="F19" s="226"/>
      <c r="G19" s="227"/>
      <c r="H19" s="214" t="e">
        <f t="shared" si="1"/>
        <v>#DIV/0!</v>
      </c>
      <c r="I19" s="242"/>
      <c r="J19" s="227"/>
      <c r="K19" s="211" t="e">
        <f t="shared" si="2"/>
        <v>#DIV/0!</v>
      </c>
      <c r="L19" s="226"/>
      <c r="M19" s="227"/>
      <c r="N19" s="219" t="e">
        <f t="shared" si="3"/>
        <v>#DIV/0!</v>
      </c>
    </row>
    <row r="20" spans="1:14" ht="17.100000000000001" customHeight="1" x14ac:dyDescent="0.15">
      <c r="A20" s="1278" t="s">
        <v>24</v>
      </c>
      <c r="B20" s="1279"/>
      <c r="C20" s="226"/>
      <c r="D20" s="227"/>
      <c r="E20" s="211" t="e">
        <f t="shared" si="0"/>
        <v>#DIV/0!</v>
      </c>
      <c r="F20" s="226"/>
      <c r="G20" s="227"/>
      <c r="H20" s="214" t="e">
        <f t="shared" si="1"/>
        <v>#DIV/0!</v>
      </c>
      <c r="I20" s="242"/>
      <c r="J20" s="227"/>
      <c r="K20" s="211" t="e">
        <f t="shared" si="2"/>
        <v>#DIV/0!</v>
      </c>
      <c r="L20" s="226"/>
      <c r="M20" s="227"/>
      <c r="N20" s="219" t="e">
        <f t="shared" si="3"/>
        <v>#DIV/0!</v>
      </c>
    </row>
    <row r="21" spans="1:14" ht="17.100000000000001" customHeight="1" x14ac:dyDescent="0.15">
      <c r="A21" s="1278" t="s">
        <v>25</v>
      </c>
      <c r="B21" s="1279"/>
      <c r="C21" s="226"/>
      <c r="D21" s="227"/>
      <c r="E21" s="211" t="e">
        <f t="shared" si="0"/>
        <v>#DIV/0!</v>
      </c>
      <c r="F21" s="226"/>
      <c r="G21" s="227"/>
      <c r="H21" s="214" t="e">
        <f t="shared" si="1"/>
        <v>#DIV/0!</v>
      </c>
      <c r="I21" s="242"/>
      <c r="J21" s="227"/>
      <c r="K21" s="211" t="e">
        <f t="shared" si="2"/>
        <v>#DIV/0!</v>
      </c>
      <c r="L21" s="226"/>
      <c r="M21" s="227"/>
      <c r="N21" s="219" t="e">
        <f t="shared" si="3"/>
        <v>#DIV/0!</v>
      </c>
    </row>
    <row r="22" spans="1:14" ht="17.100000000000001" customHeight="1" x14ac:dyDescent="0.15">
      <c r="A22" s="1278" t="s">
        <v>26</v>
      </c>
      <c r="B22" s="1279"/>
      <c r="C22" s="226"/>
      <c r="D22" s="227"/>
      <c r="E22" s="211" t="e">
        <f t="shared" si="0"/>
        <v>#DIV/0!</v>
      </c>
      <c r="F22" s="226"/>
      <c r="G22" s="227"/>
      <c r="H22" s="214" t="e">
        <f t="shared" si="1"/>
        <v>#DIV/0!</v>
      </c>
      <c r="I22" s="242"/>
      <c r="J22" s="227"/>
      <c r="K22" s="211" t="e">
        <f t="shared" si="2"/>
        <v>#DIV/0!</v>
      </c>
      <c r="L22" s="226"/>
      <c r="M22" s="227"/>
      <c r="N22" s="219" t="e">
        <f t="shared" si="3"/>
        <v>#DIV/0!</v>
      </c>
    </row>
    <row r="23" spans="1:14" ht="17.100000000000001" customHeight="1" x14ac:dyDescent="0.15">
      <c r="A23" s="1278" t="s">
        <v>27</v>
      </c>
      <c r="B23" s="1279"/>
      <c r="C23" s="226"/>
      <c r="D23" s="227"/>
      <c r="E23" s="211" t="e">
        <f t="shared" si="0"/>
        <v>#DIV/0!</v>
      </c>
      <c r="F23" s="226"/>
      <c r="G23" s="227"/>
      <c r="H23" s="214" t="e">
        <f t="shared" si="1"/>
        <v>#DIV/0!</v>
      </c>
      <c r="I23" s="242"/>
      <c r="J23" s="227"/>
      <c r="K23" s="211" t="e">
        <f t="shared" si="2"/>
        <v>#DIV/0!</v>
      </c>
      <c r="L23" s="226"/>
      <c r="M23" s="227"/>
      <c r="N23" s="219" t="e">
        <f t="shared" si="3"/>
        <v>#DIV/0!</v>
      </c>
    </row>
    <row r="24" spans="1:14" ht="17.100000000000001" customHeight="1" x14ac:dyDescent="0.15">
      <c r="A24" s="1284" t="s">
        <v>28</v>
      </c>
      <c r="B24" s="1285"/>
      <c r="C24" s="229">
        <f t="shared" ref="C24:G24" si="4">SUM(C17:C23)</f>
        <v>0</v>
      </c>
      <c r="D24" s="230">
        <f t="shared" si="4"/>
        <v>0</v>
      </c>
      <c r="E24" s="191" t="e">
        <f t="shared" si="0"/>
        <v>#DIV/0!</v>
      </c>
      <c r="F24" s="229">
        <f t="shared" si="4"/>
        <v>0</v>
      </c>
      <c r="G24" s="230">
        <f t="shared" si="4"/>
        <v>0</v>
      </c>
      <c r="H24" s="215" t="e">
        <f t="shared" si="1"/>
        <v>#DIV/0!</v>
      </c>
      <c r="I24" s="244">
        <f t="shared" ref="I24:M24" si="5">SUM(I17:I23)</f>
        <v>0</v>
      </c>
      <c r="J24" s="230">
        <f t="shared" si="5"/>
        <v>0</v>
      </c>
      <c r="K24" s="191" t="e">
        <f t="shared" si="2"/>
        <v>#DIV/0!</v>
      </c>
      <c r="L24" s="229">
        <f t="shared" si="5"/>
        <v>0</v>
      </c>
      <c r="M24" s="230">
        <f t="shared" si="5"/>
        <v>0</v>
      </c>
      <c r="N24" s="206" t="e">
        <f t="shared" si="3"/>
        <v>#DIV/0!</v>
      </c>
    </row>
    <row r="25" spans="1:14" ht="17.100000000000001" customHeight="1" x14ac:dyDescent="0.15"/>
    <row r="26" spans="1:14" ht="17.100000000000001" customHeight="1" x14ac:dyDescent="0.15"/>
    <row r="27" spans="1:14" ht="17.100000000000001" customHeight="1" x14ac:dyDescent="0.15"/>
    <row r="28" spans="1:14" ht="17.100000000000001" customHeight="1" x14ac:dyDescent="0.15"/>
    <row r="29" spans="1:14" ht="17.100000000000001" customHeight="1" x14ac:dyDescent="0.15"/>
    <row r="30" spans="1:14" ht="17.100000000000001" customHeight="1" x14ac:dyDescent="0.15"/>
    <row r="31" spans="1:14" ht="17.100000000000001" customHeight="1" x14ac:dyDescent="0.15"/>
    <row r="32" spans="1:14" ht="17.100000000000001" customHeight="1" x14ac:dyDescent="0.15"/>
    <row r="33" spans="1:14" ht="17.100000000000001" customHeight="1" x14ac:dyDescent="0.15"/>
    <row r="34" spans="1:14" ht="17.100000000000001" customHeight="1" x14ac:dyDescent="0.15"/>
    <row r="35" spans="1:14" ht="17.100000000000001" customHeight="1" x14ac:dyDescent="0.15"/>
    <row r="36" spans="1:14" ht="17.100000000000001" customHeight="1" x14ac:dyDescent="0.15"/>
    <row r="37" spans="1:14" ht="17.100000000000001" customHeight="1" x14ac:dyDescent="0.15">
      <c r="A37" s="1276" t="s">
        <v>9</v>
      </c>
      <c r="B37" s="1277"/>
      <c r="C37" s="1300" t="s">
        <v>68</v>
      </c>
      <c r="D37" s="1300"/>
      <c r="E37" s="1300"/>
      <c r="F37" s="1300"/>
      <c r="G37" s="1300"/>
      <c r="H37" s="1300"/>
      <c r="I37" s="1300" t="s">
        <v>69</v>
      </c>
      <c r="J37" s="1300"/>
      <c r="K37" s="1300"/>
      <c r="L37" s="1300"/>
      <c r="M37" s="1300"/>
      <c r="N37" s="1301"/>
    </row>
    <row r="38" spans="1:14" ht="17.100000000000001" customHeight="1" x14ac:dyDescent="0.15">
      <c r="A38" s="1278"/>
      <c r="B38" s="1279"/>
      <c r="C38" s="1302" t="s">
        <v>72</v>
      </c>
      <c r="D38" s="1302"/>
      <c r="E38" s="1302" t="s">
        <v>73</v>
      </c>
      <c r="F38" s="1302"/>
      <c r="G38" s="1302" t="s">
        <v>71</v>
      </c>
      <c r="H38" s="1302"/>
      <c r="I38" s="1302" t="s">
        <v>182</v>
      </c>
      <c r="J38" s="1302"/>
      <c r="K38" s="1302" t="s">
        <v>183</v>
      </c>
      <c r="L38" s="1302"/>
      <c r="M38" s="1302" t="s">
        <v>71</v>
      </c>
      <c r="N38" s="1320"/>
    </row>
    <row r="39" spans="1:14" ht="17.100000000000001" customHeight="1" x14ac:dyDescent="0.15">
      <c r="A39" s="1278" t="s">
        <v>21</v>
      </c>
      <c r="B39" s="1279"/>
      <c r="C39" s="1380"/>
      <c r="D39" s="1379"/>
      <c r="E39" s="1379"/>
      <c r="F39" s="1379"/>
      <c r="G39" s="1381" t="e">
        <f>E39/C39</f>
        <v>#DIV/0!</v>
      </c>
      <c r="H39" s="1382"/>
      <c r="I39" s="1383"/>
      <c r="J39" s="1379"/>
      <c r="K39" s="1379"/>
      <c r="L39" s="1379"/>
      <c r="M39" s="1316" t="e">
        <f t="shared" ref="M39:M46" si="6">K39/I39</f>
        <v>#DIV/0!</v>
      </c>
      <c r="N39" s="1317"/>
    </row>
    <row r="40" spans="1:14" ht="17.100000000000001" customHeight="1" x14ac:dyDescent="0.15">
      <c r="A40" s="1278" t="s">
        <v>22</v>
      </c>
      <c r="B40" s="1279"/>
      <c r="C40" s="1370"/>
      <c r="D40" s="1369"/>
      <c r="E40" s="1369"/>
      <c r="F40" s="1369"/>
      <c r="G40" s="1371" t="e">
        <f>E40/C40</f>
        <v>#DIV/0!</v>
      </c>
      <c r="H40" s="1372"/>
      <c r="I40" s="1373"/>
      <c r="J40" s="1369"/>
      <c r="K40" s="1369"/>
      <c r="L40" s="1369"/>
      <c r="M40" s="1307" t="e">
        <f t="shared" si="6"/>
        <v>#DIV/0!</v>
      </c>
      <c r="N40" s="1308"/>
    </row>
    <row r="41" spans="1:14" ht="17.100000000000001" customHeight="1" x14ac:dyDescent="0.15">
      <c r="A41" s="1278" t="s">
        <v>23</v>
      </c>
      <c r="B41" s="1279"/>
      <c r="C41" s="1370"/>
      <c r="D41" s="1369"/>
      <c r="E41" s="1369"/>
      <c r="F41" s="1369"/>
      <c r="G41" s="1371" t="e">
        <f t="shared" ref="G41:G46" si="7">E41/C41</f>
        <v>#DIV/0!</v>
      </c>
      <c r="H41" s="1372"/>
      <c r="I41" s="1373"/>
      <c r="J41" s="1369"/>
      <c r="K41" s="1369"/>
      <c r="L41" s="1369"/>
      <c r="M41" s="1307" t="e">
        <f t="shared" si="6"/>
        <v>#DIV/0!</v>
      </c>
      <c r="N41" s="1308"/>
    </row>
    <row r="42" spans="1:14" ht="17.100000000000001" customHeight="1" x14ac:dyDescent="0.15">
      <c r="A42" s="1278" t="s">
        <v>24</v>
      </c>
      <c r="B42" s="1279"/>
      <c r="C42" s="1370"/>
      <c r="D42" s="1369"/>
      <c r="E42" s="1369"/>
      <c r="F42" s="1369"/>
      <c r="G42" s="1371" t="e">
        <f t="shared" si="7"/>
        <v>#DIV/0!</v>
      </c>
      <c r="H42" s="1372"/>
      <c r="I42" s="1373"/>
      <c r="J42" s="1369"/>
      <c r="K42" s="1369"/>
      <c r="L42" s="1369"/>
      <c r="M42" s="1307" t="e">
        <f t="shared" si="6"/>
        <v>#DIV/0!</v>
      </c>
      <c r="N42" s="1308"/>
    </row>
    <row r="43" spans="1:14" ht="17.100000000000001" customHeight="1" x14ac:dyDescent="0.15">
      <c r="A43" s="1278" t="s">
        <v>25</v>
      </c>
      <c r="B43" s="1279"/>
      <c r="C43" s="1370"/>
      <c r="D43" s="1369"/>
      <c r="E43" s="1369"/>
      <c r="F43" s="1369"/>
      <c r="G43" s="1371" t="e">
        <f t="shared" si="7"/>
        <v>#DIV/0!</v>
      </c>
      <c r="H43" s="1372"/>
      <c r="I43" s="1373"/>
      <c r="J43" s="1369"/>
      <c r="K43" s="1369"/>
      <c r="L43" s="1369"/>
      <c r="M43" s="1307" t="e">
        <f t="shared" si="6"/>
        <v>#DIV/0!</v>
      </c>
      <c r="N43" s="1308"/>
    </row>
    <row r="44" spans="1:14" ht="17.100000000000001" customHeight="1" x14ac:dyDescent="0.15">
      <c r="A44" s="1278" t="s">
        <v>26</v>
      </c>
      <c r="B44" s="1279"/>
      <c r="C44" s="1370"/>
      <c r="D44" s="1369"/>
      <c r="E44" s="1369"/>
      <c r="F44" s="1369"/>
      <c r="G44" s="1371" t="e">
        <f t="shared" si="7"/>
        <v>#DIV/0!</v>
      </c>
      <c r="H44" s="1372"/>
      <c r="I44" s="1373"/>
      <c r="J44" s="1369"/>
      <c r="K44" s="1369"/>
      <c r="L44" s="1369"/>
      <c r="M44" s="1307" t="e">
        <f t="shared" si="6"/>
        <v>#DIV/0!</v>
      </c>
      <c r="N44" s="1308"/>
    </row>
    <row r="45" spans="1:14" ht="17.100000000000001" customHeight="1" x14ac:dyDescent="0.15">
      <c r="A45" s="1278" t="s">
        <v>27</v>
      </c>
      <c r="B45" s="1279"/>
      <c r="C45" s="1370"/>
      <c r="D45" s="1369"/>
      <c r="E45" s="1369"/>
      <c r="F45" s="1369"/>
      <c r="G45" s="1371" t="e">
        <f t="shared" si="7"/>
        <v>#DIV/0!</v>
      </c>
      <c r="H45" s="1372"/>
      <c r="I45" s="1373"/>
      <c r="J45" s="1369"/>
      <c r="K45" s="1369"/>
      <c r="L45" s="1369"/>
      <c r="M45" s="1307" t="e">
        <f t="shared" si="6"/>
        <v>#DIV/0!</v>
      </c>
      <c r="N45" s="1308"/>
    </row>
    <row r="46" spans="1:14" ht="17.100000000000001" customHeight="1" x14ac:dyDescent="0.15">
      <c r="A46" s="1284" t="s">
        <v>28</v>
      </c>
      <c r="B46" s="1285"/>
      <c r="C46" s="1375">
        <f>SUM(C39:D45)</f>
        <v>0</v>
      </c>
      <c r="D46" s="1374"/>
      <c r="E46" s="1374">
        <f>SUM(E39:F45)</f>
        <v>0</v>
      </c>
      <c r="F46" s="1374"/>
      <c r="G46" s="1376" t="e">
        <f t="shared" si="7"/>
        <v>#DIV/0!</v>
      </c>
      <c r="H46" s="1377"/>
      <c r="I46" s="1378">
        <f>SUM(I39:J45)</f>
        <v>0</v>
      </c>
      <c r="J46" s="1374"/>
      <c r="K46" s="1374">
        <f>SUM(K39:L45)</f>
        <v>0</v>
      </c>
      <c r="L46" s="1374"/>
      <c r="M46" s="1310" t="e">
        <f t="shared" si="6"/>
        <v>#DIV/0!</v>
      </c>
      <c r="N46" s="1312"/>
    </row>
    <row r="47" spans="1:14" ht="17.100000000000001" customHeight="1" x14ac:dyDescent="0.15"/>
    <row r="48" spans="1:14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</sheetData>
  <mergeCells count="90">
    <mergeCell ref="C14:E14"/>
    <mergeCell ref="F14:H14"/>
    <mergeCell ref="I14:K14"/>
    <mergeCell ref="L14:N14"/>
    <mergeCell ref="A17:B17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A18:B18"/>
    <mergeCell ref="A19:B19"/>
    <mergeCell ref="A20:B20"/>
    <mergeCell ref="A21:B21"/>
    <mergeCell ref="A22:B22"/>
    <mergeCell ref="A23:B23"/>
    <mergeCell ref="A24:B24"/>
    <mergeCell ref="C37:H37"/>
    <mergeCell ref="I37:N37"/>
    <mergeCell ref="C38:D38"/>
    <mergeCell ref="E38:F38"/>
    <mergeCell ref="G38:H38"/>
    <mergeCell ref="I38:J38"/>
    <mergeCell ref="K38:L38"/>
    <mergeCell ref="M38:N38"/>
    <mergeCell ref="K39:L39"/>
    <mergeCell ref="M39:N39"/>
    <mergeCell ref="A40:B40"/>
    <mergeCell ref="C40:D40"/>
    <mergeCell ref="E40:F40"/>
    <mergeCell ref="G40:H40"/>
    <mergeCell ref="I40:J40"/>
    <mergeCell ref="K40:L40"/>
    <mergeCell ref="M40:N40"/>
    <mergeCell ref="A39:B39"/>
    <mergeCell ref="C39:D39"/>
    <mergeCell ref="E39:F39"/>
    <mergeCell ref="G39:H39"/>
    <mergeCell ref="I39:J39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E43:F43"/>
    <mergeCell ref="G43:H43"/>
    <mergeCell ref="I43:J43"/>
    <mergeCell ref="K41:L41"/>
    <mergeCell ref="M41:N41"/>
    <mergeCell ref="K42:L42"/>
    <mergeCell ref="M42:N42"/>
    <mergeCell ref="K46:L46"/>
    <mergeCell ref="M46:N46"/>
    <mergeCell ref="A45:B45"/>
    <mergeCell ref="C45:D45"/>
    <mergeCell ref="E45:F45"/>
    <mergeCell ref="G45:H45"/>
    <mergeCell ref="I45:J45"/>
    <mergeCell ref="A46:B46"/>
    <mergeCell ref="C46:D46"/>
    <mergeCell ref="E46:F46"/>
    <mergeCell ref="G46:H46"/>
    <mergeCell ref="I46:J46"/>
    <mergeCell ref="N15:N16"/>
    <mergeCell ref="A37:B38"/>
    <mergeCell ref="A14:B16"/>
    <mergeCell ref="K45:L45"/>
    <mergeCell ref="M45:N45"/>
    <mergeCell ref="K43:L43"/>
    <mergeCell ref="M43:N43"/>
    <mergeCell ref="A44:B44"/>
    <mergeCell ref="C44:D44"/>
    <mergeCell ref="E44:F44"/>
    <mergeCell ref="G44:H44"/>
    <mergeCell ref="I44:J44"/>
    <mergeCell ref="K44:L44"/>
    <mergeCell ref="M44:N44"/>
    <mergeCell ref="A43:B43"/>
    <mergeCell ref="C43:D43"/>
  </mergeCells>
  <phoneticPr fontId="36" type="noConversion"/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54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6" width="8.875" style="164" customWidth="1"/>
    <col min="27" max="16384" width="8.75" style="164"/>
  </cols>
  <sheetData>
    <row r="1" ht="17.100000000000001" customHeight="1" x14ac:dyDescent="0.15"/>
    <row r="2" ht="17.100000000000001" customHeight="1" x14ac:dyDescent="0.15"/>
    <row r="3" ht="17.100000000000001" customHeight="1" x14ac:dyDescent="0.15"/>
    <row r="4" ht="17.100000000000001" customHeight="1" x14ac:dyDescent="0.15"/>
    <row r="5" ht="17.100000000000001" customHeight="1" x14ac:dyDescent="0.15"/>
    <row r="6" ht="17.100000000000001" customHeight="1" x14ac:dyDescent="0.15"/>
    <row r="7" ht="17.100000000000001" customHeight="1" x14ac:dyDescent="0.15"/>
    <row r="8" ht="17.100000000000001" customHeight="1" x14ac:dyDescent="0.15"/>
    <row r="9" ht="17.100000000000001" customHeight="1" x14ac:dyDescent="0.15"/>
    <row r="10" ht="17.100000000000001" customHeight="1" x14ac:dyDescent="0.15"/>
    <row r="11" ht="17.100000000000001" customHeight="1" x14ac:dyDescent="0.15"/>
    <row r="12" ht="17.100000000000001" customHeight="1" x14ac:dyDescent="0.15"/>
    <row r="13" ht="17.100000000000001" customHeight="1" x14ac:dyDescent="0.15"/>
    <row r="14" ht="17.100000000000001" customHeight="1" x14ac:dyDescent="0.15"/>
    <row r="15" ht="17.100000000000001" customHeight="1" x14ac:dyDescent="0.15"/>
    <row r="16" ht="17.100000000000001" customHeight="1" x14ac:dyDescent="0.15"/>
    <row r="17" spans="1:21" ht="17.100000000000001" customHeight="1" x14ac:dyDescent="0.15">
      <c r="A17" s="1276" t="s">
        <v>9</v>
      </c>
      <c r="B17" s="1304" t="s">
        <v>153</v>
      </c>
      <c r="C17" s="1304"/>
      <c r="D17" s="1304"/>
      <c r="E17" s="1304"/>
      <c r="F17" s="1304"/>
      <c r="G17" s="1304" t="s">
        <v>154</v>
      </c>
      <c r="H17" s="1304"/>
      <c r="I17" s="1304"/>
      <c r="J17" s="1304"/>
      <c r="K17" s="1304"/>
      <c r="L17" s="1304" t="s">
        <v>155</v>
      </c>
      <c r="M17" s="1304"/>
      <c r="N17" s="1304"/>
      <c r="O17" s="1304"/>
      <c r="P17" s="1304"/>
      <c r="Q17" s="1304" t="s">
        <v>156</v>
      </c>
      <c r="R17" s="1304"/>
      <c r="S17" s="1304"/>
      <c r="T17" s="1304"/>
      <c r="U17" s="1305"/>
    </row>
    <row r="18" spans="1:21" ht="17.100000000000001" customHeight="1" x14ac:dyDescent="0.15">
      <c r="A18" s="1278"/>
      <c r="B18" s="166" t="s">
        <v>104</v>
      </c>
      <c r="C18" s="166" t="s">
        <v>41</v>
      </c>
      <c r="D18" s="166" t="s">
        <v>75</v>
      </c>
      <c r="E18" s="166" t="s">
        <v>76</v>
      </c>
      <c r="F18" s="166" t="s">
        <v>77</v>
      </c>
      <c r="G18" s="166" t="s">
        <v>104</v>
      </c>
      <c r="H18" s="166" t="s">
        <v>41</v>
      </c>
      <c r="I18" s="166" t="s">
        <v>75</v>
      </c>
      <c r="J18" s="166" t="s">
        <v>76</v>
      </c>
      <c r="K18" s="166" t="s">
        <v>77</v>
      </c>
      <c r="L18" s="166" t="s">
        <v>104</v>
      </c>
      <c r="M18" s="166" t="s">
        <v>41</v>
      </c>
      <c r="N18" s="166" t="s">
        <v>75</v>
      </c>
      <c r="O18" s="166" t="s">
        <v>76</v>
      </c>
      <c r="P18" s="166" t="s">
        <v>77</v>
      </c>
      <c r="Q18" s="166" t="s">
        <v>104</v>
      </c>
      <c r="R18" s="166" t="s">
        <v>41</v>
      </c>
      <c r="S18" s="166" t="s">
        <v>75</v>
      </c>
      <c r="T18" s="166" t="s">
        <v>76</v>
      </c>
      <c r="U18" s="198" t="s">
        <v>77</v>
      </c>
    </row>
    <row r="19" spans="1:21" ht="17.100000000000001" customHeight="1" x14ac:dyDescent="0.15">
      <c r="A19" s="165" t="s">
        <v>21</v>
      </c>
      <c r="B19" s="167"/>
      <c r="C19" s="168"/>
      <c r="D19" s="209">
        <f t="shared" ref="D19:D26" si="0">C19-B19</f>
        <v>0</v>
      </c>
      <c r="E19" s="168"/>
      <c r="F19" s="210" t="e">
        <f t="shared" ref="F19:F26" si="1">C19/E19</f>
        <v>#DIV/0!</v>
      </c>
      <c r="G19" s="167"/>
      <c r="H19" s="168"/>
      <c r="I19" s="209">
        <f t="shared" ref="I19:I26" si="2">H19-G19</f>
        <v>0</v>
      </c>
      <c r="J19" s="168"/>
      <c r="K19" s="213" t="e">
        <f t="shared" ref="K19:K26" si="3">H19/J19</f>
        <v>#DIV/0!</v>
      </c>
      <c r="L19" s="193"/>
      <c r="M19" s="168"/>
      <c r="N19" s="209">
        <f t="shared" ref="N19:N26" si="4">M19-L19</f>
        <v>0</v>
      </c>
      <c r="O19" s="168"/>
      <c r="P19" s="213" t="e">
        <f t="shared" ref="P19:P26" si="5">M19/O19</f>
        <v>#DIV/0!</v>
      </c>
      <c r="Q19" s="193"/>
      <c r="R19" s="168"/>
      <c r="S19" s="209">
        <f t="shared" ref="S19:S26" si="6">R19-Q19</f>
        <v>0</v>
      </c>
      <c r="T19" s="168"/>
      <c r="U19" s="218" t="e">
        <f t="shared" ref="U19:U26" si="7">R19/T19</f>
        <v>#DIV/0!</v>
      </c>
    </row>
    <row r="20" spans="1:21" ht="17.100000000000001" customHeight="1" x14ac:dyDescent="0.15">
      <c r="A20" s="165" t="s">
        <v>22</v>
      </c>
      <c r="B20" s="170"/>
      <c r="C20" s="171"/>
      <c r="D20" s="187">
        <f t="shared" si="0"/>
        <v>0</v>
      </c>
      <c r="E20" s="171"/>
      <c r="F20" s="211" t="e">
        <f t="shared" si="1"/>
        <v>#DIV/0!</v>
      </c>
      <c r="G20" s="170"/>
      <c r="H20" s="171"/>
      <c r="I20" s="187">
        <f t="shared" si="2"/>
        <v>0</v>
      </c>
      <c r="J20" s="171"/>
      <c r="K20" s="214" t="e">
        <f t="shared" si="3"/>
        <v>#DIV/0!</v>
      </c>
      <c r="L20" s="195"/>
      <c r="M20" s="171"/>
      <c r="N20" s="187">
        <f t="shared" si="4"/>
        <v>0</v>
      </c>
      <c r="O20" s="171"/>
      <c r="P20" s="214" t="e">
        <f t="shared" si="5"/>
        <v>#DIV/0!</v>
      </c>
      <c r="Q20" s="195"/>
      <c r="R20" s="171"/>
      <c r="S20" s="187">
        <f t="shared" si="6"/>
        <v>0</v>
      </c>
      <c r="T20" s="171"/>
      <c r="U20" s="219" t="e">
        <f t="shared" si="7"/>
        <v>#DIV/0!</v>
      </c>
    </row>
    <row r="21" spans="1:21" ht="17.100000000000001" customHeight="1" x14ac:dyDescent="0.15">
      <c r="A21" s="165" t="s">
        <v>23</v>
      </c>
      <c r="B21" s="170"/>
      <c r="C21" s="171"/>
      <c r="D21" s="187">
        <f t="shared" si="0"/>
        <v>0</v>
      </c>
      <c r="E21" s="171"/>
      <c r="F21" s="211" t="e">
        <f t="shared" si="1"/>
        <v>#DIV/0!</v>
      </c>
      <c r="G21" s="170"/>
      <c r="H21" s="171"/>
      <c r="I21" s="187">
        <f t="shared" si="2"/>
        <v>0</v>
      </c>
      <c r="J21" s="171"/>
      <c r="K21" s="214" t="e">
        <f t="shared" si="3"/>
        <v>#DIV/0!</v>
      </c>
      <c r="L21" s="195"/>
      <c r="M21" s="171"/>
      <c r="N21" s="187">
        <f t="shared" si="4"/>
        <v>0</v>
      </c>
      <c r="O21" s="171"/>
      <c r="P21" s="214" t="e">
        <f t="shared" si="5"/>
        <v>#DIV/0!</v>
      </c>
      <c r="Q21" s="195"/>
      <c r="R21" s="171"/>
      <c r="S21" s="187">
        <f t="shared" si="6"/>
        <v>0</v>
      </c>
      <c r="T21" s="171"/>
      <c r="U21" s="219" t="e">
        <f t="shared" si="7"/>
        <v>#DIV/0!</v>
      </c>
    </row>
    <row r="22" spans="1:21" ht="17.100000000000001" customHeight="1" x14ac:dyDescent="0.15">
      <c r="A22" s="165" t="s">
        <v>24</v>
      </c>
      <c r="B22" s="170"/>
      <c r="C22" s="171"/>
      <c r="D22" s="187">
        <f t="shared" si="0"/>
        <v>0</v>
      </c>
      <c r="E22" s="171"/>
      <c r="F22" s="211" t="e">
        <f t="shared" si="1"/>
        <v>#DIV/0!</v>
      </c>
      <c r="G22" s="170"/>
      <c r="H22" s="171"/>
      <c r="I22" s="187">
        <f t="shared" si="2"/>
        <v>0</v>
      </c>
      <c r="J22" s="171"/>
      <c r="K22" s="214" t="e">
        <f t="shared" si="3"/>
        <v>#DIV/0!</v>
      </c>
      <c r="L22" s="195"/>
      <c r="M22" s="171"/>
      <c r="N22" s="187">
        <f t="shared" si="4"/>
        <v>0</v>
      </c>
      <c r="O22" s="171"/>
      <c r="P22" s="214" t="e">
        <f t="shared" si="5"/>
        <v>#DIV/0!</v>
      </c>
      <c r="Q22" s="195"/>
      <c r="R22" s="171"/>
      <c r="S22" s="187">
        <f t="shared" si="6"/>
        <v>0</v>
      </c>
      <c r="T22" s="171"/>
      <c r="U22" s="219" t="e">
        <f t="shared" si="7"/>
        <v>#DIV/0!</v>
      </c>
    </row>
    <row r="23" spans="1:21" ht="17.100000000000001" customHeight="1" x14ac:dyDescent="0.15">
      <c r="A23" s="165" t="s">
        <v>25</v>
      </c>
      <c r="B23" s="170"/>
      <c r="C23" s="171"/>
      <c r="D23" s="187">
        <f t="shared" si="0"/>
        <v>0</v>
      </c>
      <c r="E23" s="171"/>
      <c r="F23" s="211" t="e">
        <f t="shared" si="1"/>
        <v>#DIV/0!</v>
      </c>
      <c r="G23" s="170"/>
      <c r="H23" s="171"/>
      <c r="I23" s="187">
        <f t="shared" si="2"/>
        <v>0</v>
      </c>
      <c r="J23" s="171"/>
      <c r="K23" s="214" t="e">
        <f t="shared" si="3"/>
        <v>#DIV/0!</v>
      </c>
      <c r="L23" s="195"/>
      <c r="M23" s="171"/>
      <c r="N23" s="187">
        <f t="shared" si="4"/>
        <v>0</v>
      </c>
      <c r="O23" s="171"/>
      <c r="P23" s="214" t="e">
        <f t="shared" si="5"/>
        <v>#DIV/0!</v>
      </c>
      <c r="Q23" s="195"/>
      <c r="R23" s="171"/>
      <c r="S23" s="187">
        <f t="shared" si="6"/>
        <v>0</v>
      </c>
      <c r="T23" s="171"/>
      <c r="U23" s="219" t="e">
        <f t="shared" si="7"/>
        <v>#DIV/0!</v>
      </c>
    </row>
    <row r="24" spans="1:21" ht="17.100000000000001" customHeight="1" x14ac:dyDescent="0.15">
      <c r="A24" s="165" t="s">
        <v>26</v>
      </c>
      <c r="B24" s="170"/>
      <c r="C24" s="171"/>
      <c r="D24" s="187">
        <f t="shared" si="0"/>
        <v>0</v>
      </c>
      <c r="E24" s="171"/>
      <c r="F24" s="211" t="e">
        <f t="shared" si="1"/>
        <v>#DIV/0!</v>
      </c>
      <c r="G24" s="170"/>
      <c r="H24" s="171"/>
      <c r="I24" s="187">
        <f t="shared" si="2"/>
        <v>0</v>
      </c>
      <c r="J24" s="171"/>
      <c r="K24" s="214" t="e">
        <f t="shared" si="3"/>
        <v>#DIV/0!</v>
      </c>
      <c r="L24" s="195"/>
      <c r="M24" s="171"/>
      <c r="N24" s="187">
        <f t="shared" si="4"/>
        <v>0</v>
      </c>
      <c r="O24" s="171"/>
      <c r="P24" s="214" t="e">
        <f t="shared" si="5"/>
        <v>#DIV/0!</v>
      </c>
      <c r="Q24" s="195"/>
      <c r="R24" s="171"/>
      <c r="S24" s="187">
        <f t="shared" si="6"/>
        <v>0</v>
      </c>
      <c r="T24" s="171"/>
      <c r="U24" s="219" t="e">
        <f t="shared" si="7"/>
        <v>#DIV/0!</v>
      </c>
    </row>
    <row r="25" spans="1:21" ht="17.100000000000001" customHeight="1" x14ac:dyDescent="0.15">
      <c r="A25" s="165" t="s">
        <v>27</v>
      </c>
      <c r="B25" s="170"/>
      <c r="C25" s="171"/>
      <c r="D25" s="187">
        <f t="shared" si="0"/>
        <v>0</v>
      </c>
      <c r="E25" s="171"/>
      <c r="F25" s="211" t="e">
        <f t="shared" si="1"/>
        <v>#DIV/0!</v>
      </c>
      <c r="G25" s="170"/>
      <c r="H25" s="171"/>
      <c r="I25" s="187">
        <f t="shared" si="2"/>
        <v>0</v>
      </c>
      <c r="J25" s="171"/>
      <c r="K25" s="214" t="e">
        <f t="shared" si="3"/>
        <v>#DIV/0!</v>
      </c>
      <c r="L25" s="195"/>
      <c r="M25" s="171"/>
      <c r="N25" s="187">
        <f t="shared" si="4"/>
        <v>0</v>
      </c>
      <c r="O25" s="171"/>
      <c r="P25" s="214" t="e">
        <f t="shared" si="5"/>
        <v>#DIV/0!</v>
      </c>
      <c r="Q25" s="195"/>
      <c r="R25" s="171"/>
      <c r="S25" s="187">
        <f t="shared" si="6"/>
        <v>0</v>
      </c>
      <c r="T25" s="171"/>
      <c r="U25" s="219" t="e">
        <f t="shared" si="7"/>
        <v>#DIV/0!</v>
      </c>
    </row>
    <row r="26" spans="1:21" ht="17.100000000000001" customHeight="1" x14ac:dyDescent="0.15">
      <c r="A26" s="173" t="s">
        <v>28</v>
      </c>
      <c r="B26" s="174">
        <f t="shared" ref="B26:H26" si="8">SUM(B19:B25)</f>
        <v>0</v>
      </c>
      <c r="C26" s="175">
        <f t="shared" si="8"/>
        <v>0</v>
      </c>
      <c r="D26" s="175">
        <f t="shared" si="0"/>
        <v>0</v>
      </c>
      <c r="E26" s="175">
        <f t="shared" si="8"/>
        <v>0</v>
      </c>
      <c r="F26" s="191" t="e">
        <f t="shared" si="1"/>
        <v>#DIV/0!</v>
      </c>
      <c r="G26" s="174">
        <f t="shared" si="8"/>
        <v>0</v>
      </c>
      <c r="H26" s="175">
        <f t="shared" si="8"/>
        <v>0</v>
      </c>
      <c r="I26" s="175">
        <f t="shared" si="2"/>
        <v>0</v>
      </c>
      <c r="J26" s="175">
        <f t="shared" ref="J26:M26" si="9">SUM(J19:J25)</f>
        <v>0</v>
      </c>
      <c r="K26" s="215" t="e">
        <f t="shared" si="3"/>
        <v>#DIV/0!</v>
      </c>
      <c r="L26" s="197">
        <f t="shared" si="9"/>
        <v>0</v>
      </c>
      <c r="M26" s="175">
        <f t="shared" si="9"/>
        <v>0</v>
      </c>
      <c r="N26" s="175">
        <f t="shared" si="4"/>
        <v>0</v>
      </c>
      <c r="O26" s="175">
        <f t="shared" ref="O26:R26" si="10">SUM(O19:O25)</f>
        <v>0</v>
      </c>
      <c r="P26" s="215" t="e">
        <f t="shared" si="5"/>
        <v>#DIV/0!</v>
      </c>
      <c r="Q26" s="197">
        <f t="shared" si="10"/>
        <v>0</v>
      </c>
      <c r="R26" s="175">
        <f t="shared" si="10"/>
        <v>0</v>
      </c>
      <c r="S26" s="175">
        <f t="shared" si="6"/>
        <v>0</v>
      </c>
      <c r="T26" s="175">
        <f>SUM(T19:T25)</f>
        <v>0</v>
      </c>
      <c r="U26" s="206" t="e">
        <f t="shared" si="7"/>
        <v>#DIV/0!</v>
      </c>
    </row>
    <row r="27" spans="1:21" ht="17.100000000000001" customHeight="1" x14ac:dyDescent="0.15"/>
    <row r="28" spans="1:21" ht="17.100000000000001" customHeight="1" x14ac:dyDescent="0.15">
      <c r="A28" s="1276" t="s">
        <v>9</v>
      </c>
      <c r="B28" s="1323" t="s">
        <v>68</v>
      </c>
      <c r="C28" s="1323"/>
      <c r="D28" s="1323"/>
      <c r="E28" s="1323"/>
      <c r="F28" s="1323"/>
      <c r="G28" s="1323"/>
      <c r="H28" s="1323"/>
      <c r="I28" s="1323"/>
      <c r="J28" s="1323"/>
      <c r="K28" s="1323"/>
      <c r="L28" s="1323" t="s">
        <v>69</v>
      </c>
      <c r="M28" s="1323"/>
      <c r="N28" s="1323"/>
      <c r="O28" s="1323"/>
      <c r="P28" s="1323"/>
      <c r="Q28" s="1323"/>
      <c r="R28" s="1323"/>
      <c r="S28" s="1323"/>
      <c r="T28" s="1323"/>
      <c r="U28" s="1334"/>
    </row>
    <row r="29" spans="1:21" ht="17.100000000000001" customHeight="1" x14ac:dyDescent="0.15">
      <c r="A29" s="1278"/>
      <c r="B29" s="1325" t="s">
        <v>104</v>
      </c>
      <c r="C29" s="1325"/>
      <c r="D29" s="1325" t="s">
        <v>41</v>
      </c>
      <c r="E29" s="1325"/>
      <c r="F29" s="1325" t="s">
        <v>75</v>
      </c>
      <c r="G29" s="1325"/>
      <c r="H29" s="1325" t="s">
        <v>76</v>
      </c>
      <c r="I29" s="1325"/>
      <c r="J29" s="1325" t="s">
        <v>77</v>
      </c>
      <c r="K29" s="1325"/>
      <c r="L29" s="1325" t="s">
        <v>104</v>
      </c>
      <c r="M29" s="1325"/>
      <c r="N29" s="1325" t="s">
        <v>41</v>
      </c>
      <c r="O29" s="1325"/>
      <c r="P29" s="1325" t="s">
        <v>75</v>
      </c>
      <c r="Q29" s="1325"/>
      <c r="R29" s="1325" t="s">
        <v>76</v>
      </c>
      <c r="S29" s="1325"/>
      <c r="T29" s="1325" t="s">
        <v>77</v>
      </c>
      <c r="U29" s="1336"/>
    </row>
    <row r="30" spans="1:21" ht="17.100000000000001" customHeight="1" x14ac:dyDescent="0.15">
      <c r="A30" s="165" t="s">
        <v>21</v>
      </c>
      <c r="B30" s="1409"/>
      <c r="C30" s="1403"/>
      <c r="D30" s="1404"/>
      <c r="E30" s="1403"/>
      <c r="F30" s="1405">
        <f t="shared" ref="F30:F37" si="11">D30-B30</f>
        <v>0</v>
      </c>
      <c r="G30" s="1406"/>
      <c r="H30" s="1404"/>
      <c r="I30" s="1403"/>
      <c r="J30" s="1407" t="e">
        <f t="shared" ref="J30:J37" si="12">D30/H30</f>
        <v>#DIV/0!</v>
      </c>
      <c r="K30" s="1410"/>
      <c r="L30" s="1402"/>
      <c r="M30" s="1403"/>
      <c r="N30" s="1404"/>
      <c r="O30" s="1403"/>
      <c r="P30" s="1405">
        <f t="shared" ref="P30:P37" si="13">N30-L30</f>
        <v>0</v>
      </c>
      <c r="Q30" s="1406"/>
      <c r="R30" s="1404"/>
      <c r="S30" s="1403"/>
      <c r="T30" s="1407" t="e">
        <f t="shared" ref="T30:T37" si="14">N30/R30</f>
        <v>#DIV/0!</v>
      </c>
      <c r="U30" s="1408"/>
    </row>
    <row r="31" spans="1:21" ht="17.100000000000001" customHeight="1" x14ac:dyDescent="0.15">
      <c r="A31" s="165" t="s">
        <v>22</v>
      </c>
      <c r="B31" s="1400"/>
      <c r="C31" s="1390"/>
      <c r="D31" s="1391"/>
      <c r="E31" s="1390"/>
      <c r="F31" s="1392">
        <f t="shared" si="11"/>
        <v>0</v>
      </c>
      <c r="G31" s="1393"/>
      <c r="H31" s="1391"/>
      <c r="I31" s="1390"/>
      <c r="J31" s="1398" t="e">
        <f t="shared" si="12"/>
        <v>#DIV/0!</v>
      </c>
      <c r="K31" s="1401"/>
      <c r="L31" s="1389"/>
      <c r="M31" s="1390"/>
      <c r="N31" s="1391"/>
      <c r="O31" s="1390"/>
      <c r="P31" s="1392">
        <f t="shared" si="13"/>
        <v>0</v>
      </c>
      <c r="Q31" s="1393"/>
      <c r="R31" s="1391"/>
      <c r="S31" s="1390"/>
      <c r="T31" s="1398" t="e">
        <f t="shared" si="14"/>
        <v>#DIV/0!</v>
      </c>
      <c r="U31" s="1399"/>
    </row>
    <row r="32" spans="1:21" ht="17.100000000000001" customHeight="1" x14ac:dyDescent="0.15">
      <c r="A32" s="165" t="s">
        <v>23</v>
      </c>
      <c r="B32" s="1400"/>
      <c r="C32" s="1390"/>
      <c r="D32" s="1391"/>
      <c r="E32" s="1390"/>
      <c r="F32" s="1392">
        <f t="shared" si="11"/>
        <v>0</v>
      </c>
      <c r="G32" s="1393"/>
      <c r="H32" s="1391"/>
      <c r="I32" s="1390"/>
      <c r="J32" s="1398" t="e">
        <f t="shared" si="12"/>
        <v>#DIV/0!</v>
      </c>
      <c r="K32" s="1401"/>
      <c r="L32" s="1389"/>
      <c r="M32" s="1390"/>
      <c r="N32" s="1391"/>
      <c r="O32" s="1390"/>
      <c r="P32" s="1392">
        <f t="shared" si="13"/>
        <v>0</v>
      </c>
      <c r="Q32" s="1393"/>
      <c r="R32" s="1391"/>
      <c r="S32" s="1390"/>
      <c r="T32" s="1398" t="e">
        <f t="shared" si="14"/>
        <v>#DIV/0!</v>
      </c>
      <c r="U32" s="1399"/>
    </row>
    <row r="33" spans="1:21" ht="17.100000000000001" customHeight="1" x14ac:dyDescent="0.15">
      <c r="A33" s="165" t="s">
        <v>24</v>
      </c>
      <c r="B33" s="1400"/>
      <c r="C33" s="1390"/>
      <c r="D33" s="1391"/>
      <c r="E33" s="1390"/>
      <c r="F33" s="1392">
        <f t="shared" si="11"/>
        <v>0</v>
      </c>
      <c r="G33" s="1393"/>
      <c r="H33" s="1391"/>
      <c r="I33" s="1390"/>
      <c r="J33" s="1398" t="e">
        <f t="shared" si="12"/>
        <v>#DIV/0!</v>
      </c>
      <c r="K33" s="1401"/>
      <c r="L33" s="1389"/>
      <c r="M33" s="1390"/>
      <c r="N33" s="1391"/>
      <c r="O33" s="1390"/>
      <c r="P33" s="1392">
        <f t="shared" si="13"/>
        <v>0</v>
      </c>
      <c r="Q33" s="1393"/>
      <c r="R33" s="1391"/>
      <c r="S33" s="1390"/>
      <c r="T33" s="1398" t="e">
        <f t="shared" si="14"/>
        <v>#DIV/0!</v>
      </c>
      <c r="U33" s="1399"/>
    </row>
    <row r="34" spans="1:21" ht="17.100000000000001" customHeight="1" x14ac:dyDescent="0.15">
      <c r="A34" s="165" t="s">
        <v>25</v>
      </c>
      <c r="B34" s="1400"/>
      <c r="C34" s="1390"/>
      <c r="D34" s="1391"/>
      <c r="E34" s="1390"/>
      <c r="F34" s="1392">
        <f t="shared" si="11"/>
        <v>0</v>
      </c>
      <c r="G34" s="1393"/>
      <c r="H34" s="1391"/>
      <c r="I34" s="1390"/>
      <c r="J34" s="1398" t="e">
        <f t="shared" si="12"/>
        <v>#DIV/0!</v>
      </c>
      <c r="K34" s="1401"/>
      <c r="L34" s="1389"/>
      <c r="M34" s="1390"/>
      <c r="N34" s="1391"/>
      <c r="O34" s="1390"/>
      <c r="P34" s="1392">
        <f t="shared" si="13"/>
        <v>0</v>
      </c>
      <c r="Q34" s="1393"/>
      <c r="R34" s="1391"/>
      <c r="S34" s="1390"/>
      <c r="T34" s="1398" t="e">
        <f t="shared" si="14"/>
        <v>#DIV/0!</v>
      </c>
      <c r="U34" s="1399"/>
    </row>
    <row r="35" spans="1:21" ht="17.100000000000001" customHeight="1" x14ac:dyDescent="0.15">
      <c r="A35" s="165" t="s">
        <v>26</v>
      </c>
      <c r="B35" s="1400"/>
      <c r="C35" s="1390"/>
      <c r="D35" s="1391"/>
      <c r="E35" s="1390"/>
      <c r="F35" s="1392">
        <f t="shared" si="11"/>
        <v>0</v>
      </c>
      <c r="G35" s="1393"/>
      <c r="H35" s="1391"/>
      <c r="I35" s="1390"/>
      <c r="J35" s="1398" t="e">
        <f t="shared" si="12"/>
        <v>#DIV/0!</v>
      </c>
      <c r="K35" s="1401"/>
      <c r="L35" s="1389"/>
      <c r="M35" s="1390"/>
      <c r="N35" s="1391"/>
      <c r="O35" s="1390"/>
      <c r="P35" s="1392">
        <f t="shared" si="13"/>
        <v>0</v>
      </c>
      <c r="Q35" s="1393"/>
      <c r="R35" s="1391"/>
      <c r="S35" s="1390"/>
      <c r="T35" s="1398" t="e">
        <f t="shared" si="14"/>
        <v>#DIV/0!</v>
      </c>
      <c r="U35" s="1399"/>
    </row>
    <row r="36" spans="1:21" ht="17.100000000000001" customHeight="1" x14ac:dyDescent="0.15">
      <c r="A36" s="165" t="s">
        <v>27</v>
      </c>
      <c r="B36" s="1400"/>
      <c r="C36" s="1390"/>
      <c r="D36" s="1391"/>
      <c r="E36" s="1390"/>
      <c r="F36" s="1392">
        <f t="shared" si="11"/>
        <v>0</v>
      </c>
      <c r="G36" s="1393"/>
      <c r="H36" s="1391"/>
      <c r="I36" s="1390"/>
      <c r="J36" s="1398" t="e">
        <f t="shared" si="12"/>
        <v>#DIV/0!</v>
      </c>
      <c r="K36" s="1401"/>
      <c r="L36" s="1389"/>
      <c r="M36" s="1390"/>
      <c r="N36" s="1391"/>
      <c r="O36" s="1390"/>
      <c r="P36" s="1392">
        <f t="shared" si="13"/>
        <v>0</v>
      </c>
      <c r="Q36" s="1393"/>
      <c r="R36" s="1391"/>
      <c r="S36" s="1390"/>
      <c r="T36" s="1398" t="e">
        <f t="shared" si="14"/>
        <v>#DIV/0!</v>
      </c>
      <c r="U36" s="1399"/>
    </row>
    <row r="37" spans="1:21" ht="17.100000000000001" customHeight="1" x14ac:dyDescent="0.15">
      <c r="A37" s="173" t="s">
        <v>28</v>
      </c>
      <c r="B37" s="1396">
        <f>SUM(B30:C36)</f>
        <v>0</v>
      </c>
      <c r="C37" s="1387"/>
      <c r="D37" s="1388">
        <f>SUM(D30:E36)</f>
        <v>0</v>
      </c>
      <c r="E37" s="1387"/>
      <c r="F37" s="1388">
        <f t="shared" si="11"/>
        <v>0</v>
      </c>
      <c r="G37" s="1387"/>
      <c r="H37" s="1388">
        <f>SUM(H30:I36)</f>
        <v>0</v>
      </c>
      <c r="I37" s="1387"/>
      <c r="J37" s="1394" t="e">
        <f t="shared" si="12"/>
        <v>#DIV/0!</v>
      </c>
      <c r="K37" s="1397"/>
      <c r="L37" s="1386">
        <f>SUM(L30:M36)</f>
        <v>0</v>
      </c>
      <c r="M37" s="1387"/>
      <c r="N37" s="1388">
        <f>SUM(N30:O36)</f>
        <v>0</v>
      </c>
      <c r="O37" s="1387"/>
      <c r="P37" s="1388">
        <f t="shared" si="13"/>
        <v>0</v>
      </c>
      <c r="Q37" s="1387"/>
      <c r="R37" s="1388">
        <f>SUM(R30:S36)</f>
        <v>0</v>
      </c>
      <c r="S37" s="1387"/>
      <c r="T37" s="1394" t="e">
        <f t="shared" si="14"/>
        <v>#DIV/0!</v>
      </c>
      <c r="U37" s="1395"/>
    </row>
    <row r="38" spans="1:21" ht="17.100000000000001" customHeight="1" x14ac:dyDescent="0.15"/>
    <row r="39" spans="1:21" ht="17.100000000000001" customHeight="1" x14ac:dyDescent="0.15"/>
    <row r="40" spans="1:21" ht="17.100000000000001" customHeight="1" x14ac:dyDescent="0.15"/>
    <row r="41" spans="1:21" ht="17.100000000000001" customHeight="1" x14ac:dyDescent="0.15"/>
    <row r="42" spans="1:21" ht="17.100000000000001" customHeight="1" x14ac:dyDescent="0.15"/>
    <row r="43" spans="1:21" ht="17.100000000000001" customHeight="1" x14ac:dyDescent="0.15"/>
    <row r="44" spans="1:21" ht="17.100000000000001" customHeight="1" x14ac:dyDescent="0.15"/>
    <row r="45" spans="1:21" ht="17.100000000000001" customHeight="1" x14ac:dyDescent="0.15"/>
    <row r="46" spans="1:21" ht="17.100000000000001" customHeight="1" x14ac:dyDescent="0.15"/>
    <row r="47" spans="1:21" ht="17.100000000000001" customHeight="1" x14ac:dyDescent="0.15"/>
    <row r="48" spans="1:21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</sheetData>
  <mergeCells count="98">
    <mergeCell ref="B17:F17"/>
    <mergeCell ref="G17:K17"/>
    <mergeCell ref="L17:P17"/>
    <mergeCell ref="Q17:U17"/>
    <mergeCell ref="B28:K28"/>
    <mergeCell ref="L28:U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P33:Q33"/>
    <mergeCell ref="R33:S33"/>
    <mergeCell ref="T33:U33"/>
    <mergeCell ref="B33:C33"/>
    <mergeCell ref="D33:E33"/>
    <mergeCell ref="F33:G33"/>
    <mergeCell ref="H33:I33"/>
    <mergeCell ref="J33:K33"/>
    <mergeCell ref="R34:S34"/>
    <mergeCell ref="T34:U34"/>
    <mergeCell ref="B34:C34"/>
    <mergeCell ref="D34:E34"/>
    <mergeCell ref="F34:G34"/>
    <mergeCell ref="H34:I34"/>
    <mergeCell ref="J34:K34"/>
    <mergeCell ref="R35:S35"/>
    <mergeCell ref="T35:U35"/>
    <mergeCell ref="B35:C35"/>
    <mergeCell ref="D35:E35"/>
    <mergeCell ref="F35:G35"/>
    <mergeCell ref="H35:I35"/>
    <mergeCell ref="J35:K35"/>
    <mergeCell ref="R36:S36"/>
    <mergeCell ref="T36:U36"/>
    <mergeCell ref="B36:C36"/>
    <mergeCell ref="D36:E36"/>
    <mergeCell ref="F36:G36"/>
    <mergeCell ref="H36:I36"/>
    <mergeCell ref="J36:K36"/>
    <mergeCell ref="R37:S37"/>
    <mergeCell ref="T37:U37"/>
    <mergeCell ref="B37:C37"/>
    <mergeCell ref="D37:E37"/>
    <mergeCell ref="F37:G37"/>
    <mergeCell ref="H37:I37"/>
    <mergeCell ref="J37:K37"/>
    <mergeCell ref="A17:A18"/>
    <mergeCell ref="A28:A29"/>
    <mergeCell ref="L37:M37"/>
    <mergeCell ref="N37:O37"/>
    <mergeCell ref="P37:Q37"/>
    <mergeCell ref="L36:M36"/>
    <mergeCell ref="N36:O36"/>
    <mergeCell ref="P36:Q36"/>
    <mergeCell ref="L35:M35"/>
    <mergeCell ref="N35:O35"/>
    <mergeCell ref="P35:Q35"/>
    <mergeCell ref="L34:M34"/>
    <mergeCell ref="N34:O34"/>
    <mergeCell ref="P34:Q34"/>
    <mergeCell ref="L33:M33"/>
    <mergeCell ref="N33:O33"/>
  </mergeCells>
  <phoneticPr fontId="36" type="noConversion"/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69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1" width="8.875" style="164" customWidth="1"/>
    <col min="22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276" t="s">
        <v>9</v>
      </c>
      <c r="B14" s="1304" t="s">
        <v>153</v>
      </c>
      <c r="C14" s="1304"/>
      <c r="D14" s="1304"/>
      <c r="E14" s="1304"/>
      <c r="F14" s="1304"/>
      <c r="G14" s="1304" t="s">
        <v>154</v>
      </c>
      <c r="H14" s="1304"/>
      <c r="I14" s="1304"/>
      <c r="J14" s="1304"/>
      <c r="K14" s="1304"/>
      <c r="L14" s="1304" t="s">
        <v>155</v>
      </c>
      <c r="M14" s="1304"/>
      <c r="N14" s="1304"/>
      <c r="O14" s="1304"/>
      <c r="P14" s="1304"/>
      <c r="Q14" s="1304" t="s">
        <v>156</v>
      </c>
      <c r="R14" s="1304"/>
      <c r="S14" s="1304"/>
      <c r="T14" s="1304"/>
      <c r="U14" s="1305"/>
    </row>
    <row r="15" spans="1:21" ht="17.100000000000001" customHeight="1" x14ac:dyDescent="0.15">
      <c r="A15" s="1278"/>
      <c r="B15" s="166" t="s">
        <v>85</v>
      </c>
      <c r="C15" s="166" t="s">
        <v>84</v>
      </c>
      <c r="D15" s="166" t="s">
        <v>86</v>
      </c>
      <c r="E15" s="166" t="s">
        <v>87</v>
      </c>
      <c r="F15" s="166" t="s">
        <v>28</v>
      </c>
      <c r="G15" s="166" t="s">
        <v>85</v>
      </c>
      <c r="H15" s="166" t="s">
        <v>84</v>
      </c>
      <c r="I15" s="166" t="s">
        <v>86</v>
      </c>
      <c r="J15" s="166" t="s">
        <v>87</v>
      </c>
      <c r="K15" s="166" t="s">
        <v>28</v>
      </c>
      <c r="L15" s="166" t="s">
        <v>85</v>
      </c>
      <c r="M15" s="166" t="s">
        <v>84</v>
      </c>
      <c r="N15" s="166" t="s">
        <v>86</v>
      </c>
      <c r="O15" s="166" t="s">
        <v>87</v>
      </c>
      <c r="P15" s="166" t="s">
        <v>28</v>
      </c>
      <c r="Q15" s="166" t="s">
        <v>85</v>
      </c>
      <c r="R15" s="166" t="s">
        <v>84</v>
      </c>
      <c r="S15" s="166" t="s">
        <v>86</v>
      </c>
      <c r="T15" s="166" t="s">
        <v>87</v>
      </c>
      <c r="U15" s="198" t="s">
        <v>28</v>
      </c>
    </row>
    <row r="16" spans="1:21" ht="17.100000000000001" customHeight="1" x14ac:dyDescent="0.15">
      <c r="A16" s="165" t="s">
        <v>21</v>
      </c>
      <c r="B16" s="234"/>
      <c r="C16" s="235"/>
      <c r="D16" s="235"/>
      <c r="E16" s="235"/>
      <c r="F16" s="236">
        <f t="shared" ref="F16:F22" si="0">SUM(B16:E16)</f>
        <v>0</v>
      </c>
      <c r="G16" s="234"/>
      <c r="H16" s="235"/>
      <c r="I16" s="235"/>
      <c r="J16" s="235"/>
      <c r="K16" s="239">
        <f t="shared" ref="K16:K22" si="1">SUM(G16:J16)</f>
        <v>0</v>
      </c>
      <c r="L16" s="240"/>
      <c r="M16" s="235"/>
      <c r="N16" s="235"/>
      <c r="O16" s="235"/>
      <c r="P16" s="236">
        <f t="shared" ref="P16:P22" si="2">SUM(L16:O16)</f>
        <v>0</v>
      </c>
      <c r="Q16" s="234"/>
      <c r="R16" s="235"/>
      <c r="S16" s="235"/>
      <c r="T16" s="235"/>
      <c r="U16" s="245">
        <f t="shared" ref="U16:U22" si="3">SUM(Q16:T16)</f>
        <v>0</v>
      </c>
    </row>
    <row r="17" spans="1:21" ht="17.100000000000001" customHeight="1" x14ac:dyDescent="0.15">
      <c r="A17" s="165" t="s">
        <v>22</v>
      </c>
      <c r="B17" s="226"/>
      <c r="C17" s="227"/>
      <c r="D17" s="227"/>
      <c r="E17" s="227"/>
      <c r="F17" s="237">
        <f t="shared" si="0"/>
        <v>0</v>
      </c>
      <c r="G17" s="226"/>
      <c r="H17" s="227"/>
      <c r="I17" s="227"/>
      <c r="J17" s="227"/>
      <c r="K17" s="241">
        <f t="shared" si="1"/>
        <v>0</v>
      </c>
      <c r="L17" s="242"/>
      <c r="M17" s="227"/>
      <c r="N17" s="227"/>
      <c r="O17" s="227"/>
      <c r="P17" s="237">
        <f t="shared" si="2"/>
        <v>0</v>
      </c>
      <c r="Q17" s="226"/>
      <c r="R17" s="227"/>
      <c r="S17" s="227"/>
      <c r="T17" s="227"/>
      <c r="U17" s="246">
        <f t="shared" si="3"/>
        <v>0</v>
      </c>
    </row>
    <row r="18" spans="1:21" ht="17.100000000000001" customHeight="1" x14ac:dyDescent="0.15">
      <c r="A18" s="165" t="s">
        <v>23</v>
      </c>
      <c r="B18" s="226"/>
      <c r="C18" s="227"/>
      <c r="D18" s="227"/>
      <c r="E18" s="227"/>
      <c r="F18" s="237">
        <f t="shared" si="0"/>
        <v>0</v>
      </c>
      <c r="G18" s="226"/>
      <c r="H18" s="227"/>
      <c r="I18" s="227"/>
      <c r="J18" s="227"/>
      <c r="K18" s="241">
        <f t="shared" si="1"/>
        <v>0</v>
      </c>
      <c r="L18" s="242"/>
      <c r="M18" s="227"/>
      <c r="N18" s="227"/>
      <c r="O18" s="227"/>
      <c r="P18" s="237">
        <f t="shared" si="2"/>
        <v>0</v>
      </c>
      <c r="Q18" s="226"/>
      <c r="R18" s="227"/>
      <c r="S18" s="227"/>
      <c r="T18" s="227"/>
      <c r="U18" s="246">
        <f t="shared" si="3"/>
        <v>0</v>
      </c>
    </row>
    <row r="19" spans="1:21" ht="17.100000000000001" customHeight="1" x14ac:dyDescent="0.15">
      <c r="A19" s="165" t="s">
        <v>24</v>
      </c>
      <c r="B19" s="226"/>
      <c r="C19" s="227"/>
      <c r="D19" s="227"/>
      <c r="E19" s="227"/>
      <c r="F19" s="237">
        <f t="shared" si="0"/>
        <v>0</v>
      </c>
      <c r="G19" s="226"/>
      <c r="H19" s="227"/>
      <c r="I19" s="227"/>
      <c r="J19" s="227"/>
      <c r="K19" s="241">
        <f t="shared" si="1"/>
        <v>0</v>
      </c>
      <c r="L19" s="242"/>
      <c r="M19" s="227"/>
      <c r="N19" s="227"/>
      <c r="O19" s="227"/>
      <c r="P19" s="237">
        <f t="shared" si="2"/>
        <v>0</v>
      </c>
      <c r="Q19" s="226"/>
      <c r="R19" s="227"/>
      <c r="S19" s="227"/>
      <c r="T19" s="227"/>
      <c r="U19" s="246">
        <f t="shared" si="3"/>
        <v>0</v>
      </c>
    </row>
    <row r="20" spans="1:21" ht="17.100000000000001" customHeight="1" x14ac:dyDescent="0.15">
      <c r="A20" s="165" t="s">
        <v>25</v>
      </c>
      <c r="B20" s="226"/>
      <c r="C20" s="227"/>
      <c r="D20" s="227"/>
      <c r="E20" s="227"/>
      <c r="F20" s="237">
        <f t="shared" si="0"/>
        <v>0</v>
      </c>
      <c r="G20" s="226"/>
      <c r="H20" s="227"/>
      <c r="I20" s="227"/>
      <c r="J20" s="227"/>
      <c r="K20" s="241">
        <f t="shared" si="1"/>
        <v>0</v>
      </c>
      <c r="L20" s="242"/>
      <c r="M20" s="227"/>
      <c r="N20" s="227"/>
      <c r="O20" s="227"/>
      <c r="P20" s="237">
        <f t="shared" si="2"/>
        <v>0</v>
      </c>
      <c r="Q20" s="226"/>
      <c r="R20" s="227"/>
      <c r="S20" s="227"/>
      <c r="T20" s="227"/>
      <c r="U20" s="246">
        <f t="shared" si="3"/>
        <v>0</v>
      </c>
    </row>
    <row r="21" spans="1:21" ht="17.100000000000001" customHeight="1" x14ac:dyDescent="0.15">
      <c r="A21" s="165" t="s">
        <v>26</v>
      </c>
      <c r="B21" s="226"/>
      <c r="C21" s="227"/>
      <c r="D21" s="227"/>
      <c r="E21" s="227"/>
      <c r="F21" s="237">
        <f t="shared" si="0"/>
        <v>0</v>
      </c>
      <c r="G21" s="226"/>
      <c r="H21" s="227"/>
      <c r="I21" s="227"/>
      <c r="J21" s="227"/>
      <c r="K21" s="241">
        <f t="shared" si="1"/>
        <v>0</v>
      </c>
      <c r="L21" s="242"/>
      <c r="M21" s="227"/>
      <c r="N21" s="227"/>
      <c r="O21" s="227"/>
      <c r="P21" s="237">
        <f t="shared" si="2"/>
        <v>0</v>
      </c>
      <c r="Q21" s="226"/>
      <c r="R21" s="227"/>
      <c r="S21" s="227"/>
      <c r="T21" s="227"/>
      <c r="U21" s="246">
        <f t="shared" si="3"/>
        <v>0</v>
      </c>
    </row>
    <row r="22" spans="1:21" ht="17.100000000000001" customHeight="1" x14ac:dyDescent="0.15">
      <c r="A22" s="165" t="s">
        <v>27</v>
      </c>
      <c r="B22" s="226"/>
      <c r="C22" s="227"/>
      <c r="D22" s="227"/>
      <c r="E22" s="227"/>
      <c r="F22" s="237">
        <f t="shared" si="0"/>
        <v>0</v>
      </c>
      <c r="G22" s="226"/>
      <c r="H22" s="227"/>
      <c r="I22" s="227"/>
      <c r="J22" s="227"/>
      <c r="K22" s="241">
        <f t="shared" si="1"/>
        <v>0</v>
      </c>
      <c r="L22" s="242"/>
      <c r="M22" s="227"/>
      <c r="N22" s="227"/>
      <c r="O22" s="227"/>
      <c r="P22" s="237">
        <f t="shared" si="2"/>
        <v>0</v>
      </c>
      <c r="Q22" s="226"/>
      <c r="R22" s="227"/>
      <c r="S22" s="227"/>
      <c r="T22" s="227"/>
      <c r="U22" s="246">
        <f t="shared" si="3"/>
        <v>0</v>
      </c>
    </row>
    <row r="23" spans="1:21" ht="17.100000000000001" customHeight="1" x14ac:dyDescent="0.15">
      <c r="A23" s="173" t="s">
        <v>28</v>
      </c>
      <c r="B23" s="229">
        <f t="shared" ref="B23:U23" si="4">SUM(B16:B22)</f>
        <v>0</v>
      </c>
      <c r="C23" s="230">
        <f t="shared" si="4"/>
        <v>0</v>
      </c>
      <c r="D23" s="230">
        <f t="shared" si="4"/>
        <v>0</v>
      </c>
      <c r="E23" s="230">
        <f t="shared" si="4"/>
        <v>0</v>
      </c>
      <c r="F23" s="238">
        <f t="shared" si="4"/>
        <v>0</v>
      </c>
      <c r="G23" s="229">
        <f t="shared" si="4"/>
        <v>0</v>
      </c>
      <c r="H23" s="230">
        <f t="shared" si="4"/>
        <v>0</v>
      </c>
      <c r="I23" s="230">
        <f t="shared" si="4"/>
        <v>0</v>
      </c>
      <c r="J23" s="230">
        <f t="shared" si="4"/>
        <v>0</v>
      </c>
      <c r="K23" s="243">
        <f t="shared" si="4"/>
        <v>0</v>
      </c>
      <c r="L23" s="244">
        <f t="shared" si="4"/>
        <v>0</v>
      </c>
      <c r="M23" s="230">
        <f t="shared" si="4"/>
        <v>0</v>
      </c>
      <c r="N23" s="230">
        <f t="shared" si="4"/>
        <v>0</v>
      </c>
      <c r="O23" s="230">
        <f t="shared" si="4"/>
        <v>0</v>
      </c>
      <c r="P23" s="238">
        <f t="shared" si="4"/>
        <v>0</v>
      </c>
      <c r="Q23" s="229">
        <f t="shared" si="4"/>
        <v>0</v>
      </c>
      <c r="R23" s="230">
        <f t="shared" si="4"/>
        <v>0</v>
      </c>
      <c r="S23" s="230">
        <f t="shared" si="4"/>
        <v>0</v>
      </c>
      <c r="T23" s="230">
        <f t="shared" si="4"/>
        <v>0</v>
      </c>
      <c r="U23" s="247">
        <f t="shared" si="4"/>
        <v>0</v>
      </c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0" ht="17.100000000000001" customHeight="1" x14ac:dyDescent="0.15"/>
    <row r="34" spans="1:20" ht="17.100000000000001" customHeight="1" x14ac:dyDescent="0.15"/>
    <row r="35" spans="1:20" ht="17.100000000000001" customHeight="1" x14ac:dyDescent="0.15"/>
    <row r="36" spans="1:20" ht="17.100000000000001" customHeight="1" x14ac:dyDescent="0.15"/>
    <row r="37" spans="1:20" ht="17.100000000000001" customHeight="1" x14ac:dyDescent="0.15">
      <c r="A37" s="1276" t="s">
        <v>9</v>
      </c>
      <c r="B37" s="1411"/>
      <c r="C37" s="1323" t="s">
        <v>85</v>
      </c>
      <c r="D37" s="1323"/>
      <c r="E37" s="1323"/>
      <c r="F37" s="1323"/>
      <c r="G37" s="1323" t="s">
        <v>84</v>
      </c>
      <c r="H37" s="1323"/>
      <c r="I37" s="1323"/>
      <c r="J37" s="1323"/>
      <c r="K37" s="1323" t="s">
        <v>86</v>
      </c>
      <c r="L37" s="1323"/>
      <c r="M37" s="1323"/>
      <c r="N37" s="1323"/>
      <c r="O37" s="1323" t="s">
        <v>87</v>
      </c>
      <c r="P37" s="1323"/>
      <c r="Q37" s="1323"/>
      <c r="R37" s="1323"/>
      <c r="S37" s="1339" t="s">
        <v>184</v>
      </c>
      <c r="T37" s="1340"/>
    </row>
    <row r="38" spans="1:20" ht="17.100000000000001" customHeight="1" x14ac:dyDescent="0.15">
      <c r="A38" s="1278"/>
      <c r="B38" s="1412"/>
      <c r="C38" s="1325" t="s">
        <v>65</v>
      </c>
      <c r="D38" s="1325"/>
      <c r="E38" s="1325" t="s">
        <v>185</v>
      </c>
      <c r="F38" s="1325"/>
      <c r="G38" s="1325" t="s">
        <v>65</v>
      </c>
      <c r="H38" s="1325"/>
      <c r="I38" s="1325" t="s">
        <v>185</v>
      </c>
      <c r="J38" s="1325"/>
      <c r="K38" s="1325" t="s">
        <v>65</v>
      </c>
      <c r="L38" s="1325"/>
      <c r="M38" s="1325" t="s">
        <v>185</v>
      </c>
      <c r="N38" s="1325"/>
      <c r="O38" s="1325" t="s">
        <v>65</v>
      </c>
      <c r="P38" s="1325"/>
      <c r="Q38" s="1325" t="s">
        <v>185</v>
      </c>
      <c r="R38" s="1325"/>
      <c r="S38" s="1413"/>
      <c r="T38" s="1414"/>
    </row>
    <row r="39" spans="1:20" ht="17.100000000000001" customHeight="1" x14ac:dyDescent="0.15">
      <c r="A39" s="1278" t="s">
        <v>21</v>
      </c>
      <c r="B39" s="1412"/>
      <c r="C39" s="1435"/>
      <c r="D39" s="1432"/>
      <c r="E39" s="1433"/>
      <c r="F39" s="1434"/>
      <c r="G39" s="1435"/>
      <c r="H39" s="1432"/>
      <c r="I39" s="1433"/>
      <c r="J39" s="1436"/>
      <c r="K39" s="1431"/>
      <c r="L39" s="1432"/>
      <c r="M39" s="1433"/>
      <c r="N39" s="1434"/>
      <c r="O39" s="1435"/>
      <c r="P39" s="1432"/>
      <c r="Q39" s="1433"/>
      <c r="R39" s="1436"/>
      <c r="S39" s="1429">
        <f t="shared" ref="S39:S46" si="5">C39+G39+K39+O39</f>
        <v>0</v>
      </c>
      <c r="T39" s="1430"/>
    </row>
    <row r="40" spans="1:20" ht="17.100000000000001" customHeight="1" x14ac:dyDescent="0.15">
      <c r="A40" s="1278" t="s">
        <v>22</v>
      </c>
      <c r="B40" s="1412"/>
      <c r="C40" s="1425"/>
      <c r="D40" s="1422"/>
      <c r="E40" s="1423"/>
      <c r="F40" s="1424"/>
      <c r="G40" s="1425"/>
      <c r="H40" s="1422"/>
      <c r="I40" s="1423"/>
      <c r="J40" s="1426"/>
      <c r="K40" s="1421"/>
      <c r="L40" s="1422"/>
      <c r="M40" s="1423"/>
      <c r="N40" s="1424"/>
      <c r="O40" s="1425"/>
      <c r="P40" s="1422"/>
      <c r="Q40" s="1423"/>
      <c r="R40" s="1426"/>
      <c r="S40" s="1427">
        <f t="shared" si="5"/>
        <v>0</v>
      </c>
      <c r="T40" s="1428"/>
    </row>
    <row r="41" spans="1:20" ht="17.100000000000001" customHeight="1" x14ac:dyDescent="0.15">
      <c r="A41" s="1278" t="s">
        <v>23</v>
      </c>
      <c r="B41" s="1412"/>
      <c r="C41" s="1425"/>
      <c r="D41" s="1422"/>
      <c r="E41" s="1423"/>
      <c r="F41" s="1424"/>
      <c r="G41" s="1425"/>
      <c r="H41" s="1422"/>
      <c r="I41" s="1423"/>
      <c r="J41" s="1426"/>
      <c r="K41" s="1421"/>
      <c r="L41" s="1422"/>
      <c r="M41" s="1423"/>
      <c r="N41" s="1424"/>
      <c r="O41" s="1425"/>
      <c r="P41" s="1422"/>
      <c r="Q41" s="1423"/>
      <c r="R41" s="1426"/>
      <c r="S41" s="1427">
        <f t="shared" si="5"/>
        <v>0</v>
      </c>
      <c r="T41" s="1428"/>
    </row>
    <row r="42" spans="1:20" ht="17.100000000000001" customHeight="1" x14ac:dyDescent="0.15">
      <c r="A42" s="1278" t="s">
        <v>24</v>
      </c>
      <c r="B42" s="1412"/>
      <c r="C42" s="1425"/>
      <c r="D42" s="1422"/>
      <c r="E42" s="1423"/>
      <c r="F42" s="1424"/>
      <c r="G42" s="1425"/>
      <c r="H42" s="1422"/>
      <c r="I42" s="1423"/>
      <c r="J42" s="1426"/>
      <c r="K42" s="1421"/>
      <c r="L42" s="1422"/>
      <c r="M42" s="1423"/>
      <c r="N42" s="1424"/>
      <c r="O42" s="1425"/>
      <c r="P42" s="1422"/>
      <c r="Q42" s="1423"/>
      <c r="R42" s="1426"/>
      <c r="S42" s="1427">
        <f t="shared" si="5"/>
        <v>0</v>
      </c>
      <c r="T42" s="1428"/>
    </row>
    <row r="43" spans="1:20" ht="17.100000000000001" customHeight="1" x14ac:dyDescent="0.15">
      <c r="A43" s="1278" t="s">
        <v>25</v>
      </c>
      <c r="B43" s="1412"/>
      <c r="C43" s="1425"/>
      <c r="D43" s="1422"/>
      <c r="E43" s="1423"/>
      <c r="F43" s="1424"/>
      <c r="G43" s="1425"/>
      <c r="H43" s="1422"/>
      <c r="I43" s="1423"/>
      <c r="J43" s="1426"/>
      <c r="K43" s="1421"/>
      <c r="L43" s="1422"/>
      <c r="M43" s="1423"/>
      <c r="N43" s="1424"/>
      <c r="O43" s="1425"/>
      <c r="P43" s="1422"/>
      <c r="Q43" s="1423"/>
      <c r="R43" s="1426"/>
      <c r="S43" s="1427">
        <f t="shared" si="5"/>
        <v>0</v>
      </c>
      <c r="T43" s="1428"/>
    </row>
    <row r="44" spans="1:20" ht="17.100000000000001" customHeight="1" x14ac:dyDescent="0.15">
      <c r="A44" s="1278" t="s">
        <v>26</v>
      </c>
      <c r="B44" s="1412"/>
      <c r="C44" s="1425"/>
      <c r="D44" s="1422"/>
      <c r="E44" s="1423"/>
      <c r="F44" s="1424"/>
      <c r="G44" s="1425"/>
      <c r="H44" s="1422"/>
      <c r="I44" s="1423"/>
      <c r="J44" s="1426"/>
      <c r="K44" s="1421"/>
      <c r="L44" s="1422"/>
      <c r="M44" s="1423"/>
      <c r="N44" s="1424"/>
      <c r="O44" s="1425"/>
      <c r="P44" s="1422"/>
      <c r="Q44" s="1423"/>
      <c r="R44" s="1426"/>
      <c r="S44" s="1427">
        <f t="shared" si="5"/>
        <v>0</v>
      </c>
      <c r="T44" s="1428"/>
    </row>
    <row r="45" spans="1:20" ht="17.100000000000001" customHeight="1" x14ac:dyDescent="0.15">
      <c r="A45" s="1278" t="s">
        <v>27</v>
      </c>
      <c r="B45" s="1412"/>
      <c r="C45" s="1425"/>
      <c r="D45" s="1422"/>
      <c r="E45" s="1423"/>
      <c r="F45" s="1424"/>
      <c r="G45" s="1425"/>
      <c r="H45" s="1422"/>
      <c r="I45" s="1423"/>
      <c r="J45" s="1426"/>
      <c r="K45" s="1421"/>
      <c r="L45" s="1422"/>
      <c r="M45" s="1423"/>
      <c r="N45" s="1424"/>
      <c r="O45" s="1425"/>
      <c r="P45" s="1422"/>
      <c r="Q45" s="1423"/>
      <c r="R45" s="1426"/>
      <c r="S45" s="1427">
        <f t="shared" si="5"/>
        <v>0</v>
      </c>
      <c r="T45" s="1428"/>
    </row>
    <row r="46" spans="1:20" ht="17.100000000000001" customHeight="1" x14ac:dyDescent="0.15">
      <c r="A46" s="1284" t="s">
        <v>28</v>
      </c>
      <c r="B46" s="1420"/>
      <c r="C46" s="1417">
        <f>SUM(C39:D45)</f>
        <v>0</v>
      </c>
      <c r="D46" s="1416"/>
      <c r="E46" s="1358" t="e">
        <f>AVERAGE(E39:F45)</f>
        <v>#DIV/0!</v>
      </c>
      <c r="F46" s="1394"/>
      <c r="G46" s="1417">
        <f>SUM(G39:H45)</f>
        <v>0</v>
      </c>
      <c r="H46" s="1416"/>
      <c r="I46" s="1358" t="e">
        <f>AVERAGE(I39:J45)</f>
        <v>#DIV/0!</v>
      </c>
      <c r="J46" s="1418"/>
      <c r="K46" s="1415">
        <f>SUM(K39:L45)</f>
        <v>0</v>
      </c>
      <c r="L46" s="1416"/>
      <c r="M46" s="1358" t="e">
        <f>AVERAGE(M39:N45)</f>
        <v>#DIV/0!</v>
      </c>
      <c r="N46" s="1394"/>
      <c r="O46" s="1417">
        <f>SUM(O39:P45)</f>
        <v>0</v>
      </c>
      <c r="P46" s="1416"/>
      <c r="Q46" s="1358" t="e">
        <f>AVERAGE(Q39:R45)</f>
        <v>#DIV/0!</v>
      </c>
      <c r="R46" s="1418"/>
      <c r="S46" s="1415">
        <f t="shared" si="5"/>
        <v>0</v>
      </c>
      <c r="T46" s="1419"/>
    </row>
    <row r="47" spans="1:20" ht="17.100000000000001" customHeight="1" x14ac:dyDescent="0.15"/>
    <row r="48" spans="1:20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</sheetData>
  <mergeCells count="99">
    <mergeCell ref="M38:N38"/>
    <mergeCell ref="O38:P38"/>
    <mergeCell ref="Q38:R38"/>
    <mergeCell ref="C38:D38"/>
    <mergeCell ref="E38:F38"/>
    <mergeCell ref="G38:H38"/>
    <mergeCell ref="I38:J38"/>
    <mergeCell ref="B14:F14"/>
    <mergeCell ref="G14:K14"/>
    <mergeCell ref="L14:P14"/>
    <mergeCell ref="Q14:U14"/>
    <mergeCell ref="C37:F37"/>
    <mergeCell ref="G37:J37"/>
    <mergeCell ref="K37:N37"/>
    <mergeCell ref="O37:R37"/>
    <mergeCell ref="C39:D39"/>
    <mergeCell ref="E39:F39"/>
    <mergeCell ref="G39:H39"/>
    <mergeCell ref="I39:J39"/>
    <mergeCell ref="K38:L38"/>
    <mergeCell ref="S39:T39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K39:L39"/>
    <mergeCell ref="M39:N39"/>
    <mergeCell ref="O39:P39"/>
    <mergeCell ref="Q39:R39"/>
    <mergeCell ref="A39:B39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A42:B42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A43:B43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A44:B44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Q45:R45"/>
    <mergeCell ref="S45:T45"/>
    <mergeCell ref="A45:B45"/>
    <mergeCell ref="C45:D45"/>
    <mergeCell ref="E45:F45"/>
    <mergeCell ref="G45:H45"/>
    <mergeCell ref="I45:J45"/>
    <mergeCell ref="A14:A15"/>
    <mergeCell ref="A37:B38"/>
    <mergeCell ref="S37:T38"/>
    <mergeCell ref="K46:L46"/>
    <mergeCell ref="M46:N46"/>
    <mergeCell ref="O46:P46"/>
    <mergeCell ref="Q46:R46"/>
    <mergeCell ref="S46:T46"/>
    <mergeCell ref="A46:B46"/>
    <mergeCell ref="C46:D46"/>
    <mergeCell ref="E46:F46"/>
    <mergeCell ref="G46:H46"/>
    <mergeCell ref="I46:J46"/>
    <mergeCell ref="K45:L45"/>
    <mergeCell ref="M45:N45"/>
    <mergeCell ref="O45:P45"/>
  </mergeCells>
  <phoneticPr fontId="36" type="noConversion"/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59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7" width="8.875" style="164" customWidth="1"/>
    <col min="28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276" t="s">
        <v>9</v>
      </c>
      <c r="B14" s="1304" t="s">
        <v>153</v>
      </c>
      <c r="C14" s="1304"/>
      <c r="D14" s="1304"/>
      <c r="E14" s="1304"/>
      <c r="F14" s="1304"/>
      <c r="G14" s="1304" t="s">
        <v>154</v>
      </c>
      <c r="H14" s="1304"/>
      <c r="I14" s="1304"/>
      <c r="J14" s="1304"/>
      <c r="K14" s="1304"/>
      <c r="L14" s="1304" t="s">
        <v>155</v>
      </c>
      <c r="M14" s="1304"/>
      <c r="N14" s="1304"/>
      <c r="O14" s="1304"/>
      <c r="P14" s="1304"/>
      <c r="Q14" s="1304" t="s">
        <v>156</v>
      </c>
      <c r="R14" s="1304"/>
      <c r="S14" s="1304"/>
      <c r="T14" s="1304"/>
      <c r="U14" s="1305"/>
    </row>
    <row r="15" spans="1:21" ht="17.100000000000001" customHeight="1" x14ac:dyDescent="0.15">
      <c r="A15" s="1278"/>
      <c r="B15" s="166" t="s">
        <v>92</v>
      </c>
      <c r="C15" s="166" t="s">
        <v>103</v>
      </c>
      <c r="D15" s="166" t="s">
        <v>94</v>
      </c>
      <c r="E15" s="1384" t="s">
        <v>186</v>
      </c>
      <c r="F15" s="1384"/>
      <c r="G15" s="166" t="s">
        <v>92</v>
      </c>
      <c r="H15" s="166" t="s">
        <v>103</v>
      </c>
      <c r="I15" s="166" t="s">
        <v>94</v>
      </c>
      <c r="J15" s="1384" t="s">
        <v>186</v>
      </c>
      <c r="K15" s="1384"/>
      <c r="L15" s="166" t="s">
        <v>92</v>
      </c>
      <c r="M15" s="166" t="s">
        <v>103</v>
      </c>
      <c r="N15" s="166" t="s">
        <v>94</v>
      </c>
      <c r="O15" s="1384" t="s">
        <v>186</v>
      </c>
      <c r="P15" s="1384"/>
      <c r="Q15" s="166" t="s">
        <v>92</v>
      </c>
      <c r="R15" s="166" t="s">
        <v>103</v>
      </c>
      <c r="S15" s="166" t="s">
        <v>94</v>
      </c>
      <c r="T15" s="1384" t="s">
        <v>186</v>
      </c>
      <c r="U15" s="1474"/>
    </row>
    <row r="16" spans="1:21" ht="17.100000000000001" customHeight="1" x14ac:dyDescent="0.15">
      <c r="A16" s="165" t="s">
        <v>21</v>
      </c>
      <c r="B16" s="167"/>
      <c r="C16" s="168"/>
      <c r="D16" s="216" t="e">
        <f t="shared" ref="D16:D23" si="0">C16/B16</f>
        <v>#DIV/0!</v>
      </c>
      <c r="E16" s="1471"/>
      <c r="F16" s="1404"/>
      <c r="G16" s="167"/>
      <c r="H16" s="168"/>
      <c r="I16" s="216" t="e">
        <f t="shared" ref="I16:I23" si="1">H16/G16</f>
        <v>#DIV/0!</v>
      </c>
      <c r="J16" s="1471"/>
      <c r="K16" s="1472"/>
      <c r="L16" s="193"/>
      <c r="M16" s="168"/>
      <c r="N16" s="216" t="e">
        <f t="shared" ref="N16:N23" si="2">M16/L16</f>
        <v>#DIV/0!</v>
      </c>
      <c r="O16" s="1471"/>
      <c r="P16" s="1404"/>
      <c r="Q16" s="167"/>
      <c r="R16" s="168"/>
      <c r="S16" s="216" t="e">
        <f t="shared" ref="S16:S23" si="3">R16/Q16</f>
        <v>#DIV/0!</v>
      </c>
      <c r="T16" s="1471"/>
      <c r="U16" s="1473"/>
    </row>
    <row r="17" spans="1:21" ht="17.100000000000001" customHeight="1" x14ac:dyDescent="0.15">
      <c r="A17" s="165" t="s">
        <v>22</v>
      </c>
      <c r="B17" s="170"/>
      <c r="C17" s="171"/>
      <c r="D17" s="217" t="e">
        <f t="shared" si="0"/>
        <v>#DIV/0!</v>
      </c>
      <c r="E17" s="1466"/>
      <c r="F17" s="1391"/>
      <c r="G17" s="170"/>
      <c r="H17" s="171"/>
      <c r="I17" s="217" t="e">
        <f t="shared" si="1"/>
        <v>#DIV/0!</v>
      </c>
      <c r="J17" s="1466"/>
      <c r="K17" s="1467"/>
      <c r="L17" s="195"/>
      <c r="M17" s="171"/>
      <c r="N17" s="217" t="e">
        <f t="shared" si="2"/>
        <v>#DIV/0!</v>
      </c>
      <c r="O17" s="1466"/>
      <c r="P17" s="1391"/>
      <c r="Q17" s="170"/>
      <c r="R17" s="171"/>
      <c r="S17" s="217" t="e">
        <f t="shared" si="3"/>
        <v>#DIV/0!</v>
      </c>
      <c r="T17" s="1466"/>
      <c r="U17" s="1468"/>
    </row>
    <row r="18" spans="1:21" ht="17.100000000000001" customHeight="1" x14ac:dyDescent="0.15">
      <c r="A18" s="165" t="s">
        <v>23</v>
      </c>
      <c r="B18" s="170"/>
      <c r="C18" s="171"/>
      <c r="D18" s="217" t="e">
        <f t="shared" si="0"/>
        <v>#DIV/0!</v>
      </c>
      <c r="E18" s="1466"/>
      <c r="F18" s="1391"/>
      <c r="G18" s="170"/>
      <c r="H18" s="171"/>
      <c r="I18" s="217" t="e">
        <f t="shared" si="1"/>
        <v>#DIV/0!</v>
      </c>
      <c r="J18" s="1466"/>
      <c r="K18" s="1467"/>
      <c r="L18" s="195"/>
      <c r="M18" s="171"/>
      <c r="N18" s="217" t="e">
        <f t="shared" si="2"/>
        <v>#DIV/0!</v>
      </c>
      <c r="O18" s="1466"/>
      <c r="P18" s="1391"/>
      <c r="Q18" s="170"/>
      <c r="R18" s="171"/>
      <c r="S18" s="217" t="e">
        <f t="shared" si="3"/>
        <v>#DIV/0!</v>
      </c>
      <c r="T18" s="1466"/>
      <c r="U18" s="1468"/>
    </row>
    <row r="19" spans="1:21" ht="17.100000000000001" customHeight="1" x14ac:dyDescent="0.15">
      <c r="A19" s="165" t="s">
        <v>24</v>
      </c>
      <c r="B19" s="170"/>
      <c r="C19" s="171"/>
      <c r="D19" s="217" t="e">
        <f t="shared" si="0"/>
        <v>#DIV/0!</v>
      </c>
      <c r="E19" s="1466"/>
      <c r="F19" s="1391"/>
      <c r="G19" s="170"/>
      <c r="H19" s="171"/>
      <c r="I19" s="217" t="e">
        <f t="shared" si="1"/>
        <v>#DIV/0!</v>
      </c>
      <c r="J19" s="1466"/>
      <c r="K19" s="1467"/>
      <c r="L19" s="195"/>
      <c r="M19" s="171"/>
      <c r="N19" s="217" t="e">
        <f t="shared" si="2"/>
        <v>#DIV/0!</v>
      </c>
      <c r="O19" s="1466"/>
      <c r="P19" s="1391"/>
      <c r="Q19" s="170"/>
      <c r="R19" s="171"/>
      <c r="S19" s="217" t="e">
        <f t="shared" si="3"/>
        <v>#DIV/0!</v>
      </c>
      <c r="T19" s="1466"/>
      <c r="U19" s="1468"/>
    </row>
    <row r="20" spans="1:21" ht="17.100000000000001" customHeight="1" x14ac:dyDescent="0.15">
      <c r="A20" s="165" t="s">
        <v>25</v>
      </c>
      <c r="B20" s="170"/>
      <c r="C20" s="171"/>
      <c r="D20" s="217" t="e">
        <f t="shared" si="0"/>
        <v>#DIV/0!</v>
      </c>
      <c r="E20" s="1466"/>
      <c r="F20" s="1391"/>
      <c r="G20" s="170"/>
      <c r="H20" s="171"/>
      <c r="I20" s="217" t="e">
        <f t="shared" si="1"/>
        <v>#DIV/0!</v>
      </c>
      <c r="J20" s="1466"/>
      <c r="K20" s="1467"/>
      <c r="L20" s="195"/>
      <c r="M20" s="171"/>
      <c r="N20" s="217" t="e">
        <f t="shared" si="2"/>
        <v>#DIV/0!</v>
      </c>
      <c r="O20" s="1466"/>
      <c r="P20" s="1391"/>
      <c r="Q20" s="170"/>
      <c r="R20" s="171"/>
      <c r="S20" s="217" t="e">
        <f t="shared" si="3"/>
        <v>#DIV/0!</v>
      </c>
      <c r="T20" s="1466"/>
      <c r="U20" s="1468"/>
    </row>
    <row r="21" spans="1:21" ht="17.100000000000001" customHeight="1" x14ac:dyDescent="0.15">
      <c r="A21" s="165" t="s">
        <v>26</v>
      </c>
      <c r="B21" s="170"/>
      <c r="C21" s="171"/>
      <c r="D21" s="217" t="e">
        <f t="shared" si="0"/>
        <v>#DIV/0!</v>
      </c>
      <c r="E21" s="1466"/>
      <c r="F21" s="1391"/>
      <c r="G21" s="170"/>
      <c r="H21" s="171"/>
      <c r="I21" s="217" t="e">
        <f t="shared" si="1"/>
        <v>#DIV/0!</v>
      </c>
      <c r="J21" s="1466"/>
      <c r="K21" s="1467"/>
      <c r="L21" s="195"/>
      <c r="M21" s="171"/>
      <c r="N21" s="217" t="e">
        <f t="shared" si="2"/>
        <v>#DIV/0!</v>
      </c>
      <c r="O21" s="1466"/>
      <c r="P21" s="1391"/>
      <c r="Q21" s="170"/>
      <c r="R21" s="171"/>
      <c r="S21" s="217" t="e">
        <f t="shared" si="3"/>
        <v>#DIV/0!</v>
      </c>
      <c r="T21" s="1466"/>
      <c r="U21" s="1468"/>
    </row>
    <row r="22" spans="1:21" ht="17.100000000000001" customHeight="1" x14ac:dyDescent="0.15">
      <c r="A22" s="165" t="s">
        <v>27</v>
      </c>
      <c r="B22" s="170"/>
      <c r="C22" s="171"/>
      <c r="D22" s="217" t="e">
        <f t="shared" si="0"/>
        <v>#DIV/0!</v>
      </c>
      <c r="E22" s="1466"/>
      <c r="F22" s="1391"/>
      <c r="G22" s="170"/>
      <c r="H22" s="171"/>
      <c r="I22" s="217" t="e">
        <f t="shared" si="1"/>
        <v>#DIV/0!</v>
      </c>
      <c r="J22" s="1466"/>
      <c r="K22" s="1467"/>
      <c r="L22" s="195"/>
      <c r="M22" s="171"/>
      <c r="N22" s="217" t="e">
        <f t="shared" si="2"/>
        <v>#DIV/0!</v>
      </c>
      <c r="O22" s="1466"/>
      <c r="P22" s="1391"/>
      <c r="Q22" s="170"/>
      <c r="R22" s="171"/>
      <c r="S22" s="217" t="e">
        <f t="shared" si="3"/>
        <v>#DIV/0!</v>
      </c>
      <c r="T22" s="1466"/>
      <c r="U22" s="1468"/>
    </row>
    <row r="23" spans="1:21" ht="17.100000000000001" customHeight="1" x14ac:dyDescent="0.15">
      <c r="A23" s="173" t="s">
        <v>28</v>
      </c>
      <c r="B23" s="174">
        <f t="shared" ref="B23:H23" si="4">SUM(B16:B22)</f>
        <v>0</v>
      </c>
      <c r="C23" s="175">
        <f t="shared" si="4"/>
        <v>0</v>
      </c>
      <c r="D23" s="190" t="e">
        <f t="shared" si="0"/>
        <v>#DIV/0!</v>
      </c>
      <c r="E23" s="1357">
        <f>SUM(E16:F22)</f>
        <v>0</v>
      </c>
      <c r="F23" s="1388"/>
      <c r="G23" s="174">
        <f t="shared" si="4"/>
        <v>0</v>
      </c>
      <c r="H23" s="175">
        <f t="shared" si="4"/>
        <v>0</v>
      </c>
      <c r="I23" s="190" t="e">
        <f t="shared" si="1"/>
        <v>#DIV/0!</v>
      </c>
      <c r="J23" s="1357">
        <f>SUM(J16:K22)</f>
        <v>0</v>
      </c>
      <c r="K23" s="1469"/>
      <c r="L23" s="197">
        <f t="shared" ref="L23:R23" si="5">SUM(L16:L22)</f>
        <v>0</v>
      </c>
      <c r="M23" s="175">
        <f t="shared" si="5"/>
        <v>0</v>
      </c>
      <c r="N23" s="190" t="e">
        <f t="shared" si="2"/>
        <v>#DIV/0!</v>
      </c>
      <c r="O23" s="1357">
        <f>SUM(O16:P22)</f>
        <v>0</v>
      </c>
      <c r="P23" s="1388"/>
      <c r="Q23" s="174">
        <f t="shared" si="5"/>
        <v>0</v>
      </c>
      <c r="R23" s="175">
        <f t="shared" si="5"/>
        <v>0</v>
      </c>
      <c r="S23" s="190" t="e">
        <f t="shared" si="3"/>
        <v>#DIV/0!</v>
      </c>
      <c r="T23" s="1357">
        <f>SUM(T16:U22)</f>
        <v>0</v>
      </c>
      <c r="U23" s="1470"/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276" t="s">
        <v>9</v>
      </c>
      <c r="B38" s="1323" t="s">
        <v>90</v>
      </c>
      <c r="C38" s="1323"/>
      <c r="D38" s="1323"/>
      <c r="E38" s="1323"/>
      <c r="F38" s="1323" t="s">
        <v>91</v>
      </c>
      <c r="G38" s="1323"/>
      <c r="H38" s="1323" t="s">
        <v>92</v>
      </c>
      <c r="I38" s="1323"/>
      <c r="J38" s="1323" t="s">
        <v>93</v>
      </c>
      <c r="K38" s="1323"/>
      <c r="L38" s="1323"/>
      <c r="M38" s="1323"/>
      <c r="N38" s="1323" t="s">
        <v>94</v>
      </c>
      <c r="O38" s="1323"/>
      <c r="P38" s="1323" t="s">
        <v>187</v>
      </c>
      <c r="Q38" s="1323"/>
      <c r="R38" s="1323"/>
      <c r="S38" s="1323"/>
      <c r="T38" s="1323"/>
      <c r="U38" s="1334"/>
    </row>
    <row r="39" spans="1:21" ht="17.100000000000001" customHeight="1" x14ac:dyDescent="0.15">
      <c r="A39" s="1278"/>
      <c r="B39" s="212" t="s">
        <v>96</v>
      </c>
      <c r="C39" s="212" t="s">
        <v>97</v>
      </c>
      <c r="D39" s="212" t="s">
        <v>98</v>
      </c>
      <c r="E39" s="221" t="s">
        <v>99</v>
      </c>
      <c r="F39" s="221" t="s">
        <v>100</v>
      </c>
      <c r="G39" s="212" t="s">
        <v>101</v>
      </c>
      <c r="H39" s="1325"/>
      <c r="I39" s="1325"/>
      <c r="J39" s="1325" t="s">
        <v>188</v>
      </c>
      <c r="K39" s="1325"/>
      <c r="L39" s="1325" t="s">
        <v>189</v>
      </c>
      <c r="M39" s="1325"/>
      <c r="N39" s="1325"/>
      <c r="O39" s="1325"/>
      <c r="P39" s="1325" t="s">
        <v>190</v>
      </c>
      <c r="Q39" s="1325"/>
      <c r="R39" s="1465" t="s">
        <v>191</v>
      </c>
      <c r="S39" s="1465"/>
      <c r="T39" s="221" t="s">
        <v>75</v>
      </c>
      <c r="U39" s="220" t="s">
        <v>42</v>
      </c>
    </row>
    <row r="40" spans="1:21" ht="17.100000000000001" customHeight="1" x14ac:dyDescent="0.15">
      <c r="A40" s="165" t="s">
        <v>21</v>
      </c>
      <c r="B40" s="222"/>
      <c r="C40" s="223"/>
      <c r="D40" s="223"/>
      <c r="E40" s="224"/>
      <c r="F40" s="222"/>
      <c r="G40" s="225"/>
      <c r="H40" s="1456">
        <f t="shared" ref="H40:H47" si="6">E40+G40</f>
        <v>0</v>
      </c>
      <c r="I40" s="1457"/>
      <c r="J40" s="1458"/>
      <c r="K40" s="1459"/>
      <c r="L40" s="1455"/>
      <c r="M40" s="1460"/>
      <c r="N40" s="1461" t="e">
        <f t="shared" ref="N40:N47" si="7">L40/H40</f>
        <v>#DIV/0!</v>
      </c>
      <c r="O40" s="1462"/>
      <c r="P40" s="1463"/>
      <c r="Q40" s="1464"/>
      <c r="R40" s="1455"/>
      <c r="S40" s="1455"/>
      <c r="T40" s="232">
        <f t="shared" ref="T40:T47" si="8">R40-P40</f>
        <v>0</v>
      </c>
      <c r="U40" s="233" t="e">
        <f t="shared" ref="U40:U47" si="9">R40/P40</f>
        <v>#DIV/0!</v>
      </c>
    </row>
    <row r="41" spans="1:21" ht="17.100000000000001" customHeight="1" x14ac:dyDescent="0.15">
      <c r="A41" s="165" t="s">
        <v>22</v>
      </c>
      <c r="B41" s="226"/>
      <c r="C41" s="227"/>
      <c r="D41" s="227"/>
      <c r="E41" s="179"/>
      <c r="F41" s="226"/>
      <c r="G41" s="228"/>
      <c r="H41" s="1438">
        <f t="shared" si="6"/>
        <v>0</v>
      </c>
      <c r="I41" s="1439"/>
      <c r="J41" s="1440"/>
      <c r="K41" s="1441"/>
      <c r="L41" s="1437"/>
      <c r="M41" s="1442"/>
      <c r="N41" s="1443" t="e">
        <f t="shared" si="7"/>
        <v>#DIV/0!</v>
      </c>
      <c r="O41" s="1444"/>
      <c r="P41" s="1445"/>
      <c r="Q41" s="1437"/>
      <c r="R41" s="1437"/>
      <c r="S41" s="1437"/>
      <c r="T41" s="187">
        <f t="shared" si="8"/>
        <v>0</v>
      </c>
      <c r="U41" s="219" t="e">
        <f t="shared" si="9"/>
        <v>#DIV/0!</v>
      </c>
    </row>
    <row r="42" spans="1:21" ht="17.100000000000001" customHeight="1" x14ac:dyDescent="0.15">
      <c r="A42" s="165" t="s">
        <v>23</v>
      </c>
      <c r="B42" s="226"/>
      <c r="C42" s="227"/>
      <c r="D42" s="227"/>
      <c r="E42" s="179"/>
      <c r="F42" s="226"/>
      <c r="G42" s="228"/>
      <c r="H42" s="1438">
        <f t="shared" si="6"/>
        <v>0</v>
      </c>
      <c r="I42" s="1439"/>
      <c r="J42" s="1440"/>
      <c r="K42" s="1441"/>
      <c r="L42" s="1437"/>
      <c r="M42" s="1442"/>
      <c r="N42" s="1443" t="e">
        <f t="shared" si="7"/>
        <v>#DIV/0!</v>
      </c>
      <c r="O42" s="1444"/>
      <c r="P42" s="1445"/>
      <c r="Q42" s="1437"/>
      <c r="R42" s="1437"/>
      <c r="S42" s="1437"/>
      <c r="T42" s="187">
        <f t="shared" si="8"/>
        <v>0</v>
      </c>
      <c r="U42" s="219" t="e">
        <f t="shared" si="9"/>
        <v>#DIV/0!</v>
      </c>
    </row>
    <row r="43" spans="1:21" ht="17.100000000000001" customHeight="1" x14ac:dyDescent="0.15">
      <c r="A43" s="165" t="s">
        <v>24</v>
      </c>
      <c r="B43" s="226"/>
      <c r="C43" s="227"/>
      <c r="D43" s="227"/>
      <c r="E43" s="179"/>
      <c r="F43" s="226"/>
      <c r="G43" s="228"/>
      <c r="H43" s="1438">
        <f t="shared" si="6"/>
        <v>0</v>
      </c>
      <c r="I43" s="1439"/>
      <c r="J43" s="1440"/>
      <c r="K43" s="1441"/>
      <c r="L43" s="1437"/>
      <c r="M43" s="1442"/>
      <c r="N43" s="1443" t="e">
        <f t="shared" si="7"/>
        <v>#DIV/0!</v>
      </c>
      <c r="O43" s="1444"/>
      <c r="P43" s="1445"/>
      <c r="Q43" s="1437"/>
      <c r="R43" s="1437"/>
      <c r="S43" s="1437"/>
      <c r="T43" s="187">
        <f t="shared" si="8"/>
        <v>0</v>
      </c>
      <c r="U43" s="219" t="e">
        <f t="shared" si="9"/>
        <v>#DIV/0!</v>
      </c>
    </row>
    <row r="44" spans="1:21" ht="17.100000000000001" customHeight="1" x14ac:dyDescent="0.15">
      <c r="A44" s="165" t="s">
        <v>25</v>
      </c>
      <c r="B44" s="226"/>
      <c r="C44" s="227"/>
      <c r="D44" s="227"/>
      <c r="E44" s="179"/>
      <c r="F44" s="226"/>
      <c r="G44" s="228"/>
      <c r="H44" s="1438">
        <f t="shared" si="6"/>
        <v>0</v>
      </c>
      <c r="I44" s="1439"/>
      <c r="J44" s="1440"/>
      <c r="K44" s="1441"/>
      <c r="L44" s="1437"/>
      <c r="M44" s="1442"/>
      <c r="N44" s="1443" t="e">
        <f t="shared" si="7"/>
        <v>#DIV/0!</v>
      </c>
      <c r="O44" s="1444"/>
      <c r="P44" s="1445"/>
      <c r="Q44" s="1437"/>
      <c r="R44" s="1437"/>
      <c r="S44" s="1437"/>
      <c r="T44" s="187">
        <f t="shared" si="8"/>
        <v>0</v>
      </c>
      <c r="U44" s="219" t="e">
        <f t="shared" si="9"/>
        <v>#DIV/0!</v>
      </c>
    </row>
    <row r="45" spans="1:21" ht="17.100000000000001" customHeight="1" x14ac:dyDescent="0.15">
      <c r="A45" s="165" t="s">
        <v>26</v>
      </c>
      <c r="B45" s="226"/>
      <c r="C45" s="227"/>
      <c r="D45" s="227"/>
      <c r="E45" s="179"/>
      <c r="F45" s="226"/>
      <c r="G45" s="228"/>
      <c r="H45" s="1438">
        <f t="shared" si="6"/>
        <v>0</v>
      </c>
      <c r="I45" s="1439"/>
      <c r="J45" s="1440"/>
      <c r="K45" s="1441"/>
      <c r="L45" s="1437"/>
      <c r="M45" s="1442"/>
      <c r="N45" s="1443" t="e">
        <f t="shared" si="7"/>
        <v>#DIV/0!</v>
      </c>
      <c r="O45" s="1444"/>
      <c r="P45" s="1445"/>
      <c r="Q45" s="1437"/>
      <c r="R45" s="1437"/>
      <c r="S45" s="1437"/>
      <c r="T45" s="187">
        <f t="shared" si="8"/>
        <v>0</v>
      </c>
      <c r="U45" s="219" t="e">
        <f t="shared" si="9"/>
        <v>#DIV/0!</v>
      </c>
    </row>
    <row r="46" spans="1:21" ht="17.100000000000001" customHeight="1" x14ac:dyDescent="0.15">
      <c r="A46" s="165" t="s">
        <v>27</v>
      </c>
      <c r="B46" s="226"/>
      <c r="C46" s="227"/>
      <c r="D46" s="227"/>
      <c r="E46" s="179"/>
      <c r="F46" s="226"/>
      <c r="G46" s="228"/>
      <c r="H46" s="1438">
        <f t="shared" si="6"/>
        <v>0</v>
      </c>
      <c r="I46" s="1439"/>
      <c r="J46" s="1440"/>
      <c r="K46" s="1441"/>
      <c r="L46" s="1437"/>
      <c r="M46" s="1442"/>
      <c r="N46" s="1443" t="e">
        <f t="shared" si="7"/>
        <v>#DIV/0!</v>
      </c>
      <c r="O46" s="1444"/>
      <c r="P46" s="1445"/>
      <c r="Q46" s="1437"/>
      <c r="R46" s="1437"/>
      <c r="S46" s="1437"/>
      <c r="T46" s="187">
        <f t="shared" si="8"/>
        <v>0</v>
      </c>
      <c r="U46" s="219" t="e">
        <f t="shared" si="9"/>
        <v>#DIV/0!</v>
      </c>
    </row>
    <row r="47" spans="1:21" ht="17.100000000000001" customHeight="1" x14ac:dyDescent="0.15">
      <c r="A47" s="173" t="s">
        <v>28</v>
      </c>
      <c r="B47" s="229">
        <f t="shared" ref="B47:G47" si="10">SUM(B40:B46)</f>
        <v>0</v>
      </c>
      <c r="C47" s="230">
        <f t="shared" si="10"/>
        <v>0</v>
      </c>
      <c r="D47" s="230">
        <f t="shared" si="10"/>
        <v>0</v>
      </c>
      <c r="E47" s="176">
        <f t="shared" si="10"/>
        <v>0</v>
      </c>
      <c r="F47" s="229">
        <f t="shared" si="10"/>
        <v>0</v>
      </c>
      <c r="G47" s="196">
        <f t="shared" si="10"/>
        <v>0</v>
      </c>
      <c r="H47" s="1447">
        <f t="shared" si="6"/>
        <v>0</v>
      </c>
      <c r="I47" s="1448"/>
      <c r="J47" s="1449">
        <f>SUM(J40:K46)</f>
        <v>0</v>
      </c>
      <c r="K47" s="1450"/>
      <c r="L47" s="1446">
        <f>SUM(L40:M46)</f>
        <v>0</v>
      </c>
      <c r="M47" s="1451"/>
      <c r="N47" s="1452" t="e">
        <f t="shared" si="7"/>
        <v>#DIV/0!</v>
      </c>
      <c r="O47" s="1453"/>
      <c r="P47" s="1454">
        <f>SUM(P40:Q46)</f>
        <v>0</v>
      </c>
      <c r="Q47" s="1446"/>
      <c r="R47" s="1446">
        <f>SUM(R40:S46)</f>
        <v>0</v>
      </c>
      <c r="S47" s="1446"/>
      <c r="T47" s="175">
        <f t="shared" si="8"/>
        <v>0</v>
      </c>
      <c r="U47" s="206" t="e">
        <f t="shared" si="9"/>
        <v>#DIV/0!</v>
      </c>
    </row>
    <row r="48" spans="1:21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</sheetData>
  <mergeCells count="100">
    <mergeCell ref="B14:F14"/>
    <mergeCell ref="G14:K14"/>
    <mergeCell ref="L14:P14"/>
    <mergeCell ref="Q14:U14"/>
    <mergeCell ref="E15:F15"/>
    <mergeCell ref="J15:K15"/>
    <mergeCell ref="O15:P15"/>
    <mergeCell ref="T15:U15"/>
    <mergeCell ref="E16:F16"/>
    <mergeCell ref="J16:K16"/>
    <mergeCell ref="O16:P16"/>
    <mergeCell ref="T16:U16"/>
    <mergeCell ref="E17:F17"/>
    <mergeCell ref="J17:K17"/>
    <mergeCell ref="O17:P17"/>
    <mergeCell ref="T17:U17"/>
    <mergeCell ref="E18:F18"/>
    <mergeCell ref="J18:K18"/>
    <mergeCell ref="O18:P18"/>
    <mergeCell ref="T18:U18"/>
    <mergeCell ref="E19:F19"/>
    <mergeCell ref="J19:K19"/>
    <mergeCell ref="O19:P19"/>
    <mergeCell ref="T19:U19"/>
    <mergeCell ref="E20:F20"/>
    <mergeCell ref="J20:K20"/>
    <mergeCell ref="O20:P20"/>
    <mergeCell ref="T20:U20"/>
    <mergeCell ref="E21:F21"/>
    <mergeCell ref="J21:K21"/>
    <mergeCell ref="O21:P21"/>
    <mergeCell ref="T21:U21"/>
    <mergeCell ref="E22:F22"/>
    <mergeCell ref="J22:K22"/>
    <mergeCell ref="O22:P22"/>
    <mergeCell ref="T22:U22"/>
    <mergeCell ref="E23:F23"/>
    <mergeCell ref="J23:K23"/>
    <mergeCell ref="O23:P23"/>
    <mergeCell ref="T23:U23"/>
    <mergeCell ref="B38:E38"/>
    <mergeCell ref="F38:G38"/>
    <mergeCell ref="J38:M38"/>
    <mergeCell ref="P38:U38"/>
    <mergeCell ref="J39:K39"/>
    <mergeCell ref="L39:M39"/>
    <mergeCell ref="P39:Q39"/>
    <mergeCell ref="R39:S39"/>
    <mergeCell ref="R40:S40"/>
    <mergeCell ref="H41:I41"/>
    <mergeCell ref="J41:K41"/>
    <mergeCell ref="L41:M41"/>
    <mergeCell ref="N41:O41"/>
    <mergeCell ref="P41:Q41"/>
    <mergeCell ref="R41:S41"/>
    <mergeCell ref="H40:I40"/>
    <mergeCell ref="J40:K40"/>
    <mergeCell ref="L40:M40"/>
    <mergeCell ref="N40:O40"/>
    <mergeCell ref="P40:Q40"/>
    <mergeCell ref="P44:Q44"/>
    <mergeCell ref="R42:S42"/>
    <mergeCell ref="H43:I43"/>
    <mergeCell ref="J43:K43"/>
    <mergeCell ref="L43:M43"/>
    <mergeCell ref="N43:O43"/>
    <mergeCell ref="P43:Q43"/>
    <mergeCell ref="R43:S43"/>
    <mergeCell ref="H42:I42"/>
    <mergeCell ref="J42:K42"/>
    <mergeCell ref="L42:M42"/>
    <mergeCell ref="N42:O42"/>
    <mergeCell ref="P42:Q42"/>
    <mergeCell ref="R47:S47"/>
    <mergeCell ref="H46:I46"/>
    <mergeCell ref="J46:K46"/>
    <mergeCell ref="L46:M46"/>
    <mergeCell ref="N46:O46"/>
    <mergeCell ref="P46:Q46"/>
    <mergeCell ref="H47:I47"/>
    <mergeCell ref="J47:K47"/>
    <mergeCell ref="L47:M47"/>
    <mergeCell ref="N47:O47"/>
    <mergeCell ref="P47:Q47"/>
    <mergeCell ref="A14:A15"/>
    <mergeCell ref="A38:A39"/>
    <mergeCell ref="H38:I39"/>
    <mergeCell ref="N38:O39"/>
    <mergeCell ref="R46:S46"/>
    <mergeCell ref="R44:S44"/>
    <mergeCell ref="H45:I45"/>
    <mergeCell ref="J45:K45"/>
    <mergeCell ref="L45:M45"/>
    <mergeCell ref="N45:O45"/>
    <mergeCell ref="P45:Q45"/>
    <mergeCell ref="R45:S45"/>
    <mergeCell ref="H44:I44"/>
    <mergeCell ref="J44:K44"/>
    <mergeCell ref="L44:M44"/>
    <mergeCell ref="N44:O44"/>
  </mergeCells>
  <phoneticPr fontId="36" type="noConversion"/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73"/>
  <sheetViews>
    <sheetView zoomScale="70" zoomScaleNormal="70" workbookViewId="0">
      <selection activeCell="H22" sqref="H22"/>
    </sheetView>
  </sheetViews>
  <sheetFormatPr defaultColWidth="8.75" defaultRowHeight="16.5" x14ac:dyDescent="0.15"/>
  <cols>
    <col min="1" max="25" width="8.875" style="164" customWidth="1"/>
    <col min="26" max="16384" width="8.75" style="164"/>
  </cols>
  <sheetData>
    <row r="1" spans="1:18" ht="17.100000000000001" customHeight="1" x14ac:dyDescent="0.15"/>
    <row r="2" spans="1:18" ht="17.100000000000001" customHeight="1" x14ac:dyDescent="0.15"/>
    <row r="3" spans="1:18" ht="17.100000000000001" customHeight="1" x14ac:dyDescent="0.15"/>
    <row r="4" spans="1:18" ht="17.100000000000001" customHeight="1" x14ac:dyDescent="0.15"/>
    <row r="5" spans="1:18" ht="17.100000000000001" customHeight="1" x14ac:dyDescent="0.15"/>
    <row r="6" spans="1:18" ht="17.100000000000001" customHeight="1" x14ac:dyDescent="0.15"/>
    <row r="7" spans="1:18" ht="17.100000000000001" customHeight="1" x14ac:dyDescent="0.15"/>
    <row r="8" spans="1:18" ht="17.100000000000001" customHeight="1" x14ac:dyDescent="0.15"/>
    <row r="9" spans="1:18" ht="17.100000000000001" customHeight="1" x14ac:dyDescent="0.15"/>
    <row r="10" spans="1:18" ht="17.100000000000001" customHeight="1" x14ac:dyDescent="0.15"/>
    <row r="11" spans="1:18" ht="17.100000000000001" customHeight="1" x14ac:dyDescent="0.15"/>
    <row r="12" spans="1:18" ht="17.100000000000001" customHeight="1" x14ac:dyDescent="0.15"/>
    <row r="13" spans="1:18" ht="17.100000000000001" customHeight="1" x14ac:dyDescent="0.15"/>
    <row r="14" spans="1:18" ht="17.100000000000001" customHeight="1" x14ac:dyDescent="0.15">
      <c r="A14" s="1276" t="s">
        <v>9</v>
      </c>
      <c r="B14" s="1277"/>
      <c r="C14" s="1304" t="s">
        <v>153</v>
      </c>
      <c r="D14" s="1304"/>
      <c r="E14" s="1304"/>
      <c r="F14" s="1304"/>
      <c r="G14" s="1304" t="s">
        <v>154</v>
      </c>
      <c r="H14" s="1304"/>
      <c r="I14" s="1304"/>
      <c r="J14" s="1304"/>
      <c r="K14" s="1304" t="s">
        <v>155</v>
      </c>
      <c r="L14" s="1304"/>
      <c r="M14" s="1304"/>
      <c r="N14" s="1304"/>
      <c r="O14" s="1304" t="s">
        <v>156</v>
      </c>
      <c r="P14" s="1304"/>
      <c r="Q14" s="1304"/>
      <c r="R14" s="1305"/>
    </row>
    <row r="15" spans="1:18" ht="17.100000000000001" customHeight="1" x14ac:dyDescent="0.15">
      <c r="A15" s="1278"/>
      <c r="B15" s="1279"/>
      <c r="C15" s="166" t="s">
        <v>109</v>
      </c>
      <c r="D15" s="166" t="s">
        <v>110</v>
      </c>
      <c r="E15" s="166" t="s">
        <v>75</v>
      </c>
      <c r="F15" s="166" t="s">
        <v>111</v>
      </c>
      <c r="G15" s="166" t="s">
        <v>109</v>
      </c>
      <c r="H15" s="166" t="s">
        <v>110</v>
      </c>
      <c r="I15" s="166" t="s">
        <v>75</v>
      </c>
      <c r="J15" s="166" t="s">
        <v>111</v>
      </c>
      <c r="K15" s="166" t="s">
        <v>109</v>
      </c>
      <c r="L15" s="166" t="s">
        <v>110</v>
      </c>
      <c r="M15" s="166" t="s">
        <v>75</v>
      </c>
      <c r="N15" s="166" t="s">
        <v>111</v>
      </c>
      <c r="O15" s="166" t="s">
        <v>109</v>
      </c>
      <c r="P15" s="166" t="s">
        <v>110</v>
      </c>
      <c r="Q15" s="166" t="s">
        <v>75</v>
      </c>
      <c r="R15" s="198" t="s">
        <v>111</v>
      </c>
    </row>
    <row r="16" spans="1:18" ht="17.100000000000001" customHeight="1" x14ac:dyDescent="0.15">
      <c r="A16" s="1278" t="s">
        <v>21</v>
      </c>
      <c r="B16" s="1279"/>
      <c r="C16" s="167"/>
      <c r="D16" s="168"/>
      <c r="E16" s="209">
        <f t="shared" ref="E16:E23" si="0">D16-C16</f>
        <v>0</v>
      </c>
      <c r="F16" s="210" t="e">
        <f t="shared" ref="F16:F23" si="1">D16/C16</f>
        <v>#DIV/0!</v>
      </c>
      <c r="G16" s="167"/>
      <c r="H16" s="168"/>
      <c r="I16" s="209">
        <f t="shared" ref="I16:I23" si="2">H16-G16</f>
        <v>0</v>
      </c>
      <c r="J16" s="213" t="e">
        <f t="shared" ref="J16:J23" si="3">H16/G16</f>
        <v>#DIV/0!</v>
      </c>
      <c r="K16" s="193"/>
      <c r="L16" s="168"/>
      <c r="M16" s="209">
        <f t="shared" ref="M16:M23" si="4">L16-K16</f>
        <v>0</v>
      </c>
      <c r="N16" s="213" t="e">
        <f t="shared" ref="N16:N23" si="5">L16/K16</f>
        <v>#DIV/0!</v>
      </c>
      <c r="O16" s="193"/>
      <c r="P16" s="168"/>
      <c r="Q16" s="209">
        <f t="shared" ref="Q16:Q23" si="6">P16-O16</f>
        <v>0</v>
      </c>
      <c r="R16" s="218" t="e">
        <f t="shared" ref="R16:R23" si="7">P16/O16</f>
        <v>#DIV/0!</v>
      </c>
    </row>
    <row r="17" spans="1:18" ht="17.100000000000001" customHeight="1" x14ac:dyDescent="0.15">
      <c r="A17" s="1278" t="s">
        <v>22</v>
      </c>
      <c r="B17" s="1279"/>
      <c r="C17" s="170"/>
      <c r="D17" s="171"/>
      <c r="E17" s="187">
        <f t="shared" si="0"/>
        <v>0</v>
      </c>
      <c r="F17" s="211" t="e">
        <f t="shared" si="1"/>
        <v>#DIV/0!</v>
      </c>
      <c r="G17" s="170"/>
      <c r="H17" s="171"/>
      <c r="I17" s="187">
        <f t="shared" si="2"/>
        <v>0</v>
      </c>
      <c r="J17" s="214" t="e">
        <f t="shared" si="3"/>
        <v>#DIV/0!</v>
      </c>
      <c r="K17" s="195"/>
      <c r="L17" s="171"/>
      <c r="M17" s="187">
        <f t="shared" si="4"/>
        <v>0</v>
      </c>
      <c r="N17" s="214" t="e">
        <f t="shared" si="5"/>
        <v>#DIV/0!</v>
      </c>
      <c r="O17" s="195"/>
      <c r="P17" s="171"/>
      <c r="Q17" s="187">
        <f t="shared" si="6"/>
        <v>0</v>
      </c>
      <c r="R17" s="219" t="e">
        <f t="shared" si="7"/>
        <v>#DIV/0!</v>
      </c>
    </row>
    <row r="18" spans="1:18" ht="17.100000000000001" customHeight="1" x14ac:dyDescent="0.15">
      <c r="A18" s="1278" t="s">
        <v>23</v>
      </c>
      <c r="B18" s="1279"/>
      <c r="C18" s="170"/>
      <c r="D18" s="171"/>
      <c r="E18" s="187">
        <f t="shared" si="0"/>
        <v>0</v>
      </c>
      <c r="F18" s="211" t="e">
        <f t="shared" si="1"/>
        <v>#DIV/0!</v>
      </c>
      <c r="G18" s="170"/>
      <c r="H18" s="171"/>
      <c r="I18" s="187">
        <f t="shared" si="2"/>
        <v>0</v>
      </c>
      <c r="J18" s="214" t="e">
        <f t="shared" si="3"/>
        <v>#DIV/0!</v>
      </c>
      <c r="K18" s="195"/>
      <c r="L18" s="171"/>
      <c r="M18" s="187">
        <f t="shared" si="4"/>
        <v>0</v>
      </c>
      <c r="N18" s="214" t="e">
        <f t="shared" si="5"/>
        <v>#DIV/0!</v>
      </c>
      <c r="O18" s="195"/>
      <c r="P18" s="171"/>
      <c r="Q18" s="187">
        <f t="shared" si="6"/>
        <v>0</v>
      </c>
      <c r="R18" s="219" t="e">
        <f t="shared" si="7"/>
        <v>#DIV/0!</v>
      </c>
    </row>
    <row r="19" spans="1:18" ht="17.100000000000001" customHeight="1" x14ac:dyDescent="0.15">
      <c r="A19" s="1278" t="s">
        <v>24</v>
      </c>
      <c r="B19" s="1279"/>
      <c r="C19" s="170"/>
      <c r="D19" s="171"/>
      <c r="E19" s="187">
        <f t="shared" si="0"/>
        <v>0</v>
      </c>
      <c r="F19" s="211" t="e">
        <f t="shared" si="1"/>
        <v>#DIV/0!</v>
      </c>
      <c r="G19" s="170"/>
      <c r="H19" s="171"/>
      <c r="I19" s="187">
        <f t="shared" si="2"/>
        <v>0</v>
      </c>
      <c r="J19" s="214" t="e">
        <f t="shared" si="3"/>
        <v>#DIV/0!</v>
      </c>
      <c r="K19" s="195"/>
      <c r="L19" s="171"/>
      <c r="M19" s="187">
        <f t="shared" si="4"/>
        <v>0</v>
      </c>
      <c r="N19" s="214" t="e">
        <f t="shared" si="5"/>
        <v>#DIV/0!</v>
      </c>
      <c r="O19" s="195"/>
      <c r="P19" s="171"/>
      <c r="Q19" s="187">
        <f t="shared" si="6"/>
        <v>0</v>
      </c>
      <c r="R19" s="219" t="e">
        <f t="shared" si="7"/>
        <v>#DIV/0!</v>
      </c>
    </row>
    <row r="20" spans="1:18" ht="17.100000000000001" customHeight="1" x14ac:dyDescent="0.15">
      <c r="A20" s="1278" t="s">
        <v>25</v>
      </c>
      <c r="B20" s="1279"/>
      <c r="C20" s="170"/>
      <c r="D20" s="171"/>
      <c r="E20" s="187">
        <f t="shared" si="0"/>
        <v>0</v>
      </c>
      <c r="F20" s="211" t="e">
        <f t="shared" si="1"/>
        <v>#DIV/0!</v>
      </c>
      <c r="G20" s="170"/>
      <c r="H20" s="171"/>
      <c r="I20" s="187">
        <f t="shared" si="2"/>
        <v>0</v>
      </c>
      <c r="J20" s="214" t="e">
        <f t="shared" si="3"/>
        <v>#DIV/0!</v>
      </c>
      <c r="K20" s="195"/>
      <c r="L20" s="171"/>
      <c r="M20" s="187">
        <f t="shared" si="4"/>
        <v>0</v>
      </c>
      <c r="N20" s="214" t="e">
        <f t="shared" si="5"/>
        <v>#DIV/0!</v>
      </c>
      <c r="O20" s="195"/>
      <c r="P20" s="171"/>
      <c r="Q20" s="187">
        <f t="shared" si="6"/>
        <v>0</v>
      </c>
      <c r="R20" s="219" t="e">
        <f t="shared" si="7"/>
        <v>#DIV/0!</v>
      </c>
    </row>
    <row r="21" spans="1:18" ht="17.100000000000001" customHeight="1" x14ac:dyDescent="0.15">
      <c r="A21" s="1278" t="s">
        <v>26</v>
      </c>
      <c r="B21" s="1279"/>
      <c r="C21" s="170"/>
      <c r="D21" s="171"/>
      <c r="E21" s="187">
        <f t="shared" si="0"/>
        <v>0</v>
      </c>
      <c r="F21" s="211" t="e">
        <f t="shared" si="1"/>
        <v>#DIV/0!</v>
      </c>
      <c r="G21" s="170"/>
      <c r="H21" s="171"/>
      <c r="I21" s="187">
        <f t="shared" si="2"/>
        <v>0</v>
      </c>
      <c r="J21" s="214" t="e">
        <f t="shared" si="3"/>
        <v>#DIV/0!</v>
      </c>
      <c r="K21" s="195"/>
      <c r="L21" s="171"/>
      <c r="M21" s="187">
        <f t="shared" si="4"/>
        <v>0</v>
      </c>
      <c r="N21" s="214" t="e">
        <f t="shared" si="5"/>
        <v>#DIV/0!</v>
      </c>
      <c r="O21" s="195"/>
      <c r="P21" s="171"/>
      <c r="Q21" s="187">
        <f t="shared" si="6"/>
        <v>0</v>
      </c>
      <c r="R21" s="219" t="e">
        <f t="shared" si="7"/>
        <v>#DIV/0!</v>
      </c>
    </row>
    <row r="22" spans="1:18" ht="17.100000000000001" customHeight="1" x14ac:dyDescent="0.15">
      <c r="A22" s="1278" t="s">
        <v>27</v>
      </c>
      <c r="B22" s="1279"/>
      <c r="C22" s="170"/>
      <c r="D22" s="171"/>
      <c r="E22" s="187">
        <f t="shared" si="0"/>
        <v>0</v>
      </c>
      <c r="F22" s="211" t="e">
        <f t="shared" si="1"/>
        <v>#DIV/0!</v>
      </c>
      <c r="G22" s="170"/>
      <c r="H22" s="171"/>
      <c r="I22" s="187">
        <f t="shared" si="2"/>
        <v>0</v>
      </c>
      <c r="J22" s="214" t="e">
        <f t="shared" si="3"/>
        <v>#DIV/0!</v>
      </c>
      <c r="K22" s="195"/>
      <c r="L22" s="171"/>
      <c r="M22" s="187">
        <f t="shared" si="4"/>
        <v>0</v>
      </c>
      <c r="N22" s="214" t="e">
        <f t="shared" si="5"/>
        <v>#DIV/0!</v>
      </c>
      <c r="O22" s="195"/>
      <c r="P22" s="171"/>
      <c r="Q22" s="187">
        <f t="shared" si="6"/>
        <v>0</v>
      </c>
      <c r="R22" s="219" t="e">
        <f t="shared" si="7"/>
        <v>#DIV/0!</v>
      </c>
    </row>
    <row r="23" spans="1:18" ht="17.100000000000001" customHeight="1" x14ac:dyDescent="0.15">
      <c r="A23" s="1284" t="s">
        <v>28</v>
      </c>
      <c r="B23" s="1285"/>
      <c r="C23" s="174">
        <f t="shared" ref="C23:H23" si="8">SUM(C16:C22)</f>
        <v>0</v>
      </c>
      <c r="D23" s="175">
        <f t="shared" si="8"/>
        <v>0</v>
      </c>
      <c r="E23" s="175">
        <f t="shared" si="0"/>
        <v>0</v>
      </c>
      <c r="F23" s="191" t="e">
        <f t="shared" si="1"/>
        <v>#DIV/0!</v>
      </c>
      <c r="G23" s="174">
        <f t="shared" si="8"/>
        <v>0</v>
      </c>
      <c r="H23" s="175">
        <f t="shared" si="8"/>
        <v>0</v>
      </c>
      <c r="I23" s="175">
        <f t="shared" si="2"/>
        <v>0</v>
      </c>
      <c r="J23" s="215" t="e">
        <f t="shared" si="3"/>
        <v>#DIV/0!</v>
      </c>
      <c r="K23" s="197">
        <f t="shared" ref="K23:P23" si="9">SUM(K16:K22)</f>
        <v>0</v>
      </c>
      <c r="L23" s="175">
        <f t="shared" si="9"/>
        <v>0</v>
      </c>
      <c r="M23" s="175">
        <f t="shared" si="4"/>
        <v>0</v>
      </c>
      <c r="N23" s="215" t="e">
        <f t="shared" si="5"/>
        <v>#DIV/0!</v>
      </c>
      <c r="O23" s="197">
        <f t="shared" si="9"/>
        <v>0</v>
      </c>
      <c r="P23" s="175">
        <f t="shared" si="9"/>
        <v>0</v>
      </c>
      <c r="Q23" s="175">
        <f t="shared" si="6"/>
        <v>0</v>
      </c>
      <c r="R23" s="206" t="e">
        <f t="shared" si="7"/>
        <v>#DIV/0!</v>
      </c>
    </row>
    <row r="24" spans="1:18" ht="17.100000000000001" customHeight="1" x14ac:dyDescent="0.15"/>
    <row r="25" spans="1:18" ht="17.100000000000001" customHeight="1" x14ac:dyDescent="0.15"/>
    <row r="26" spans="1:18" ht="17.100000000000001" customHeight="1" x14ac:dyDescent="0.15"/>
    <row r="27" spans="1:18" ht="17.100000000000001" customHeight="1" x14ac:dyDescent="0.15"/>
    <row r="28" spans="1:18" ht="17.100000000000001" customHeight="1" x14ac:dyDescent="0.15"/>
    <row r="29" spans="1:18" ht="17.100000000000001" customHeight="1" x14ac:dyDescent="0.15"/>
    <row r="30" spans="1:18" ht="17.100000000000001" customHeight="1" x14ac:dyDescent="0.15"/>
    <row r="31" spans="1:18" ht="17.100000000000001" customHeight="1" x14ac:dyDescent="0.15"/>
    <row r="32" spans="1:18" ht="17.100000000000001" customHeight="1" x14ac:dyDescent="0.15"/>
    <row r="33" spans="1:18" ht="17.100000000000001" customHeight="1" x14ac:dyDescent="0.15"/>
    <row r="34" spans="1:18" ht="17.100000000000001" customHeight="1" x14ac:dyDescent="0.15"/>
    <row r="35" spans="1:18" ht="17.100000000000001" customHeight="1" x14ac:dyDescent="0.15"/>
    <row r="36" spans="1:18" ht="17.100000000000001" customHeight="1" x14ac:dyDescent="0.15"/>
    <row r="37" spans="1:18" ht="17.100000000000001" customHeight="1" x14ac:dyDescent="0.15"/>
    <row r="38" spans="1:18" ht="17.100000000000001" customHeight="1" x14ac:dyDescent="0.15">
      <c r="A38" s="1276" t="s">
        <v>9</v>
      </c>
      <c r="B38" s="1277"/>
      <c r="C38" s="1323" t="s">
        <v>106</v>
      </c>
      <c r="D38" s="1323"/>
      <c r="E38" s="1323"/>
      <c r="F38" s="1323"/>
      <c r="G38" s="1323"/>
      <c r="H38" s="1323"/>
      <c r="I38" s="1323"/>
      <c r="J38" s="1323"/>
      <c r="K38" s="1323" t="s">
        <v>192</v>
      </c>
      <c r="L38" s="1323"/>
      <c r="M38" s="1323"/>
      <c r="N38" s="1323"/>
      <c r="O38" s="1323"/>
      <c r="P38" s="1323"/>
      <c r="Q38" s="1323"/>
      <c r="R38" s="1334"/>
    </row>
    <row r="39" spans="1:18" ht="17.100000000000001" customHeight="1" x14ac:dyDescent="0.15">
      <c r="A39" s="1278"/>
      <c r="B39" s="1279"/>
      <c r="C39" s="1325" t="s">
        <v>109</v>
      </c>
      <c r="D39" s="1325"/>
      <c r="E39" s="1325" t="s">
        <v>110</v>
      </c>
      <c r="F39" s="1325"/>
      <c r="G39" s="1325" t="s">
        <v>75</v>
      </c>
      <c r="H39" s="1325"/>
      <c r="I39" s="1325" t="s">
        <v>111</v>
      </c>
      <c r="J39" s="1325"/>
      <c r="K39" s="1325" t="s">
        <v>109</v>
      </c>
      <c r="L39" s="1325"/>
      <c r="M39" s="1325" t="s">
        <v>110</v>
      </c>
      <c r="N39" s="1325"/>
      <c r="O39" s="1325" t="s">
        <v>75</v>
      </c>
      <c r="P39" s="1325"/>
      <c r="Q39" s="1325" t="s">
        <v>111</v>
      </c>
      <c r="R39" s="1336"/>
    </row>
    <row r="40" spans="1:18" ht="17.100000000000001" customHeight="1" x14ac:dyDescent="0.15">
      <c r="A40" s="1278" t="s">
        <v>21</v>
      </c>
      <c r="B40" s="1279"/>
      <c r="C40" s="1481"/>
      <c r="D40" s="1471"/>
      <c r="E40" s="1471"/>
      <c r="F40" s="1471"/>
      <c r="G40" s="1362">
        <f t="shared" ref="G40:G47" si="10">E40-C40</f>
        <v>0</v>
      </c>
      <c r="H40" s="1362"/>
      <c r="I40" s="1363" t="e">
        <f t="shared" ref="I40:I47" si="11">E40/C40</f>
        <v>#DIV/0!</v>
      </c>
      <c r="J40" s="1482"/>
      <c r="K40" s="1403"/>
      <c r="L40" s="1471"/>
      <c r="M40" s="1471"/>
      <c r="N40" s="1471"/>
      <c r="O40" s="1362">
        <f t="shared" ref="O40:O47" si="12">M40-K40</f>
        <v>0</v>
      </c>
      <c r="P40" s="1362"/>
      <c r="Q40" s="1363" t="e">
        <f t="shared" ref="Q40:Q47" si="13">M40/K40</f>
        <v>#DIV/0!</v>
      </c>
      <c r="R40" s="1480"/>
    </row>
    <row r="41" spans="1:18" ht="17.100000000000001" customHeight="1" x14ac:dyDescent="0.15">
      <c r="A41" s="1278" t="s">
        <v>22</v>
      </c>
      <c r="B41" s="1279"/>
      <c r="C41" s="1478"/>
      <c r="D41" s="1466"/>
      <c r="E41" s="1466"/>
      <c r="F41" s="1466"/>
      <c r="G41" s="1353">
        <f t="shared" si="10"/>
        <v>0</v>
      </c>
      <c r="H41" s="1353"/>
      <c r="I41" s="1354" t="e">
        <f t="shared" si="11"/>
        <v>#DIV/0!</v>
      </c>
      <c r="J41" s="1479"/>
      <c r="K41" s="1390"/>
      <c r="L41" s="1466"/>
      <c r="M41" s="1466"/>
      <c r="N41" s="1466"/>
      <c r="O41" s="1353">
        <f t="shared" si="12"/>
        <v>0</v>
      </c>
      <c r="P41" s="1353"/>
      <c r="Q41" s="1354" t="e">
        <f t="shared" si="13"/>
        <v>#DIV/0!</v>
      </c>
      <c r="R41" s="1475"/>
    </row>
    <row r="42" spans="1:18" ht="17.100000000000001" customHeight="1" x14ac:dyDescent="0.15">
      <c r="A42" s="1278" t="s">
        <v>23</v>
      </c>
      <c r="B42" s="1279"/>
      <c r="C42" s="1478"/>
      <c r="D42" s="1466"/>
      <c r="E42" s="1466"/>
      <c r="F42" s="1466"/>
      <c r="G42" s="1353">
        <f t="shared" si="10"/>
        <v>0</v>
      </c>
      <c r="H42" s="1353"/>
      <c r="I42" s="1354" t="e">
        <f t="shared" si="11"/>
        <v>#DIV/0!</v>
      </c>
      <c r="J42" s="1479"/>
      <c r="K42" s="1390"/>
      <c r="L42" s="1466"/>
      <c r="M42" s="1466"/>
      <c r="N42" s="1466"/>
      <c r="O42" s="1353">
        <f t="shared" si="12"/>
        <v>0</v>
      </c>
      <c r="P42" s="1353"/>
      <c r="Q42" s="1354" t="e">
        <f t="shared" si="13"/>
        <v>#DIV/0!</v>
      </c>
      <c r="R42" s="1475"/>
    </row>
    <row r="43" spans="1:18" ht="17.100000000000001" customHeight="1" x14ac:dyDescent="0.15">
      <c r="A43" s="1278" t="s">
        <v>24</v>
      </c>
      <c r="B43" s="1279"/>
      <c r="C43" s="1478"/>
      <c r="D43" s="1466"/>
      <c r="E43" s="1466"/>
      <c r="F43" s="1466"/>
      <c r="G43" s="1353">
        <f t="shared" si="10"/>
        <v>0</v>
      </c>
      <c r="H43" s="1353"/>
      <c r="I43" s="1354" t="e">
        <f t="shared" si="11"/>
        <v>#DIV/0!</v>
      </c>
      <c r="J43" s="1479"/>
      <c r="K43" s="1390"/>
      <c r="L43" s="1466"/>
      <c r="M43" s="1466"/>
      <c r="N43" s="1466"/>
      <c r="O43" s="1353">
        <f t="shared" si="12"/>
        <v>0</v>
      </c>
      <c r="P43" s="1353"/>
      <c r="Q43" s="1354" t="e">
        <f t="shared" si="13"/>
        <v>#DIV/0!</v>
      </c>
      <c r="R43" s="1475"/>
    </row>
    <row r="44" spans="1:18" ht="17.100000000000001" customHeight="1" x14ac:dyDescent="0.15">
      <c r="A44" s="1278" t="s">
        <v>25</v>
      </c>
      <c r="B44" s="1279"/>
      <c r="C44" s="1478"/>
      <c r="D44" s="1466"/>
      <c r="E44" s="1466"/>
      <c r="F44" s="1466"/>
      <c r="G44" s="1353">
        <f t="shared" si="10"/>
        <v>0</v>
      </c>
      <c r="H44" s="1353"/>
      <c r="I44" s="1354" t="e">
        <f t="shared" si="11"/>
        <v>#DIV/0!</v>
      </c>
      <c r="J44" s="1479"/>
      <c r="K44" s="1390"/>
      <c r="L44" s="1466"/>
      <c r="M44" s="1466"/>
      <c r="N44" s="1466"/>
      <c r="O44" s="1353">
        <f t="shared" si="12"/>
        <v>0</v>
      </c>
      <c r="P44" s="1353"/>
      <c r="Q44" s="1354" t="e">
        <f t="shared" si="13"/>
        <v>#DIV/0!</v>
      </c>
      <c r="R44" s="1475"/>
    </row>
    <row r="45" spans="1:18" ht="17.100000000000001" customHeight="1" x14ac:dyDescent="0.15">
      <c r="A45" s="1278" t="s">
        <v>26</v>
      </c>
      <c r="B45" s="1279"/>
      <c r="C45" s="1478"/>
      <c r="D45" s="1466"/>
      <c r="E45" s="1466"/>
      <c r="F45" s="1466"/>
      <c r="G45" s="1353">
        <f t="shared" si="10"/>
        <v>0</v>
      </c>
      <c r="H45" s="1353"/>
      <c r="I45" s="1354" t="e">
        <f t="shared" si="11"/>
        <v>#DIV/0!</v>
      </c>
      <c r="J45" s="1479"/>
      <c r="K45" s="1390"/>
      <c r="L45" s="1466"/>
      <c r="M45" s="1466"/>
      <c r="N45" s="1466"/>
      <c r="O45" s="1353">
        <f t="shared" si="12"/>
        <v>0</v>
      </c>
      <c r="P45" s="1353"/>
      <c r="Q45" s="1354" t="e">
        <f t="shared" si="13"/>
        <v>#DIV/0!</v>
      </c>
      <c r="R45" s="1475"/>
    </row>
    <row r="46" spans="1:18" ht="17.100000000000001" customHeight="1" x14ac:dyDescent="0.15">
      <c r="A46" s="1278" t="s">
        <v>27</v>
      </c>
      <c r="B46" s="1279"/>
      <c r="C46" s="1478"/>
      <c r="D46" s="1466"/>
      <c r="E46" s="1466"/>
      <c r="F46" s="1466"/>
      <c r="G46" s="1353">
        <f t="shared" si="10"/>
        <v>0</v>
      </c>
      <c r="H46" s="1353"/>
      <c r="I46" s="1354" t="e">
        <f t="shared" si="11"/>
        <v>#DIV/0!</v>
      </c>
      <c r="J46" s="1479"/>
      <c r="K46" s="1390"/>
      <c r="L46" s="1466"/>
      <c r="M46" s="1466"/>
      <c r="N46" s="1466"/>
      <c r="O46" s="1353">
        <f t="shared" si="12"/>
        <v>0</v>
      </c>
      <c r="P46" s="1353"/>
      <c r="Q46" s="1354" t="e">
        <f t="shared" si="13"/>
        <v>#DIV/0!</v>
      </c>
      <c r="R46" s="1475"/>
    </row>
    <row r="47" spans="1:18" ht="17.100000000000001" customHeight="1" x14ac:dyDescent="0.15">
      <c r="A47" s="1284" t="s">
        <v>28</v>
      </c>
      <c r="B47" s="1285"/>
      <c r="C47" s="1476">
        <f>SUM(C40:D46)</f>
        <v>0</v>
      </c>
      <c r="D47" s="1357"/>
      <c r="E47" s="1357">
        <f>SUM(E40:F46)</f>
        <v>0</v>
      </c>
      <c r="F47" s="1357"/>
      <c r="G47" s="1357">
        <f t="shared" si="10"/>
        <v>0</v>
      </c>
      <c r="H47" s="1357"/>
      <c r="I47" s="1358" t="e">
        <f t="shared" si="11"/>
        <v>#DIV/0!</v>
      </c>
      <c r="J47" s="1418"/>
      <c r="K47" s="1387">
        <f>SUM(K40:L46)</f>
        <v>0</v>
      </c>
      <c r="L47" s="1357"/>
      <c r="M47" s="1357">
        <f>SUM(M40:N46)</f>
        <v>0</v>
      </c>
      <c r="N47" s="1357"/>
      <c r="O47" s="1357">
        <f t="shared" si="12"/>
        <v>0</v>
      </c>
      <c r="P47" s="1357"/>
      <c r="Q47" s="1358" t="e">
        <f t="shared" si="13"/>
        <v>#DIV/0!</v>
      </c>
      <c r="R47" s="1477"/>
    </row>
    <row r="48" spans="1:18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</sheetData>
  <mergeCells count="96">
    <mergeCell ref="C14:F14"/>
    <mergeCell ref="G14:J14"/>
    <mergeCell ref="K14:N14"/>
    <mergeCell ref="O14:R14"/>
    <mergeCell ref="A16:B16"/>
    <mergeCell ref="A14:B15"/>
    <mergeCell ref="A17:B17"/>
    <mergeCell ref="A18:B18"/>
    <mergeCell ref="A19:B19"/>
    <mergeCell ref="A20:B20"/>
    <mergeCell ref="A21:B21"/>
    <mergeCell ref="A22:B22"/>
    <mergeCell ref="A23:B23"/>
    <mergeCell ref="C38:J38"/>
    <mergeCell ref="K38:R38"/>
    <mergeCell ref="C39:D39"/>
    <mergeCell ref="E39:F39"/>
    <mergeCell ref="G39:H39"/>
    <mergeCell ref="I39:J39"/>
    <mergeCell ref="K39:L39"/>
    <mergeCell ref="M39:N39"/>
    <mergeCell ref="O39:P39"/>
    <mergeCell ref="Q39:R39"/>
    <mergeCell ref="A38:B39"/>
    <mergeCell ref="Q40:R40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  <mergeCell ref="A40:B40"/>
    <mergeCell ref="C40:D40"/>
    <mergeCell ref="E40:F40"/>
    <mergeCell ref="G40:H40"/>
    <mergeCell ref="I40:J40"/>
    <mergeCell ref="K40:L40"/>
    <mergeCell ref="M40:N40"/>
    <mergeCell ref="O40:P40"/>
    <mergeCell ref="K42:L42"/>
    <mergeCell ref="M42:N42"/>
    <mergeCell ref="O42:P42"/>
    <mergeCell ref="Q42:R42"/>
    <mergeCell ref="A43:B43"/>
    <mergeCell ref="C43:D43"/>
    <mergeCell ref="E43:F43"/>
    <mergeCell ref="G43:H43"/>
    <mergeCell ref="I43:J43"/>
    <mergeCell ref="K43:L43"/>
    <mergeCell ref="M43:N43"/>
    <mergeCell ref="O43:P43"/>
    <mergeCell ref="Q43:R43"/>
    <mergeCell ref="A42:B42"/>
    <mergeCell ref="C42:D42"/>
    <mergeCell ref="E42:F42"/>
    <mergeCell ref="G42:H42"/>
    <mergeCell ref="I42:J42"/>
    <mergeCell ref="Q44:R44"/>
    <mergeCell ref="A45:B45"/>
    <mergeCell ref="C45:D45"/>
    <mergeCell ref="E45:F45"/>
    <mergeCell ref="G45:H45"/>
    <mergeCell ref="I45:J45"/>
    <mergeCell ref="K45:L45"/>
    <mergeCell ref="M45:N45"/>
    <mergeCell ref="O45:P45"/>
    <mergeCell ref="Q45:R45"/>
    <mergeCell ref="A44:B44"/>
    <mergeCell ref="C44:D44"/>
    <mergeCell ref="E44:F44"/>
    <mergeCell ref="G44:H44"/>
    <mergeCell ref="I44:J44"/>
    <mergeCell ref="K44:L44"/>
    <mergeCell ref="M44:N44"/>
    <mergeCell ref="O44:P44"/>
    <mergeCell ref="K46:L46"/>
    <mergeCell ref="M46:N46"/>
    <mergeCell ref="O46:P46"/>
    <mergeCell ref="Q46:R46"/>
    <mergeCell ref="A47:B47"/>
    <mergeCell ref="C47:D47"/>
    <mergeCell ref="E47:F47"/>
    <mergeCell ref="G47:H47"/>
    <mergeCell ref="I47:J47"/>
    <mergeCell ref="K47:L47"/>
    <mergeCell ref="M47:N47"/>
    <mergeCell ref="O47:P47"/>
    <mergeCell ref="Q47:R47"/>
    <mergeCell ref="A46:B46"/>
    <mergeCell ref="C46:D46"/>
    <mergeCell ref="E46:F46"/>
    <mergeCell ref="G46:H46"/>
    <mergeCell ref="I46:J46"/>
  </mergeCells>
  <phoneticPr fontId="36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BB1CC-0026-4A0D-BC13-441EC0D24540}">
  <dimension ref="A1:U70"/>
  <sheetViews>
    <sheetView zoomScale="70" zoomScaleNormal="70" workbookViewId="0">
      <selection activeCell="R23" sqref="R23"/>
    </sheetView>
  </sheetViews>
  <sheetFormatPr defaultColWidth="6.875" defaultRowHeight="15" customHeight="1" x14ac:dyDescent="0.15"/>
  <cols>
    <col min="1" max="3" width="3.375" style="480" customWidth="1"/>
    <col min="4" max="11" width="8.5" style="480" customWidth="1"/>
    <col min="12" max="14" width="3.375" style="480" customWidth="1"/>
    <col min="15" max="22" width="8.5" style="480" customWidth="1"/>
    <col min="23" max="16384" width="6.875" style="480"/>
  </cols>
  <sheetData>
    <row r="1" spans="1:21" s="479" customFormat="1" ht="18.95" customHeight="1" x14ac:dyDescent="0.15">
      <c r="A1" s="1215"/>
      <c r="B1" s="1216"/>
      <c r="C1" s="1216"/>
      <c r="D1" s="1216"/>
      <c r="E1" s="1218" t="s">
        <v>273</v>
      </c>
      <c r="F1" s="1219"/>
      <c r="G1" s="1219"/>
      <c r="H1" s="1219"/>
      <c r="I1" s="1219"/>
      <c r="J1" s="1219"/>
      <c r="K1" s="1219"/>
      <c r="L1" s="1219"/>
      <c r="M1" s="1219"/>
      <c r="N1" s="1219"/>
      <c r="O1" s="1219"/>
      <c r="P1" s="1219"/>
      <c r="Q1" s="1219"/>
      <c r="R1" s="1220"/>
      <c r="S1" s="575" t="s">
        <v>2</v>
      </c>
      <c r="T1" s="575" t="s">
        <v>3</v>
      </c>
      <c r="U1" s="546" t="s">
        <v>4</v>
      </c>
    </row>
    <row r="2" spans="1:21" ht="18.95" customHeight="1" thickBot="1" x14ac:dyDescent="0.2">
      <c r="A2" s="1217"/>
      <c r="B2" s="1134"/>
      <c r="C2" s="1134"/>
      <c r="D2" s="1134"/>
      <c r="E2" s="1221"/>
      <c r="F2" s="1222"/>
      <c r="G2" s="1222"/>
      <c r="H2" s="1222"/>
      <c r="I2" s="1222"/>
      <c r="J2" s="1222"/>
      <c r="K2" s="1222"/>
      <c r="L2" s="1222"/>
      <c r="M2" s="1222"/>
      <c r="N2" s="1222"/>
      <c r="O2" s="1222"/>
      <c r="P2" s="1222"/>
      <c r="Q2" s="1222"/>
      <c r="R2" s="1223"/>
      <c r="S2" s="576" t="s">
        <v>268</v>
      </c>
      <c r="T2" s="576"/>
      <c r="U2" s="370"/>
    </row>
    <row r="3" spans="1:21" ht="14.1" customHeight="1" thickBot="1" x14ac:dyDescent="0.2">
      <c r="A3" s="1224"/>
      <c r="B3" s="1225"/>
      <c r="C3" s="1225"/>
      <c r="D3" s="1225"/>
      <c r="E3" s="1225"/>
      <c r="F3" s="1225"/>
      <c r="G3" s="1225"/>
      <c r="H3" s="1225"/>
      <c r="I3" s="1225"/>
      <c r="J3" s="1225"/>
      <c r="K3" s="1225"/>
      <c r="L3" s="1225"/>
      <c r="M3" s="1225"/>
      <c r="N3" s="1225"/>
      <c r="O3" s="1226"/>
      <c r="P3" s="1226"/>
      <c r="Q3" s="1226"/>
      <c r="R3" s="1226"/>
      <c r="S3" s="1226"/>
      <c r="T3" s="1226"/>
      <c r="U3" s="1227"/>
    </row>
    <row r="4" spans="1:21" ht="14.1" customHeight="1" thickBot="1" x14ac:dyDescent="0.2">
      <c r="A4" s="1228" t="s">
        <v>229</v>
      </c>
      <c r="B4" s="1229"/>
      <c r="C4" s="1229"/>
      <c r="D4" s="1229" t="s">
        <v>230</v>
      </c>
      <c r="E4" s="1229"/>
      <c r="F4" s="481" t="s">
        <v>231</v>
      </c>
      <c r="G4" s="481" t="s">
        <v>232</v>
      </c>
      <c r="H4" s="481" t="s">
        <v>233</v>
      </c>
      <c r="I4" s="481" t="s">
        <v>234</v>
      </c>
      <c r="J4" s="482" t="s">
        <v>235</v>
      </c>
      <c r="K4" s="1132"/>
      <c r="L4" s="1228" t="s">
        <v>229</v>
      </c>
      <c r="M4" s="1229"/>
      <c r="N4" s="1229"/>
      <c r="O4" s="1229" t="s">
        <v>230</v>
      </c>
      <c r="P4" s="1229"/>
      <c r="Q4" s="481" t="s">
        <v>231</v>
      </c>
      <c r="R4" s="481" t="s">
        <v>232</v>
      </c>
      <c r="S4" s="481" t="s">
        <v>233</v>
      </c>
      <c r="T4" s="481" t="s">
        <v>234</v>
      </c>
      <c r="U4" s="482" t="s">
        <v>235</v>
      </c>
    </row>
    <row r="5" spans="1:21" ht="14.1" customHeight="1" x14ac:dyDescent="0.15">
      <c r="A5" s="1230" t="s">
        <v>21</v>
      </c>
      <c r="B5" s="1231"/>
      <c r="C5" s="1232"/>
      <c r="D5" s="1162" t="s">
        <v>15</v>
      </c>
      <c r="E5" s="1163"/>
      <c r="F5" s="483">
        <v>200</v>
      </c>
      <c r="G5" s="484">
        <v>200</v>
      </c>
      <c r="H5" s="484"/>
      <c r="I5" s="484"/>
      <c r="J5" s="485">
        <f t="shared" ref="J5:J12" si="0">AVERAGE(F5:I5)</f>
        <v>200</v>
      </c>
      <c r="K5" s="1132"/>
      <c r="L5" s="1230" t="s">
        <v>25</v>
      </c>
      <c r="M5" s="1231"/>
      <c r="N5" s="1232"/>
      <c r="O5" s="1162" t="s">
        <v>15</v>
      </c>
      <c r="P5" s="1163"/>
      <c r="Q5" s="483">
        <v>80</v>
      </c>
      <c r="R5" s="484">
        <v>80</v>
      </c>
      <c r="S5" s="484"/>
      <c r="T5" s="484"/>
      <c r="U5" s="485">
        <f t="shared" ref="U5:U12" si="1">AVERAGE(Q5:T5)</f>
        <v>80</v>
      </c>
    </row>
    <row r="6" spans="1:21" ht="14.1" customHeight="1" x14ac:dyDescent="0.15">
      <c r="A6" s="1200"/>
      <c r="B6" s="1201"/>
      <c r="C6" s="1202"/>
      <c r="D6" s="1136" t="s">
        <v>41</v>
      </c>
      <c r="E6" s="486" t="s">
        <v>115</v>
      </c>
      <c r="F6" s="491">
        <v>73.040000000000006</v>
      </c>
      <c r="G6" s="488">
        <v>73.040000000000006</v>
      </c>
      <c r="H6" s="488"/>
      <c r="I6" s="488"/>
      <c r="J6" s="490">
        <f t="shared" si="0"/>
        <v>73.040000000000006</v>
      </c>
      <c r="K6" s="1132"/>
      <c r="L6" s="1200"/>
      <c r="M6" s="1201"/>
      <c r="N6" s="1202"/>
      <c r="O6" s="1136" t="s">
        <v>41</v>
      </c>
      <c r="P6" s="486" t="s">
        <v>115</v>
      </c>
      <c r="Q6" s="487">
        <v>69</v>
      </c>
      <c r="R6" s="488">
        <v>71.73</v>
      </c>
      <c r="S6" s="489"/>
      <c r="T6" s="489"/>
      <c r="U6" s="490">
        <f t="shared" si="1"/>
        <v>70.365000000000009</v>
      </c>
    </row>
    <row r="7" spans="1:21" ht="14.1" customHeight="1" x14ac:dyDescent="0.15">
      <c r="A7" s="1200"/>
      <c r="B7" s="1201"/>
      <c r="C7" s="1202"/>
      <c r="D7" s="1137"/>
      <c r="E7" s="531" t="s">
        <v>116</v>
      </c>
      <c r="F7" s="491">
        <v>0</v>
      </c>
      <c r="G7" s="492">
        <v>0</v>
      </c>
      <c r="H7" s="492"/>
      <c r="I7" s="492"/>
      <c r="J7" s="490">
        <f t="shared" si="0"/>
        <v>0</v>
      </c>
      <c r="K7" s="1132"/>
      <c r="L7" s="1200"/>
      <c r="M7" s="1201"/>
      <c r="N7" s="1202"/>
      <c r="O7" s="1137"/>
      <c r="P7" s="531" t="s">
        <v>116</v>
      </c>
      <c r="Q7" s="487">
        <v>0</v>
      </c>
      <c r="R7" s="492">
        <v>0</v>
      </c>
      <c r="S7" s="545"/>
      <c r="T7" s="545"/>
      <c r="U7" s="490">
        <f t="shared" si="1"/>
        <v>0</v>
      </c>
    </row>
    <row r="8" spans="1:21" ht="14.1" customHeight="1" x14ac:dyDescent="0.15">
      <c r="A8" s="1200"/>
      <c r="B8" s="1201"/>
      <c r="C8" s="1202"/>
      <c r="D8" s="1137"/>
      <c r="E8" s="486" t="s">
        <v>117</v>
      </c>
      <c r="F8" s="496">
        <v>297</v>
      </c>
      <c r="G8" s="494">
        <v>297</v>
      </c>
      <c r="H8" s="494"/>
      <c r="I8" s="494"/>
      <c r="J8" s="490">
        <f t="shared" si="0"/>
        <v>297</v>
      </c>
      <c r="K8" s="1132"/>
      <c r="L8" s="1200"/>
      <c r="M8" s="1201"/>
      <c r="N8" s="1202"/>
      <c r="O8" s="1137"/>
      <c r="P8" s="486" t="s">
        <v>117</v>
      </c>
      <c r="Q8" s="493">
        <v>8.7799999999999994</v>
      </c>
      <c r="R8" s="494">
        <v>8.9700000000000006</v>
      </c>
      <c r="S8" s="495"/>
      <c r="T8" s="495"/>
      <c r="U8" s="490">
        <f t="shared" si="1"/>
        <v>8.875</v>
      </c>
    </row>
    <row r="9" spans="1:21" ht="14.1" customHeight="1" x14ac:dyDescent="0.15">
      <c r="A9" s="1200"/>
      <c r="B9" s="1201"/>
      <c r="C9" s="1202"/>
      <c r="D9" s="1137"/>
      <c r="E9" s="531" t="s">
        <v>119</v>
      </c>
      <c r="F9" s="492">
        <v>6.68</v>
      </c>
      <c r="G9" s="488">
        <v>6.68</v>
      </c>
      <c r="H9" s="488"/>
      <c r="I9" s="488"/>
      <c r="J9" s="490">
        <f t="shared" si="0"/>
        <v>6.68</v>
      </c>
      <c r="K9" s="1132"/>
      <c r="L9" s="1200"/>
      <c r="M9" s="1201"/>
      <c r="N9" s="1202"/>
      <c r="O9" s="1137"/>
      <c r="P9" s="531" t="s">
        <v>119</v>
      </c>
      <c r="Q9" s="497">
        <v>0</v>
      </c>
      <c r="R9" s="488">
        <v>0</v>
      </c>
      <c r="S9" s="489"/>
      <c r="T9" s="489"/>
      <c r="U9" s="490">
        <f t="shared" si="1"/>
        <v>0</v>
      </c>
    </row>
    <row r="10" spans="1:21" ht="14.1" customHeight="1" x14ac:dyDescent="0.15">
      <c r="A10" s="1200"/>
      <c r="B10" s="1201"/>
      <c r="C10" s="1202"/>
      <c r="D10" s="1138"/>
      <c r="E10" s="486" t="s">
        <v>28</v>
      </c>
      <c r="F10" s="488">
        <f>SUM(F6:F9)</f>
        <v>376.72</v>
      </c>
      <c r="G10" s="488">
        <f>SUM(G6:G9)</f>
        <v>376.72</v>
      </c>
      <c r="H10" s="488">
        <f>SUM(H6:H9)</f>
        <v>0</v>
      </c>
      <c r="I10" s="488">
        <f>SUM(I6:I9)</f>
        <v>0</v>
      </c>
      <c r="J10" s="490">
        <f t="shared" si="0"/>
        <v>188.36</v>
      </c>
      <c r="K10" s="1132"/>
      <c r="L10" s="1200"/>
      <c r="M10" s="1201"/>
      <c r="N10" s="1202"/>
      <c r="O10" s="1138"/>
      <c r="P10" s="486" t="s">
        <v>28</v>
      </c>
      <c r="Q10" s="488">
        <f>SUM(Q6:Q9)</f>
        <v>77.78</v>
      </c>
      <c r="R10" s="488">
        <f>SUM(R6:R9)</f>
        <v>80.7</v>
      </c>
      <c r="S10" s="488">
        <f>SUM(S6:S9)</f>
        <v>0</v>
      </c>
      <c r="T10" s="488">
        <f>SUM(T6:T9)</f>
        <v>0</v>
      </c>
      <c r="U10" s="490">
        <f t="shared" si="1"/>
        <v>39.620000000000005</v>
      </c>
    </row>
    <row r="11" spans="1:21" ht="14.1" customHeight="1" x14ac:dyDescent="0.15">
      <c r="A11" s="1200"/>
      <c r="B11" s="1201"/>
      <c r="C11" s="1202"/>
      <c r="D11" s="1121" t="s">
        <v>75</v>
      </c>
      <c r="E11" s="1122"/>
      <c r="F11" s="498">
        <f>F10-F5</f>
        <v>176.72000000000003</v>
      </c>
      <c r="G11" s="498">
        <f>G10-G5</f>
        <v>176.72000000000003</v>
      </c>
      <c r="H11" s="498">
        <f>H10-H5</f>
        <v>0</v>
      </c>
      <c r="I11" s="498">
        <f>I10-I5</f>
        <v>0</v>
      </c>
      <c r="J11" s="512">
        <f t="shared" si="0"/>
        <v>88.360000000000014</v>
      </c>
      <c r="K11" s="1132"/>
      <c r="L11" s="1200"/>
      <c r="M11" s="1201"/>
      <c r="N11" s="1202"/>
      <c r="O11" s="1121" t="s">
        <v>75</v>
      </c>
      <c r="P11" s="1122"/>
      <c r="Q11" s="492">
        <f>Q10-Q5</f>
        <v>-2.2199999999999989</v>
      </c>
      <c r="R11" s="492">
        <f>R10-R5</f>
        <v>0.70000000000000284</v>
      </c>
      <c r="S11" s="492">
        <f>S10-S5</f>
        <v>0</v>
      </c>
      <c r="T11" s="492">
        <f>T10-T5</f>
        <v>0</v>
      </c>
      <c r="U11" s="490">
        <f t="shared" si="1"/>
        <v>-0.37999999999999901</v>
      </c>
    </row>
    <row r="12" spans="1:21" ht="14.1" customHeight="1" thickBot="1" x14ac:dyDescent="0.2">
      <c r="A12" s="1203"/>
      <c r="B12" s="1204"/>
      <c r="C12" s="1205"/>
      <c r="D12" s="1154" t="s">
        <v>42</v>
      </c>
      <c r="E12" s="1155"/>
      <c r="F12" s="499">
        <f>F10/F5</f>
        <v>1.8836000000000002</v>
      </c>
      <c r="G12" s="499">
        <f>G10/G5</f>
        <v>1.8836000000000002</v>
      </c>
      <c r="H12" s="499" t="e">
        <f>H10/H5</f>
        <v>#DIV/0!</v>
      </c>
      <c r="I12" s="499" t="e">
        <f>I10/I5</f>
        <v>#DIV/0!</v>
      </c>
      <c r="J12" s="503" t="e">
        <f t="shared" si="0"/>
        <v>#DIV/0!</v>
      </c>
      <c r="K12" s="1132"/>
      <c r="L12" s="1203"/>
      <c r="M12" s="1204"/>
      <c r="N12" s="1205"/>
      <c r="O12" s="1154" t="s">
        <v>42</v>
      </c>
      <c r="P12" s="1155"/>
      <c r="Q12" s="499">
        <f>Q10/Q5</f>
        <v>0.97225000000000006</v>
      </c>
      <c r="R12" s="499">
        <f>R10/R5</f>
        <v>1.00875</v>
      </c>
      <c r="S12" s="499" t="e">
        <f>S10/S5</f>
        <v>#DIV/0!</v>
      </c>
      <c r="T12" s="499" t="e">
        <f>T10/T5</f>
        <v>#DIV/0!</v>
      </c>
      <c r="U12" s="500" t="e">
        <f t="shared" si="1"/>
        <v>#DIV/0!</v>
      </c>
    </row>
    <row r="13" spans="1:21" ht="14.1" customHeight="1" thickBot="1" x14ac:dyDescent="0.2">
      <c r="A13" s="1191"/>
      <c r="B13" s="1192"/>
      <c r="C13" s="1192"/>
      <c r="D13" s="1192"/>
      <c r="E13" s="1192"/>
      <c r="F13" s="1192"/>
      <c r="G13" s="1192"/>
      <c r="H13" s="1192"/>
      <c r="I13" s="1192"/>
      <c r="J13" s="1193"/>
      <c r="K13" s="1132"/>
      <c r="L13" s="1192"/>
      <c r="M13" s="1192"/>
      <c r="N13" s="1192"/>
      <c r="O13" s="1192"/>
      <c r="P13" s="1192"/>
      <c r="Q13" s="1192"/>
      <c r="R13" s="1192"/>
      <c r="S13" s="1192"/>
      <c r="T13" s="1192"/>
      <c r="U13" s="1193"/>
    </row>
    <row r="14" spans="1:21" ht="14.1" customHeight="1" x14ac:dyDescent="0.15">
      <c r="A14" s="1208" t="s">
        <v>22</v>
      </c>
      <c r="B14" s="1209"/>
      <c r="C14" s="1210"/>
      <c r="D14" s="1162" t="s">
        <v>15</v>
      </c>
      <c r="E14" s="1163"/>
      <c r="F14" s="483">
        <v>1200</v>
      </c>
      <c r="G14" s="533">
        <v>1492.64</v>
      </c>
      <c r="H14" s="484"/>
      <c r="I14" s="484"/>
      <c r="J14" s="485">
        <f t="shared" ref="J14:J21" si="2">AVERAGE(F14:I14)</f>
        <v>1346.3200000000002</v>
      </c>
      <c r="K14" s="1132"/>
      <c r="L14" s="1208" t="s">
        <v>26</v>
      </c>
      <c r="M14" s="1209"/>
      <c r="N14" s="1210"/>
      <c r="O14" s="1206" t="s">
        <v>15</v>
      </c>
      <c r="P14" s="1207"/>
      <c r="Q14" s="483">
        <v>200</v>
      </c>
      <c r="R14" s="484">
        <v>175</v>
      </c>
      <c r="S14" s="484"/>
      <c r="T14" s="484"/>
      <c r="U14" s="485">
        <f t="shared" ref="U14:U21" si="3">AVERAGE(Q14:T14)</f>
        <v>187.5</v>
      </c>
    </row>
    <row r="15" spans="1:21" ht="14.1" customHeight="1" x14ac:dyDescent="0.15">
      <c r="A15" s="1211"/>
      <c r="B15" s="1212"/>
      <c r="C15" s="1213"/>
      <c r="D15" s="1136" t="s">
        <v>41</v>
      </c>
      <c r="E15" s="486" t="s">
        <v>115</v>
      </c>
      <c r="F15" s="491">
        <v>1050.31</v>
      </c>
      <c r="G15" s="488">
        <v>1050.31</v>
      </c>
      <c r="H15" s="488"/>
      <c r="I15" s="488"/>
      <c r="J15" s="490">
        <f t="shared" si="2"/>
        <v>1050.31</v>
      </c>
      <c r="K15" s="1132"/>
      <c r="L15" s="1211"/>
      <c r="M15" s="1212"/>
      <c r="N15" s="1213"/>
      <c r="O15" s="1136" t="s">
        <v>41</v>
      </c>
      <c r="P15" s="486" t="s">
        <v>115</v>
      </c>
      <c r="Q15" s="491">
        <v>132.6</v>
      </c>
      <c r="R15" s="488">
        <v>123.77</v>
      </c>
      <c r="S15" s="488"/>
      <c r="T15" s="488"/>
      <c r="U15" s="490">
        <f t="shared" si="3"/>
        <v>128.185</v>
      </c>
    </row>
    <row r="16" spans="1:21" ht="14.1" customHeight="1" x14ac:dyDescent="0.15">
      <c r="A16" s="1211"/>
      <c r="B16" s="1212"/>
      <c r="C16" s="1213"/>
      <c r="D16" s="1137"/>
      <c r="E16" s="531" t="s">
        <v>116</v>
      </c>
      <c r="F16" s="491">
        <v>90.72</v>
      </c>
      <c r="G16" s="492">
        <v>90.72</v>
      </c>
      <c r="H16" s="492"/>
      <c r="I16" s="492"/>
      <c r="J16" s="490">
        <f t="shared" si="2"/>
        <v>90.72</v>
      </c>
      <c r="K16" s="1132"/>
      <c r="L16" s="1211"/>
      <c r="M16" s="1212"/>
      <c r="N16" s="1213"/>
      <c r="O16" s="1137"/>
      <c r="P16" s="531" t="s">
        <v>116</v>
      </c>
      <c r="Q16" s="491">
        <v>22.92</v>
      </c>
      <c r="R16" s="492">
        <v>17.059999999999999</v>
      </c>
      <c r="S16" s="492"/>
      <c r="T16" s="492"/>
      <c r="U16" s="490">
        <f t="shared" si="3"/>
        <v>19.990000000000002</v>
      </c>
    </row>
    <row r="17" spans="1:21" ht="14.1" customHeight="1" x14ac:dyDescent="0.15">
      <c r="A17" s="1211"/>
      <c r="B17" s="1212"/>
      <c r="C17" s="1213"/>
      <c r="D17" s="1137"/>
      <c r="E17" s="486" t="s">
        <v>117</v>
      </c>
      <c r="F17" s="501">
        <v>247.09999999999997</v>
      </c>
      <c r="G17" s="495">
        <v>247.09999999999997</v>
      </c>
      <c r="H17" s="495"/>
      <c r="I17" s="495"/>
      <c r="J17" s="490">
        <f t="shared" si="2"/>
        <v>247.09999999999997</v>
      </c>
      <c r="K17" s="1132"/>
      <c r="L17" s="1211"/>
      <c r="M17" s="1212"/>
      <c r="N17" s="1213"/>
      <c r="O17" s="1137"/>
      <c r="P17" s="486" t="s">
        <v>117</v>
      </c>
      <c r="Q17" s="496">
        <v>34.76</v>
      </c>
      <c r="R17" s="494">
        <v>31.29</v>
      </c>
      <c r="S17" s="494"/>
      <c r="T17" s="494"/>
      <c r="U17" s="490">
        <f t="shared" si="3"/>
        <v>33.024999999999999</v>
      </c>
    </row>
    <row r="18" spans="1:21" ht="14.1" customHeight="1" x14ac:dyDescent="0.15">
      <c r="A18" s="1211"/>
      <c r="B18" s="1212"/>
      <c r="C18" s="1213"/>
      <c r="D18" s="1137"/>
      <c r="E18" s="531" t="s">
        <v>119</v>
      </c>
      <c r="F18" s="492">
        <v>258.20999999999998</v>
      </c>
      <c r="G18" s="488">
        <v>258.20999999999998</v>
      </c>
      <c r="H18" s="488"/>
      <c r="I18" s="488"/>
      <c r="J18" s="490">
        <f t="shared" si="2"/>
        <v>258.20999999999998</v>
      </c>
      <c r="K18" s="1132"/>
      <c r="L18" s="1211"/>
      <c r="M18" s="1212"/>
      <c r="N18" s="1213"/>
      <c r="O18" s="1137"/>
      <c r="P18" s="531" t="s">
        <v>119</v>
      </c>
      <c r="Q18" s="492">
        <v>12.2</v>
      </c>
      <c r="R18" s="488">
        <v>12.2</v>
      </c>
      <c r="S18" s="488"/>
      <c r="T18" s="488"/>
      <c r="U18" s="490">
        <f t="shared" si="3"/>
        <v>12.2</v>
      </c>
    </row>
    <row r="19" spans="1:21" ht="14.1" customHeight="1" x14ac:dyDescent="0.15">
      <c r="A19" s="1211"/>
      <c r="B19" s="1212"/>
      <c r="C19" s="1213"/>
      <c r="D19" s="1138"/>
      <c r="E19" s="486" t="s">
        <v>28</v>
      </c>
      <c r="F19" s="488">
        <f>SUM(F15:F18)</f>
        <v>1646.34</v>
      </c>
      <c r="G19" s="488">
        <f>SUM(G15:G18)</f>
        <v>1646.34</v>
      </c>
      <c r="H19" s="488">
        <f>SUM(H15:H18)</f>
        <v>0</v>
      </c>
      <c r="I19" s="488">
        <f>SUM(I15:I18)</f>
        <v>0</v>
      </c>
      <c r="J19" s="490">
        <f t="shared" si="2"/>
        <v>823.17</v>
      </c>
      <c r="K19" s="1132"/>
      <c r="L19" s="1211"/>
      <c r="M19" s="1212"/>
      <c r="N19" s="1213"/>
      <c r="O19" s="1138"/>
      <c r="P19" s="486" t="s">
        <v>28</v>
      </c>
      <c r="Q19" s="488">
        <f>SUM(Q15:Q18)</f>
        <v>202.47999999999996</v>
      </c>
      <c r="R19" s="488">
        <f>SUM(R15:R18)</f>
        <v>184.31999999999996</v>
      </c>
      <c r="S19" s="488">
        <f>SUM(S15:S18)</f>
        <v>0</v>
      </c>
      <c r="T19" s="488">
        <f>SUM(T15:T18)</f>
        <v>0</v>
      </c>
      <c r="U19" s="490">
        <f t="shared" si="3"/>
        <v>96.699999999999989</v>
      </c>
    </row>
    <row r="20" spans="1:21" ht="14.1" customHeight="1" x14ac:dyDescent="0.15">
      <c r="A20" s="1211"/>
      <c r="B20" s="1212"/>
      <c r="C20" s="1213"/>
      <c r="D20" s="1121" t="s">
        <v>75</v>
      </c>
      <c r="E20" s="1122"/>
      <c r="F20" s="492">
        <f>F19-F14</f>
        <v>446.33999999999992</v>
      </c>
      <c r="G20" s="492">
        <f>G19-G14</f>
        <v>153.69999999999982</v>
      </c>
      <c r="H20" s="492">
        <f>H19-H14</f>
        <v>0</v>
      </c>
      <c r="I20" s="492">
        <f>I19-I14</f>
        <v>0</v>
      </c>
      <c r="J20" s="490">
        <f t="shared" si="2"/>
        <v>150.00999999999993</v>
      </c>
      <c r="K20" s="1132"/>
      <c r="L20" s="1211"/>
      <c r="M20" s="1212"/>
      <c r="N20" s="1213"/>
      <c r="O20" s="1121" t="s">
        <v>75</v>
      </c>
      <c r="P20" s="1122"/>
      <c r="Q20" s="498">
        <f>Q19-Q14</f>
        <v>2.4799999999999613</v>
      </c>
      <c r="R20" s="498">
        <f>R19-R14</f>
        <v>9.3199999999999648</v>
      </c>
      <c r="S20" s="498">
        <f>S19-S14</f>
        <v>0</v>
      </c>
      <c r="T20" s="498">
        <f>T19-T14</f>
        <v>0</v>
      </c>
      <c r="U20" s="512">
        <f t="shared" si="3"/>
        <v>2.9499999999999815</v>
      </c>
    </row>
    <row r="21" spans="1:21" ht="14.1" customHeight="1" thickBot="1" x14ac:dyDescent="0.2">
      <c r="A21" s="1211"/>
      <c r="B21" s="1212"/>
      <c r="C21" s="1213"/>
      <c r="D21" s="1154" t="s">
        <v>42</v>
      </c>
      <c r="E21" s="1155"/>
      <c r="F21" s="499">
        <f>F19/F14</f>
        <v>1.37195</v>
      </c>
      <c r="G21" s="499">
        <f>G19/G14</f>
        <v>1.1029719155322113</v>
      </c>
      <c r="H21" s="499" t="e">
        <f>H19/H14</f>
        <v>#DIV/0!</v>
      </c>
      <c r="I21" s="499" t="e">
        <f>I19/I14</f>
        <v>#DIV/0!</v>
      </c>
      <c r="J21" s="500" t="e">
        <f t="shared" si="2"/>
        <v>#DIV/0!</v>
      </c>
      <c r="K21" s="1132"/>
      <c r="L21" s="1171"/>
      <c r="M21" s="1172"/>
      <c r="N21" s="1214"/>
      <c r="O21" s="1154" t="s">
        <v>42</v>
      </c>
      <c r="P21" s="1155"/>
      <c r="Q21" s="499">
        <f>Q19/Q14</f>
        <v>1.0123999999999997</v>
      </c>
      <c r="R21" s="499">
        <f>R19/R14</f>
        <v>1.0532571428571427</v>
      </c>
      <c r="S21" s="499" t="e">
        <f>S19/S14</f>
        <v>#DIV/0!</v>
      </c>
      <c r="T21" s="499" t="e">
        <f>T19/T14</f>
        <v>#DIV/0!</v>
      </c>
      <c r="U21" s="547" t="e">
        <f t="shared" si="3"/>
        <v>#DIV/0!</v>
      </c>
    </row>
    <row r="22" spans="1:21" ht="14.1" customHeight="1" thickBot="1" x14ac:dyDescent="0.2">
      <c r="A22" s="1194"/>
      <c r="B22" s="1195"/>
      <c r="C22" s="1195"/>
      <c r="D22" s="1195"/>
      <c r="E22" s="1195"/>
      <c r="F22" s="1195"/>
      <c r="G22" s="1195"/>
      <c r="H22" s="1195"/>
      <c r="I22" s="1195"/>
      <c r="J22" s="1196"/>
      <c r="K22" s="1132"/>
      <c r="L22" s="1192"/>
      <c r="M22" s="1192"/>
      <c r="N22" s="1192"/>
      <c r="O22" s="1192"/>
      <c r="P22" s="1192"/>
      <c r="Q22" s="1192"/>
      <c r="R22" s="1192"/>
      <c r="S22" s="1192"/>
      <c r="T22" s="1192"/>
      <c r="U22" s="1193"/>
    </row>
    <row r="23" spans="1:21" ht="14.1" customHeight="1" x14ac:dyDescent="0.15">
      <c r="A23" s="1197" t="s">
        <v>23</v>
      </c>
      <c r="B23" s="1198"/>
      <c r="C23" s="1199"/>
      <c r="D23" s="1206" t="s">
        <v>15</v>
      </c>
      <c r="E23" s="1207"/>
      <c r="F23" s="483">
        <v>312</v>
      </c>
      <c r="G23" s="533">
        <v>312</v>
      </c>
      <c r="H23" s="484"/>
      <c r="I23" s="484"/>
      <c r="J23" s="485">
        <f t="shared" ref="J23:J27" si="4">AVERAGE(F23:I23)</f>
        <v>312</v>
      </c>
      <c r="K23" s="1132"/>
      <c r="L23" s="1208" t="s">
        <v>236</v>
      </c>
      <c r="M23" s="1209"/>
      <c r="N23" s="1210"/>
      <c r="O23" s="1162" t="s">
        <v>15</v>
      </c>
      <c r="P23" s="1163"/>
      <c r="Q23" s="483">
        <v>250.2</v>
      </c>
      <c r="R23" s="484">
        <v>250.2</v>
      </c>
      <c r="S23" s="484"/>
      <c r="T23" s="484"/>
      <c r="U23" s="485">
        <f t="shared" ref="U23:U30" si="5">AVERAGE(Q23:T23)</f>
        <v>250.2</v>
      </c>
    </row>
    <row r="24" spans="1:21" ht="14.1" customHeight="1" x14ac:dyDescent="0.15">
      <c r="A24" s="1200"/>
      <c r="B24" s="1201"/>
      <c r="C24" s="1202"/>
      <c r="D24" s="1136" t="s">
        <v>41</v>
      </c>
      <c r="E24" s="486" t="s">
        <v>115</v>
      </c>
      <c r="F24" s="491">
        <v>291.70999999999998</v>
      </c>
      <c r="G24" s="488">
        <v>294.43</v>
      </c>
      <c r="H24" s="488"/>
      <c r="I24" s="488"/>
      <c r="J24" s="490">
        <f t="shared" si="4"/>
        <v>293.07</v>
      </c>
      <c r="K24" s="1132"/>
      <c r="L24" s="1211"/>
      <c r="M24" s="1212"/>
      <c r="N24" s="1213"/>
      <c r="O24" s="1136" t="s">
        <v>41</v>
      </c>
      <c r="P24" s="486" t="s">
        <v>115</v>
      </c>
      <c r="Q24" s="491">
        <v>125.48</v>
      </c>
      <c r="R24" s="488">
        <v>131.22</v>
      </c>
      <c r="S24" s="488"/>
      <c r="T24" s="488"/>
      <c r="U24" s="490">
        <f t="shared" si="5"/>
        <v>128.35</v>
      </c>
    </row>
    <row r="25" spans="1:21" ht="14.1" customHeight="1" x14ac:dyDescent="0.15">
      <c r="A25" s="1200"/>
      <c r="B25" s="1201"/>
      <c r="C25" s="1202"/>
      <c r="D25" s="1137"/>
      <c r="E25" s="560" t="s">
        <v>116</v>
      </c>
      <c r="F25" s="491">
        <v>0</v>
      </c>
      <c r="G25" s="492">
        <v>0</v>
      </c>
      <c r="H25" s="492"/>
      <c r="I25" s="492"/>
      <c r="J25" s="490">
        <f t="shared" si="4"/>
        <v>0</v>
      </c>
      <c r="K25" s="1132"/>
      <c r="L25" s="1211"/>
      <c r="M25" s="1212"/>
      <c r="N25" s="1213"/>
      <c r="O25" s="1137"/>
      <c r="P25" s="531" t="s">
        <v>116</v>
      </c>
      <c r="Q25" s="491">
        <v>0</v>
      </c>
      <c r="R25" s="492">
        <v>0</v>
      </c>
      <c r="S25" s="492"/>
      <c r="T25" s="492"/>
      <c r="U25" s="490">
        <f t="shared" si="5"/>
        <v>0</v>
      </c>
    </row>
    <row r="26" spans="1:21" ht="14.1" customHeight="1" x14ac:dyDescent="0.15">
      <c r="A26" s="1200"/>
      <c r="B26" s="1201"/>
      <c r="C26" s="1202"/>
      <c r="D26" s="1137"/>
      <c r="E26" s="486" t="s">
        <v>117</v>
      </c>
      <c r="F26" s="501">
        <v>161.66</v>
      </c>
      <c r="G26" s="492">
        <v>126.47</v>
      </c>
      <c r="H26" s="495"/>
      <c r="I26" s="502"/>
      <c r="J26" s="490">
        <f t="shared" si="4"/>
        <v>144.065</v>
      </c>
      <c r="K26" s="1132"/>
      <c r="L26" s="1211"/>
      <c r="M26" s="1212"/>
      <c r="N26" s="1213"/>
      <c r="O26" s="1137"/>
      <c r="P26" s="486" t="s">
        <v>117</v>
      </c>
      <c r="Q26" s="496">
        <v>87.25</v>
      </c>
      <c r="R26" s="494">
        <v>82.31</v>
      </c>
      <c r="S26" s="494"/>
      <c r="T26" s="494"/>
      <c r="U26" s="490">
        <f t="shared" si="5"/>
        <v>84.78</v>
      </c>
    </row>
    <row r="27" spans="1:21" ht="14.1" customHeight="1" x14ac:dyDescent="0.15">
      <c r="A27" s="1200"/>
      <c r="B27" s="1201"/>
      <c r="C27" s="1202"/>
      <c r="D27" s="1137"/>
      <c r="E27" s="560" t="s">
        <v>119</v>
      </c>
      <c r="F27" s="492">
        <v>0.77</v>
      </c>
      <c r="G27" s="495">
        <v>0.77</v>
      </c>
      <c r="H27" s="488"/>
      <c r="I27" s="488"/>
      <c r="J27" s="490">
        <f t="shared" si="4"/>
        <v>0.77</v>
      </c>
      <c r="K27" s="1132"/>
      <c r="L27" s="1211"/>
      <c r="M27" s="1212"/>
      <c r="N27" s="1213"/>
      <c r="O27" s="1137"/>
      <c r="P27" s="531" t="s">
        <v>119</v>
      </c>
      <c r="Q27" s="498">
        <v>0</v>
      </c>
      <c r="R27" s="511">
        <v>0</v>
      </c>
      <c r="S27" s="511"/>
      <c r="T27" s="511"/>
      <c r="U27" s="512">
        <f t="shared" si="5"/>
        <v>0</v>
      </c>
    </row>
    <row r="28" spans="1:21" ht="14.1" customHeight="1" x14ac:dyDescent="0.15">
      <c r="A28" s="1200"/>
      <c r="B28" s="1201"/>
      <c r="C28" s="1202"/>
      <c r="D28" s="1138"/>
      <c r="E28" s="486" t="s">
        <v>28</v>
      </c>
      <c r="F28" s="488">
        <f>SUM(F24:F27)</f>
        <v>454.14</v>
      </c>
      <c r="G28" s="488">
        <f>SUM(G24:G27)</f>
        <v>421.66999999999996</v>
      </c>
      <c r="H28" s="488">
        <f>SUM(H24:H27)</f>
        <v>0</v>
      </c>
      <c r="I28" s="488">
        <f>SUM(I24:I27)</f>
        <v>0</v>
      </c>
      <c r="J28" s="490">
        <f>AVERAGE(F28:I28)</f>
        <v>218.95249999999999</v>
      </c>
      <c r="K28" s="1132"/>
      <c r="L28" s="1211"/>
      <c r="M28" s="1212"/>
      <c r="N28" s="1213"/>
      <c r="O28" s="1138"/>
      <c r="P28" s="486" t="s">
        <v>28</v>
      </c>
      <c r="Q28" s="511">
        <f>SUM(Q24:Q27)</f>
        <v>212.73000000000002</v>
      </c>
      <c r="R28" s="511">
        <f>SUM(R24:R27)</f>
        <v>213.53</v>
      </c>
      <c r="S28" s="511">
        <f>SUM(S24:S27)</f>
        <v>0</v>
      </c>
      <c r="T28" s="511">
        <f>SUM(T24:T27)</f>
        <v>0</v>
      </c>
      <c r="U28" s="512">
        <f t="shared" si="5"/>
        <v>106.565</v>
      </c>
    </row>
    <row r="29" spans="1:21" ht="14.1" customHeight="1" x14ac:dyDescent="0.15">
      <c r="A29" s="1200"/>
      <c r="B29" s="1201"/>
      <c r="C29" s="1202"/>
      <c r="D29" s="1121" t="s">
        <v>75</v>
      </c>
      <c r="E29" s="1122"/>
      <c r="F29" s="492">
        <f>F28-F23</f>
        <v>142.13999999999999</v>
      </c>
      <c r="G29" s="492">
        <f>G28-G23</f>
        <v>109.66999999999996</v>
      </c>
      <c r="H29" s="492">
        <f>H28-H23</f>
        <v>0</v>
      </c>
      <c r="I29" s="492">
        <f>I28-I23</f>
        <v>0</v>
      </c>
      <c r="J29" s="490">
        <f>AVERAGE(F29:I29)</f>
        <v>62.952499999999986</v>
      </c>
      <c r="K29" s="1132"/>
      <c r="L29" s="1211"/>
      <c r="M29" s="1212"/>
      <c r="N29" s="1213"/>
      <c r="O29" s="1121" t="s">
        <v>75</v>
      </c>
      <c r="P29" s="1122"/>
      <c r="Q29" s="498">
        <f>Q28-Q23</f>
        <v>-37.46999999999997</v>
      </c>
      <c r="R29" s="498">
        <f>R28-R23</f>
        <v>-36.669999999999987</v>
      </c>
      <c r="S29" s="498">
        <f>S28-S23</f>
        <v>0</v>
      </c>
      <c r="T29" s="498">
        <f>T28-T23</f>
        <v>0</v>
      </c>
      <c r="U29" s="512">
        <f t="shared" si="5"/>
        <v>-18.534999999999989</v>
      </c>
    </row>
    <row r="30" spans="1:21" ht="14.1" customHeight="1" thickBot="1" x14ac:dyDescent="0.2">
      <c r="A30" s="1203"/>
      <c r="B30" s="1204"/>
      <c r="C30" s="1205"/>
      <c r="D30" s="1154" t="s">
        <v>42</v>
      </c>
      <c r="E30" s="1155"/>
      <c r="F30" s="499">
        <f>F28/F23</f>
        <v>1.4555769230769231</v>
      </c>
      <c r="G30" s="499">
        <f>G28/G23</f>
        <v>1.3515064102564101</v>
      </c>
      <c r="H30" s="499" t="e">
        <f>H28/H23</f>
        <v>#DIV/0!</v>
      </c>
      <c r="I30" s="499" t="e">
        <f>I28/I23</f>
        <v>#DIV/0!</v>
      </c>
      <c r="J30" s="547" t="e">
        <f>AVERAGE(F30:I30)</f>
        <v>#DIV/0!</v>
      </c>
      <c r="K30" s="1132"/>
      <c r="L30" s="1171"/>
      <c r="M30" s="1172"/>
      <c r="N30" s="1214"/>
      <c r="O30" s="1154" t="s">
        <v>42</v>
      </c>
      <c r="P30" s="1155"/>
      <c r="Q30" s="499">
        <f>Q28/Q23</f>
        <v>0.85023980815347733</v>
      </c>
      <c r="R30" s="499">
        <f>R28/R23</f>
        <v>0.85343725019984018</v>
      </c>
      <c r="S30" s="499" t="e">
        <f>S28/S23</f>
        <v>#DIV/0!</v>
      </c>
      <c r="T30" s="499" t="e">
        <f>T28/T23</f>
        <v>#DIV/0!</v>
      </c>
      <c r="U30" s="500" t="e">
        <f t="shared" si="5"/>
        <v>#DIV/0!</v>
      </c>
    </row>
    <row r="31" spans="1:21" ht="14.1" customHeight="1" thickBot="1" x14ac:dyDescent="0.2">
      <c r="A31" s="1191"/>
      <c r="B31" s="1192"/>
      <c r="C31" s="1192"/>
      <c r="D31" s="1192"/>
      <c r="E31" s="1192"/>
      <c r="F31" s="1192"/>
      <c r="G31" s="1192"/>
      <c r="H31" s="1192"/>
      <c r="I31" s="1192"/>
      <c r="J31" s="1193"/>
      <c r="K31" s="1132"/>
      <c r="L31" s="1132"/>
      <c r="M31" s="1132"/>
      <c r="N31" s="1132"/>
      <c r="O31" s="1132"/>
      <c r="P31" s="1132"/>
      <c r="Q31" s="1132"/>
      <c r="R31" s="1132"/>
      <c r="S31" s="1132"/>
      <c r="T31" s="1132"/>
      <c r="U31" s="1133"/>
    </row>
    <row r="32" spans="1:21" ht="14.1" customHeight="1" x14ac:dyDescent="0.15">
      <c r="A32" s="1197" t="s">
        <v>24</v>
      </c>
      <c r="B32" s="1198"/>
      <c r="C32" s="1199"/>
      <c r="D32" s="1206" t="s">
        <v>15</v>
      </c>
      <c r="E32" s="1207"/>
      <c r="F32" s="504">
        <v>146</v>
      </c>
      <c r="G32" s="484">
        <v>152.5</v>
      </c>
      <c r="H32" s="484"/>
      <c r="I32" s="505"/>
      <c r="J32" s="485">
        <f t="shared" ref="J32:J39" si="6">AVERAGE(F32:I32)</f>
        <v>149.25</v>
      </c>
      <c r="K32" s="1132"/>
      <c r="L32" s="1208" t="s">
        <v>213</v>
      </c>
      <c r="M32" s="1209"/>
      <c r="N32" s="1210"/>
      <c r="O32" s="1206" t="s">
        <v>15</v>
      </c>
      <c r="P32" s="1207"/>
      <c r="Q32" s="504">
        <v>600</v>
      </c>
      <c r="R32" s="484">
        <v>600</v>
      </c>
      <c r="S32" s="505"/>
      <c r="T32" s="484"/>
      <c r="U32" s="485">
        <f t="shared" ref="U32:U39" si="7">AVERAGE(Q32:T32)</f>
        <v>600</v>
      </c>
    </row>
    <row r="33" spans="1:21" ht="14.1" customHeight="1" x14ac:dyDescent="0.15">
      <c r="A33" s="1200"/>
      <c r="B33" s="1201"/>
      <c r="C33" s="1202"/>
      <c r="D33" s="1136" t="s">
        <v>41</v>
      </c>
      <c r="E33" s="486" t="s">
        <v>115</v>
      </c>
      <c r="F33" s="506">
        <v>97.16</v>
      </c>
      <c r="G33" s="488">
        <v>86.49</v>
      </c>
      <c r="H33" s="488"/>
      <c r="I33" s="489"/>
      <c r="J33" s="490">
        <f t="shared" si="6"/>
        <v>91.824999999999989</v>
      </c>
      <c r="K33" s="1132"/>
      <c r="L33" s="1211"/>
      <c r="M33" s="1212"/>
      <c r="N33" s="1213"/>
      <c r="O33" s="1136" t="s">
        <v>41</v>
      </c>
      <c r="P33" s="486" t="s">
        <v>115</v>
      </c>
      <c r="Q33" s="506">
        <v>271.11</v>
      </c>
      <c r="R33" s="488">
        <v>280.85000000000002</v>
      </c>
      <c r="S33" s="489"/>
      <c r="T33" s="488"/>
      <c r="U33" s="490">
        <f t="shared" si="7"/>
        <v>275.98</v>
      </c>
    </row>
    <row r="34" spans="1:21" ht="14.1" customHeight="1" x14ac:dyDescent="0.15">
      <c r="A34" s="1200"/>
      <c r="B34" s="1201"/>
      <c r="C34" s="1202"/>
      <c r="D34" s="1137"/>
      <c r="E34" s="531" t="s">
        <v>116</v>
      </c>
      <c r="F34" s="506">
        <v>0.22</v>
      </c>
      <c r="G34" s="488">
        <v>0.22</v>
      </c>
      <c r="H34" s="492"/>
      <c r="I34" s="507"/>
      <c r="J34" s="490">
        <f t="shared" si="6"/>
        <v>0.22</v>
      </c>
      <c r="K34" s="1132"/>
      <c r="L34" s="1211"/>
      <c r="M34" s="1212"/>
      <c r="N34" s="1213"/>
      <c r="O34" s="1137"/>
      <c r="P34" s="560" t="s">
        <v>116</v>
      </c>
      <c r="Q34" s="506">
        <v>79.34</v>
      </c>
      <c r="R34" s="492">
        <v>95.65</v>
      </c>
      <c r="S34" s="507"/>
      <c r="T34" s="488"/>
      <c r="U34" s="490">
        <f t="shared" si="7"/>
        <v>87.495000000000005</v>
      </c>
    </row>
    <row r="35" spans="1:21" ht="14.1" customHeight="1" x14ac:dyDescent="0.15">
      <c r="A35" s="1200"/>
      <c r="B35" s="1201"/>
      <c r="C35" s="1202"/>
      <c r="D35" s="1137"/>
      <c r="E35" s="486" t="s">
        <v>117</v>
      </c>
      <c r="F35" s="508">
        <v>56.79</v>
      </c>
      <c r="G35" s="534">
        <v>64.400000000000006</v>
      </c>
      <c r="H35" s="494"/>
      <c r="I35" s="495"/>
      <c r="J35" s="490">
        <f t="shared" si="6"/>
        <v>60.594999999999999</v>
      </c>
      <c r="K35" s="1132"/>
      <c r="L35" s="1211"/>
      <c r="M35" s="1212"/>
      <c r="N35" s="1213"/>
      <c r="O35" s="1137"/>
      <c r="P35" s="486" t="s">
        <v>117</v>
      </c>
      <c r="Q35" s="509">
        <v>182.57500000000002</v>
      </c>
      <c r="R35" s="510">
        <v>115.31</v>
      </c>
      <c r="S35" s="510"/>
      <c r="T35" s="488"/>
      <c r="U35" s="490">
        <f t="shared" si="7"/>
        <v>148.9425</v>
      </c>
    </row>
    <row r="36" spans="1:21" ht="14.1" customHeight="1" x14ac:dyDescent="0.15">
      <c r="A36" s="1200"/>
      <c r="B36" s="1201"/>
      <c r="C36" s="1202"/>
      <c r="D36" s="1137"/>
      <c r="E36" s="531" t="s">
        <v>119</v>
      </c>
      <c r="F36" s="507">
        <v>0</v>
      </c>
      <c r="G36" s="488">
        <v>0</v>
      </c>
      <c r="H36" s="488"/>
      <c r="I36" s="489"/>
      <c r="J36" s="490">
        <f t="shared" si="6"/>
        <v>0</v>
      </c>
      <c r="K36" s="1132"/>
      <c r="L36" s="1211"/>
      <c r="M36" s="1212"/>
      <c r="N36" s="1213"/>
      <c r="O36" s="1137"/>
      <c r="P36" s="560" t="s">
        <v>119</v>
      </c>
      <c r="Q36" s="507">
        <v>0.28999999999999998</v>
      </c>
      <c r="R36" s="488">
        <v>0.28999999999999998</v>
      </c>
      <c r="S36" s="488"/>
      <c r="T36" s="488"/>
      <c r="U36" s="490">
        <f t="shared" si="7"/>
        <v>0.28999999999999998</v>
      </c>
    </row>
    <row r="37" spans="1:21" ht="14.1" customHeight="1" x14ac:dyDescent="0.15">
      <c r="A37" s="1200"/>
      <c r="B37" s="1201"/>
      <c r="C37" s="1202"/>
      <c r="D37" s="1138"/>
      <c r="E37" s="486" t="s">
        <v>28</v>
      </c>
      <c r="F37" s="488">
        <f>SUM(F33:F36)</f>
        <v>154.16999999999999</v>
      </c>
      <c r="G37" s="488">
        <f>SUM(G33:G36)</f>
        <v>151.11000000000001</v>
      </c>
      <c r="H37" s="488">
        <f>SUM(H33:H36)</f>
        <v>0</v>
      </c>
      <c r="I37" s="488">
        <f>SUM(I33:I36)</f>
        <v>0</v>
      </c>
      <c r="J37" s="490">
        <f t="shared" si="6"/>
        <v>76.319999999999993</v>
      </c>
      <c r="K37" s="1132"/>
      <c r="L37" s="1211"/>
      <c r="M37" s="1212"/>
      <c r="N37" s="1213"/>
      <c r="O37" s="1138"/>
      <c r="P37" s="486" t="s">
        <v>28</v>
      </c>
      <c r="Q37" s="511">
        <f>SUM(Q33:Q36)</f>
        <v>533.31500000000005</v>
      </c>
      <c r="R37" s="511">
        <f>SUM(R33:R36)</f>
        <v>492.1</v>
      </c>
      <c r="S37" s="511">
        <f>SUM(S33:S36)</f>
        <v>0</v>
      </c>
      <c r="T37" s="511">
        <f>SUM(T33:T36)</f>
        <v>0</v>
      </c>
      <c r="U37" s="512">
        <f t="shared" si="7"/>
        <v>256.35374999999999</v>
      </c>
    </row>
    <row r="38" spans="1:21" ht="14.1" customHeight="1" x14ac:dyDescent="0.15">
      <c r="A38" s="1200"/>
      <c r="B38" s="1201"/>
      <c r="C38" s="1202"/>
      <c r="D38" s="1121" t="s">
        <v>75</v>
      </c>
      <c r="E38" s="1122"/>
      <c r="F38" s="498">
        <f>F37-F32</f>
        <v>8.1699999999999875</v>
      </c>
      <c r="G38" s="498">
        <f>G37-G32</f>
        <v>-1.3899999999999864</v>
      </c>
      <c r="H38" s="498">
        <f>H37-H32</f>
        <v>0</v>
      </c>
      <c r="I38" s="498">
        <f>I37-I32</f>
        <v>0</v>
      </c>
      <c r="J38" s="512">
        <f t="shared" si="6"/>
        <v>1.6950000000000003</v>
      </c>
      <c r="K38" s="1132"/>
      <c r="L38" s="1211"/>
      <c r="M38" s="1212"/>
      <c r="N38" s="1213"/>
      <c r="O38" s="1121" t="s">
        <v>75</v>
      </c>
      <c r="P38" s="1122"/>
      <c r="Q38" s="498">
        <f>Q37-Q32</f>
        <v>-66.684999999999945</v>
      </c>
      <c r="R38" s="498">
        <f>R37-R32</f>
        <v>-107.89999999999998</v>
      </c>
      <c r="S38" s="498">
        <f>S37-S32</f>
        <v>0</v>
      </c>
      <c r="T38" s="498">
        <f>T37-T32</f>
        <v>0</v>
      </c>
      <c r="U38" s="512">
        <f>AVERAGE(Q38:T38)</f>
        <v>-43.646249999999981</v>
      </c>
    </row>
    <row r="39" spans="1:21" ht="14.1" customHeight="1" thickBot="1" x14ac:dyDescent="0.2">
      <c r="A39" s="1203"/>
      <c r="B39" s="1204"/>
      <c r="C39" s="1205"/>
      <c r="D39" s="1154" t="s">
        <v>42</v>
      </c>
      <c r="E39" s="1155"/>
      <c r="F39" s="499">
        <f>F37/F32</f>
        <v>1.0559589041095889</v>
      </c>
      <c r="G39" s="499">
        <f>G37/G32</f>
        <v>0.9908852459016394</v>
      </c>
      <c r="H39" s="499" t="e">
        <f>H37/H32</f>
        <v>#DIV/0!</v>
      </c>
      <c r="I39" s="499" t="e">
        <f>I37/I32</f>
        <v>#DIV/0!</v>
      </c>
      <c r="J39" s="500" t="e">
        <f t="shared" si="6"/>
        <v>#DIV/0!</v>
      </c>
      <c r="K39" s="1132"/>
      <c r="L39" s="1171"/>
      <c r="M39" s="1172"/>
      <c r="N39" s="1214"/>
      <c r="O39" s="1154" t="s">
        <v>42</v>
      </c>
      <c r="P39" s="1155"/>
      <c r="Q39" s="499">
        <f>Q37/Q32</f>
        <v>0.88885833333333342</v>
      </c>
      <c r="R39" s="499">
        <f>R37/R32</f>
        <v>0.82016666666666671</v>
      </c>
      <c r="S39" s="499" t="e">
        <f>S37/S32</f>
        <v>#DIV/0!</v>
      </c>
      <c r="T39" s="499" t="e">
        <f>T37/T32</f>
        <v>#DIV/0!</v>
      </c>
      <c r="U39" s="500" t="e">
        <f t="shared" si="7"/>
        <v>#DIV/0!</v>
      </c>
    </row>
    <row r="40" spans="1:21" ht="14.1" customHeight="1" thickBot="1" x14ac:dyDescent="0.2">
      <c r="A40" s="1171"/>
      <c r="B40" s="1172"/>
      <c r="C40" s="1172"/>
      <c r="D40" s="1172"/>
      <c r="E40" s="1172"/>
      <c r="F40" s="1172"/>
      <c r="G40" s="1172"/>
      <c r="H40" s="1172"/>
      <c r="I40" s="1172"/>
      <c r="J40" s="1172"/>
      <c r="K40" s="1172"/>
      <c r="L40" s="1172"/>
      <c r="M40" s="1172"/>
      <c r="N40" s="1172"/>
      <c r="O40" s="1172"/>
      <c r="P40" s="1172"/>
      <c r="Q40" s="1172"/>
      <c r="R40" s="1172"/>
      <c r="S40" s="1172"/>
      <c r="T40" s="1172"/>
      <c r="U40" s="1173"/>
    </row>
    <row r="41" spans="1:21" ht="14.1" customHeight="1" x14ac:dyDescent="0.15">
      <c r="A41" s="1174" t="s">
        <v>274</v>
      </c>
      <c r="B41" s="1175"/>
      <c r="C41" s="1175"/>
      <c r="D41" s="1175"/>
      <c r="E41" s="1175"/>
      <c r="F41" s="1175"/>
      <c r="G41" s="1175"/>
      <c r="H41" s="1175"/>
      <c r="I41" s="1175"/>
      <c r="J41" s="1175"/>
      <c r="K41" s="1175"/>
      <c r="L41" s="1175"/>
      <c r="M41" s="1175"/>
      <c r="N41" s="1175"/>
      <c r="O41" s="1175"/>
      <c r="P41" s="1175"/>
      <c r="Q41" s="1175"/>
      <c r="R41" s="1175"/>
      <c r="S41" s="1175"/>
      <c r="T41" s="1175"/>
      <c r="U41" s="1176"/>
    </row>
    <row r="42" spans="1:21" ht="14.1" customHeight="1" x14ac:dyDescent="0.15">
      <c r="A42" s="1177"/>
      <c r="B42" s="1178"/>
      <c r="C42" s="1178"/>
      <c r="D42" s="1178"/>
      <c r="E42" s="1178"/>
      <c r="F42" s="1178"/>
      <c r="G42" s="1178"/>
      <c r="H42" s="1178"/>
      <c r="I42" s="1178"/>
      <c r="J42" s="1178"/>
      <c r="K42" s="1178"/>
      <c r="L42" s="1178"/>
      <c r="M42" s="1178"/>
      <c r="N42" s="1178"/>
      <c r="O42" s="1179"/>
      <c r="P42" s="1179"/>
      <c r="Q42" s="1179"/>
      <c r="R42" s="1179"/>
      <c r="S42" s="1179"/>
      <c r="T42" s="1179"/>
      <c r="U42" s="1180"/>
    </row>
    <row r="43" spans="1:21" ht="14.1" customHeight="1" x14ac:dyDescent="0.15">
      <c r="A43" s="1181"/>
      <c r="B43" s="1182"/>
      <c r="C43" s="1183"/>
      <c r="D43" s="1184" t="s">
        <v>230</v>
      </c>
      <c r="E43" s="1183"/>
      <c r="F43" s="1185" t="s">
        <v>231</v>
      </c>
      <c r="G43" s="1185"/>
      <c r="H43" s="1185" t="s">
        <v>232</v>
      </c>
      <c r="I43" s="1185"/>
      <c r="J43" s="1185" t="s">
        <v>233</v>
      </c>
      <c r="K43" s="1185"/>
      <c r="L43" s="1186" t="s">
        <v>234</v>
      </c>
      <c r="M43" s="1187"/>
      <c r="N43" s="1187"/>
      <c r="O43" s="1188"/>
      <c r="P43" s="1185" t="s">
        <v>235</v>
      </c>
      <c r="Q43" s="1185"/>
      <c r="R43" s="1187" t="s">
        <v>70</v>
      </c>
      <c r="S43" s="1187"/>
      <c r="T43" s="1187"/>
      <c r="U43" s="1189"/>
    </row>
    <row r="44" spans="1:21" ht="14.1" customHeight="1" x14ac:dyDescent="0.15">
      <c r="A44" s="1156" t="s">
        <v>237</v>
      </c>
      <c r="B44" s="1157"/>
      <c r="C44" s="1157"/>
      <c r="D44" s="1162" t="s">
        <v>15</v>
      </c>
      <c r="E44" s="1163"/>
      <c r="F44" s="1164">
        <f>Q5+F23+F32+Q23+F5+F14+Q32+Q14</f>
        <v>2988.2</v>
      </c>
      <c r="G44" s="1165"/>
      <c r="H44" s="1166">
        <f>R5+G23+G32+R23+G5+G14+R32+R14</f>
        <v>3262.34</v>
      </c>
      <c r="I44" s="1166"/>
      <c r="J44" s="1166">
        <f>S5+H23+H32+S23+H5+H14+S32+S14</f>
        <v>0</v>
      </c>
      <c r="K44" s="1165"/>
      <c r="L44" s="1167">
        <f>T5+I23+I32+T23+I5+I14+T32+T14</f>
        <v>0</v>
      </c>
      <c r="M44" s="1168"/>
      <c r="N44" s="1168"/>
      <c r="O44" s="1168"/>
      <c r="P44" s="1169">
        <f t="shared" ref="P44:P51" si="8">AVERAGE(F44:O44)</f>
        <v>1562.635</v>
      </c>
      <c r="Q44" s="1170"/>
      <c r="R44" s="1130"/>
      <c r="S44" s="1130"/>
      <c r="T44" s="1130"/>
      <c r="U44" s="1131"/>
    </row>
    <row r="45" spans="1:21" ht="14.1" customHeight="1" x14ac:dyDescent="0.15">
      <c r="A45" s="1158"/>
      <c r="B45" s="1159"/>
      <c r="C45" s="1159"/>
      <c r="D45" s="1136" t="s">
        <v>41</v>
      </c>
      <c r="E45" s="486" t="s">
        <v>115</v>
      </c>
      <c r="F45" s="1139">
        <f>Q6+F24+F33+Q24+F6+F15+Q33+Q15</f>
        <v>2110.41</v>
      </c>
      <c r="G45" s="1124"/>
      <c r="H45" s="1140">
        <f>R6+G24+G33+R24+G6+G15+R33+R15</f>
        <v>2111.8399999999997</v>
      </c>
      <c r="I45" s="1141"/>
      <c r="J45" s="1140">
        <f>S6+H24+H33+S24+H6+H15+S33+S15</f>
        <v>0</v>
      </c>
      <c r="K45" s="1141"/>
      <c r="L45" s="1142">
        <f>T6+I24+I33+T24+I6+I15+T33+T15</f>
        <v>0</v>
      </c>
      <c r="M45" s="1143"/>
      <c r="N45" s="1143"/>
      <c r="O45" s="1143"/>
      <c r="P45" s="1144">
        <f t="shared" si="8"/>
        <v>1055.5625</v>
      </c>
      <c r="Q45" s="1145"/>
      <c r="R45" s="1132"/>
      <c r="S45" s="1132"/>
      <c r="T45" s="1132"/>
      <c r="U45" s="1133"/>
    </row>
    <row r="46" spans="1:21" ht="14.1" customHeight="1" x14ac:dyDescent="0.15">
      <c r="A46" s="1158"/>
      <c r="B46" s="1159"/>
      <c r="C46" s="1159"/>
      <c r="D46" s="1137"/>
      <c r="E46" s="531" t="s">
        <v>116</v>
      </c>
      <c r="F46" s="1146">
        <f>Q7+F25+F34+Q25+F7+F16+Q34+Q16</f>
        <v>193.2</v>
      </c>
      <c r="G46" s="1142"/>
      <c r="H46" s="1147">
        <f>R7+G25+G34+R25+G7+G16+R34+R16</f>
        <v>203.65</v>
      </c>
      <c r="I46" s="1142"/>
      <c r="J46" s="1147">
        <f>S7+H25+H34+S25+H7+H16+S34+S16</f>
        <v>0</v>
      </c>
      <c r="K46" s="1142"/>
      <c r="L46" s="1124">
        <f>T7+I25+I34+T25+I7+I16+T34+T16</f>
        <v>0</v>
      </c>
      <c r="M46" s="939"/>
      <c r="N46" s="939"/>
      <c r="O46" s="939"/>
      <c r="P46" s="1128">
        <f t="shared" si="8"/>
        <v>99.212500000000006</v>
      </c>
      <c r="Q46" s="1129"/>
      <c r="R46" s="1132"/>
      <c r="S46" s="1132"/>
      <c r="T46" s="1132"/>
      <c r="U46" s="1133"/>
    </row>
    <row r="47" spans="1:21" ht="14.1" customHeight="1" x14ac:dyDescent="0.15">
      <c r="A47" s="1158"/>
      <c r="B47" s="1159"/>
      <c r="C47" s="1159"/>
      <c r="D47" s="1137"/>
      <c r="E47" s="486" t="s">
        <v>117</v>
      </c>
      <c r="F47" s="1148">
        <f>Q8+F26+F35+Q26+F8+F17+Q35+Q17</f>
        <v>1075.915</v>
      </c>
      <c r="G47" s="1149"/>
      <c r="H47" s="1150">
        <f>R8+G26+G35+R26+G8+G17+R35+R17</f>
        <v>972.84999999999991</v>
      </c>
      <c r="I47" s="1150"/>
      <c r="J47" s="1150">
        <f>S8+H26+H35+S26+H8+H17+S35+S17</f>
        <v>0</v>
      </c>
      <c r="K47" s="1151"/>
      <c r="L47" s="1124">
        <f>T8+I26+I35+T26+I8+I17+T35+T17</f>
        <v>0</v>
      </c>
      <c r="M47" s="939"/>
      <c r="N47" s="939"/>
      <c r="O47" s="939"/>
      <c r="P47" s="1152">
        <f t="shared" si="8"/>
        <v>512.19124999999997</v>
      </c>
      <c r="Q47" s="1153"/>
      <c r="R47" s="1132"/>
      <c r="S47" s="1132"/>
      <c r="T47" s="1132"/>
      <c r="U47" s="1133"/>
    </row>
    <row r="48" spans="1:21" ht="14.1" customHeight="1" x14ac:dyDescent="0.15">
      <c r="A48" s="1158"/>
      <c r="B48" s="1159"/>
      <c r="C48" s="1159"/>
      <c r="D48" s="1137"/>
      <c r="E48" s="531" t="s">
        <v>119</v>
      </c>
      <c r="F48" s="794">
        <f>Q9+F27+F36+Q27+F9+F18+Q36+Q18</f>
        <v>278.14999999999998</v>
      </c>
      <c r="G48" s="1147"/>
      <c r="H48" s="1147">
        <f>R9+G27+G36+R27+G9+G18+R36+R18</f>
        <v>278.14999999999998</v>
      </c>
      <c r="I48" s="1147"/>
      <c r="J48" s="1147">
        <f>S9+H27+H36+S27+H9+H18+S36+S18</f>
        <v>0</v>
      </c>
      <c r="K48" s="1147"/>
      <c r="L48" s="939">
        <f>T9+I27+I36+T27+I9+I18+T36+T18</f>
        <v>0</v>
      </c>
      <c r="M48" s="939"/>
      <c r="N48" s="939"/>
      <c r="O48" s="939"/>
      <c r="P48" s="1128">
        <f t="shared" si="8"/>
        <v>139.07499999999999</v>
      </c>
      <c r="Q48" s="1129"/>
      <c r="R48" s="1132"/>
      <c r="S48" s="1132"/>
      <c r="T48" s="1132"/>
      <c r="U48" s="1133"/>
    </row>
    <row r="49" spans="1:21" ht="14.1" customHeight="1" x14ac:dyDescent="0.15">
      <c r="A49" s="1158"/>
      <c r="B49" s="1159"/>
      <c r="C49" s="1159"/>
      <c r="D49" s="1138"/>
      <c r="E49" s="486" t="s">
        <v>28</v>
      </c>
      <c r="F49" s="1123">
        <f>SUM(F45:G48)</f>
        <v>3657.6749999999997</v>
      </c>
      <c r="G49" s="932"/>
      <c r="H49" s="932">
        <f>SUM(H45:I48)</f>
        <v>3566.49</v>
      </c>
      <c r="I49" s="932"/>
      <c r="J49" s="932">
        <f>SUM(J45:K48)</f>
        <v>0</v>
      </c>
      <c r="K49" s="932"/>
      <c r="L49" s="1124">
        <f>SUM(L45:M48)</f>
        <v>0</v>
      </c>
      <c r="M49" s="939"/>
      <c r="N49" s="939"/>
      <c r="O49" s="1123"/>
      <c r="P49" s="1128">
        <f t="shared" si="8"/>
        <v>1806.0412499999998</v>
      </c>
      <c r="Q49" s="1129"/>
      <c r="R49" s="1132"/>
      <c r="S49" s="1132"/>
      <c r="T49" s="1132"/>
      <c r="U49" s="1133"/>
    </row>
    <row r="50" spans="1:21" ht="14.1" customHeight="1" x14ac:dyDescent="0.15">
      <c r="A50" s="1158"/>
      <c r="B50" s="1159"/>
      <c r="C50" s="1159"/>
      <c r="D50" s="1121" t="s">
        <v>75</v>
      </c>
      <c r="E50" s="1122"/>
      <c r="F50" s="1123">
        <f>F49-F44</f>
        <v>669.47499999999991</v>
      </c>
      <c r="G50" s="932"/>
      <c r="H50" s="932">
        <f>H49-H44</f>
        <v>304.14999999999964</v>
      </c>
      <c r="I50" s="932"/>
      <c r="J50" s="932">
        <f>J49-J44</f>
        <v>0</v>
      </c>
      <c r="K50" s="932"/>
      <c r="L50" s="1124">
        <f>L49-L44</f>
        <v>0</v>
      </c>
      <c r="M50" s="939"/>
      <c r="N50" s="939"/>
      <c r="O50" s="1123"/>
      <c r="P50" s="1128">
        <f t="shared" si="8"/>
        <v>243.40624999999989</v>
      </c>
      <c r="Q50" s="1129"/>
      <c r="R50" s="1132"/>
      <c r="S50" s="1132"/>
      <c r="T50" s="1132"/>
      <c r="U50" s="1133"/>
    </row>
    <row r="51" spans="1:21" ht="14.1" customHeight="1" thickBot="1" x14ac:dyDescent="0.2">
      <c r="A51" s="1160"/>
      <c r="B51" s="1161"/>
      <c r="C51" s="1161"/>
      <c r="D51" s="1154" t="s">
        <v>42</v>
      </c>
      <c r="E51" s="1155"/>
      <c r="F51" s="1190">
        <f>F49/F44</f>
        <v>1.2240395555853021</v>
      </c>
      <c r="G51" s="1125"/>
      <c r="H51" s="1125">
        <f>H49/H44</f>
        <v>1.0932306258697744</v>
      </c>
      <c r="I51" s="1125"/>
      <c r="J51" s="1125" t="e">
        <f>J49/J44</f>
        <v>#DIV/0!</v>
      </c>
      <c r="K51" s="1125"/>
      <c r="L51" s="1125" t="e">
        <f>L49/L44</f>
        <v>#DIV/0!</v>
      </c>
      <c r="M51" s="1125"/>
      <c r="N51" s="1125"/>
      <c r="O51" s="1125"/>
      <c r="P51" s="1126" t="e">
        <f t="shared" si="8"/>
        <v>#DIV/0!</v>
      </c>
      <c r="Q51" s="1127"/>
      <c r="R51" s="1134"/>
      <c r="S51" s="1134"/>
      <c r="T51" s="1134"/>
      <c r="U51" s="1135"/>
    </row>
    <row r="64" spans="1:21" ht="15" customHeight="1" x14ac:dyDescent="0.15">
      <c r="Q64"/>
      <c r="R64"/>
      <c r="S64"/>
    </row>
    <row r="65" spans="17:19" ht="15" customHeight="1" x14ac:dyDescent="0.15">
      <c r="Q65"/>
      <c r="R65"/>
      <c r="S65"/>
    </row>
    <row r="66" spans="17:19" ht="15" customHeight="1" x14ac:dyDescent="0.15">
      <c r="Q66"/>
      <c r="R66"/>
      <c r="S66"/>
    </row>
    <row r="67" spans="17:19" ht="15" customHeight="1" x14ac:dyDescent="0.15">
      <c r="Q67"/>
      <c r="R67"/>
      <c r="S67"/>
    </row>
    <row r="68" spans="17:19" ht="15" customHeight="1" x14ac:dyDescent="0.15">
      <c r="Q68"/>
      <c r="R68"/>
      <c r="S68"/>
    </row>
    <row r="69" spans="17:19" ht="15" customHeight="1" x14ac:dyDescent="0.15">
      <c r="Q69"/>
      <c r="R69"/>
      <c r="S69"/>
    </row>
    <row r="70" spans="17:19" ht="15" customHeight="1" x14ac:dyDescent="0.15">
      <c r="Q70"/>
      <c r="R70"/>
      <c r="S70"/>
    </row>
  </sheetData>
  <mergeCells count="110">
    <mergeCell ref="A14:C21"/>
    <mergeCell ref="D14:E14"/>
    <mergeCell ref="L14:N21"/>
    <mergeCell ref="O14:P14"/>
    <mergeCell ref="A1:D2"/>
    <mergeCell ref="E1:R2"/>
    <mergeCell ref="D5:E5"/>
    <mergeCell ref="O6:O10"/>
    <mergeCell ref="D6:D10"/>
    <mergeCell ref="O11:P11"/>
    <mergeCell ref="D11:E11"/>
    <mergeCell ref="O12:P12"/>
    <mergeCell ref="D12:E12"/>
    <mergeCell ref="A3:U3"/>
    <mergeCell ref="L4:N4"/>
    <mergeCell ref="O4:P4"/>
    <mergeCell ref="K4:K39"/>
    <mergeCell ref="A4:C4"/>
    <mergeCell ref="D4:E4"/>
    <mergeCell ref="L5:N12"/>
    <mergeCell ref="O5:P5"/>
    <mergeCell ref="A5:C12"/>
    <mergeCell ref="A13:J13"/>
    <mergeCell ref="L13:U13"/>
    <mergeCell ref="A23:C30"/>
    <mergeCell ref="D23:E23"/>
    <mergeCell ref="L22:U22"/>
    <mergeCell ref="A32:C39"/>
    <mergeCell ref="D32:E32"/>
    <mergeCell ref="L32:N39"/>
    <mergeCell ref="O32:P32"/>
    <mergeCell ref="D33:D37"/>
    <mergeCell ref="O33:O37"/>
    <mergeCell ref="L23:N30"/>
    <mergeCell ref="O23:P23"/>
    <mergeCell ref="A44:C51"/>
    <mergeCell ref="D44:E44"/>
    <mergeCell ref="F44:G44"/>
    <mergeCell ref="H44:I44"/>
    <mergeCell ref="J44:K44"/>
    <mergeCell ref="L44:O44"/>
    <mergeCell ref="P44:Q44"/>
    <mergeCell ref="A40:U40"/>
    <mergeCell ref="A41:U42"/>
    <mergeCell ref="A43:C43"/>
    <mergeCell ref="D43:E43"/>
    <mergeCell ref="F43:G43"/>
    <mergeCell ref="H43:I43"/>
    <mergeCell ref="J43:K43"/>
    <mergeCell ref="L43:O43"/>
    <mergeCell ref="P43:Q43"/>
    <mergeCell ref="R43:U43"/>
    <mergeCell ref="F51:G51"/>
    <mergeCell ref="J48:K48"/>
    <mergeCell ref="L48:O48"/>
    <mergeCell ref="P48:Q48"/>
    <mergeCell ref="P50:Q50"/>
    <mergeCell ref="D51:E51"/>
    <mergeCell ref="O24:O28"/>
    <mergeCell ref="O15:O19"/>
    <mergeCell ref="O29:P29"/>
    <mergeCell ref="O20:P20"/>
    <mergeCell ref="O30:P30"/>
    <mergeCell ref="O21:P21"/>
    <mergeCell ref="D24:D28"/>
    <mergeCell ref="D15:D19"/>
    <mergeCell ref="D29:E29"/>
    <mergeCell ref="D20:E20"/>
    <mergeCell ref="D38:E38"/>
    <mergeCell ref="O38:P38"/>
    <mergeCell ref="D39:E39"/>
    <mergeCell ref="O39:P39"/>
    <mergeCell ref="A31:J31"/>
    <mergeCell ref="L31:U31"/>
    <mergeCell ref="D30:E30"/>
    <mergeCell ref="D21:E21"/>
    <mergeCell ref="A22:J22"/>
    <mergeCell ref="F49:G49"/>
    <mergeCell ref="H49:I49"/>
    <mergeCell ref="J49:K49"/>
    <mergeCell ref="L49:O49"/>
    <mergeCell ref="P49:Q49"/>
    <mergeCell ref="R44:U51"/>
    <mergeCell ref="D45:D49"/>
    <mergeCell ref="F45:G45"/>
    <mergeCell ref="H45:I45"/>
    <mergeCell ref="J45:K45"/>
    <mergeCell ref="L45:O45"/>
    <mergeCell ref="P45:Q45"/>
    <mergeCell ref="F46:G46"/>
    <mergeCell ref="H46:I46"/>
    <mergeCell ref="J46:K46"/>
    <mergeCell ref="L46:O46"/>
    <mergeCell ref="P46:Q46"/>
    <mergeCell ref="F47:G47"/>
    <mergeCell ref="H47:I47"/>
    <mergeCell ref="J47:K47"/>
    <mergeCell ref="L47:O47"/>
    <mergeCell ref="P47:Q47"/>
    <mergeCell ref="F48:G48"/>
    <mergeCell ref="H48:I48"/>
    <mergeCell ref="D50:E50"/>
    <mergeCell ref="F50:G50"/>
    <mergeCell ref="H50:I50"/>
    <mergeCell ref="J50:K50"/>
    <mergeCell ref="L50:O50"/>
    <mergeCell ref="H51:I51"/>
    <mergeCell ref="J51:K51"/>
    <mergeCell ref="L51:O51"/>
    <mergeCell ref="P51:Q51"/>
  </mergeCells>
  <phoneticPr fontId="17" type="noConversion"/>
  <pageMargins left="0.7" right="0.7" top="0.75" bottom="0.75" header="0.3" footer="0.3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78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43" width="8.875" style="164" customWidth="1"/>
    <col min="44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276" t="s">
        <v>9</v>
      </c>
      <c r="B14" s="1304" t="s">
        <v>153</v>
      </c>
      <c r="C14" s="1304"/>
      <c r="D14" s="1304"/>
      <c r="E14" s="1304"/>
      <c r="F14" s="1304"/>
      <c r="G14" s="1304" t="s">
        <v>154</v>
      </c>
      <c r="H14" s="1304"/>
      <c r="I14" s="1304"/>
      <c r="J14" s="1304"/>
      <c r="K14" s="1304"/>
      <c r="L14" s="1304" t="s">
        <v>155</v>
      </c>
      <c r="M14" s="1304"/>
      <c r="N14" s="1304"/>
      <c r="O14" s="1304"/>
      <c r="P14" s="1304"/>
      <c r="Q14" s="1304" t="s">
        <v>156</v>
      </c>
      <c r="R14" s="1304"/>
      <c r="S14" s="1304"/>
      <c r="T14" s="1304"/>
      <c r="U14" s="1305"/>
    </row>
    <row r="15" spans="1:21" ht="17.100000000000001" customHeight="1" x14ac:dyDescent="0.15">
      <c r="A15" s="1278"/>
      <c r="B15" s="166" t="s">
        <v>115</v>
      </c>
      <c r="C15" s="166" t="s">
        <v>116</v>
      </c>
      <c r="D15" s="166" t="s">
        <v>117</v>
      </c>
      <c r="E15" s="166" t="s">
        <v>119</v>
      </c>
      <c r="F15" s="166" t="s">
        <v>28</v>
      </c>
      <c r="G15" s="166" t="s">
        <v>115</v>
      </c>
      <c r="H15" s="166" t="s">
        <v>116</v>
      </c>
      <c r="I15" s="166" t="s">
        <v>117</v>
      </c>
      <c r="J15" s="166" t="s">
        <v>119</v>
      </c>
      <c r="K15" s="166" t="s">
        <v>28</v>
      </c>
      <c r="L15" s="166" t="s">
        <v>115</v>
      </c>
      <c r="M15" s="166" t="s">
        <v>116</v>
      </c>
      <c r="N15" s="166" t="s">
        <v>117</v>
      </c>
      <c r="O15" s="166" t="s">
        <v>119</v>
      </c>
      <c r="P15" s="166" t="s">
        <v>28</v>
      </c>
      <c r="Q15" s="166" t="s">
        <v>115</v>
      </c>
      <c r="R15" s="166" t="s">
        <v>116</v>
      </c>
      <c r="S15" s="166" t="s">
        <v>117</v>
      </c>
      <c r="T15" s="166" t="s">
        <v>119</v>
      </c>
      <c r="U15" s="198" t="s">
        <v>28</v>
      </c>
    </row>
    <row r="16" spans="1:21" ht="17.100000000000001" customHeight="1" x14ac:dyDescent="0.15">
      <c r="A16" s="165" t="s">
        <v>21</v>
      </c>
      <c r="B16" s="167"/>
      <c r="C16" s="168"/>
      <c r="D16" s="168"/>
      <c r="E16" s="168"/>
      <c r="F16" s="169">
        <f t="shared" ref="F16:F22" si="0">SUM(B16:E16)</f>
        <v>0</v>
      </c>
      <c r="G16" s="167"/>
      <c r="H16" s="168"/>
      <c r="I16" s="168"/>
      <c r="J16" s="168"/>
      <c r="K16" s="192">
        <f t="shared" ref="K16:K22" si="1">SUM(G16:J16)</f>
        <v>0</v>
      </c>
      <c r="L16" s="193"/>
      <c r="M16" s="168"/>
      <c r="N16" s="168"/>
      <c r="O16" s="168"/>
      <c r="P16" s="169">
        <f t="shared" ref="P16:P22" si="2">SUM(L16:O16)</f>
        <v>0</v>
      </c>
      <c r="Q16" s="167"/>
      <c r="R16" s="168"/>
      <c r="S16" s="168"/>
      <c r="T16" s="168"/>
      <c r="U16" s="207">
        <f t="shared" ref="U16:U22" si="3">SUM(Q16:T16)</f>
        <v>0</v>
      </c>
    </row>
    <row r="17" spans="1:21" ht="17.100000000000001" customHeight="1" x14ac:dyDescent="0.15">
      <c r="A17" s="165" t="s">
        <v>22</v>
      </c>
      <c r="B17" s="170"/>
      <c r="C17" s="171"/>
      <c r="D17" s="171"/>
      <c r="E17" s="171"/>
      <c r="F17" s="172">
        <f t="shared" si="0"/>
        <v>0</v>
      </c>
      <c r="G17" s="170"/>
      <c r="H17" s="171"/>
      <c r="I17" s="171"/>
      <c r="J17" s="171"/>
      <c r="K17" s="194">
        <f t="shared" si="1"/>
        <v>0</v>
      </c>
      <c r="L17" s="195"/>
      <c r="M17" s="171"/>
      <c r="N17" s="171"/>
      <c r="O17" s="171"/>
      <c r="P17" s="172">
        <f t="shared" si="2"/>
        <v>0</v>
      </c>
      <c r="Q17" s="170"/>
      <c r="R17" s="171"/>
      <c r="S17" s="171"/>
      <c r="T17" s="171"/>
      <c r="U17" s="205">
        <f t="shared" si="3"/>
        <v>0</v>
      </c>
    </row>
    <row r="18" spans="1:21" ht="17.100000000000001" customHeight="1" x14ac:dyDescent="0.15">
      <c r="A18" s="165" t="s">
        <v>23</v>
      </c>
      <c r="B18" s="170"/>
      <c r="C18" s="171"/>
      <c r="D18" s="171"/>
      <c r="E18" s="171"/>
      <c r="F18" s="172">
        <f t="shared" si="0"/>
        <v>0</v>
      </c>
      <c r="G18" s="170"/>
      <c r="H18" s="171"/>
      <c r="I18" s="171"/>
      <c r="J18" s="171"/>
      <c r="K18" s="194">
        <f t="shared" si="1"/>
        <v>0</v>
      </c>
      <c r="L18" s="195"/>
      <c r="M18" s="171"/>
      <c r="N18" s="171"/>
      <c r="O18" s="171"/>
      <c r="P18" s="172">
        <f t="shared" si="2"/>
        <v>0</v>
      </c>
      <c r="Q18" s="170"/>
      <c r="R18" s="171"/>
      <c r="S18" s="171"/>
      <c r="T18" s="171"/>
      <c r="U18" s="205">
        <f t="shared" si="3"/>
        <v>0</v>
      </c>
    </row>
    <row r="19" spans="1:21" ht="17.100000000000001" customHeight="1" x14ac:dyDescent="0.15">
      <c r="A19" s="165" t="s">
        <v>24</v>
      </c>
      <c r="B19" s="170"/>
      <c r="C19" s="171"/>
      <c r="D19" s="171"/>
      <c r="E19" s="171"/>
      <c r="F19" s="172">
        <f t="shared" si="0"/>
        <v>0</v>
      </c>
      <c r="G19" s="170"/>
      <c r="H19" s="171"/>
      <c r="I19" s="171"/>
      <c r="J19" s="171"/>
      <c r="K19" s="194">
        <f t="shared" si="1"/>
        <v>0</v>
      </c>
      <c r="L19" s="195"/>
      <c r="M19" s="171"/>
      <c r="N19" s="171"/>
      <c r="O19" s="171"/>
      <c r="P19" s="172">
        <f t="shared" si="2"/>
        <v>0</v>
      </c>
      <c r="Q19" s="170"/>
      <c r="R19" s="171"/>
      <c r="S19" s="171"/>
      <c r="T19" s="171"/>
      <c r="U19" s="205">
        <f t="shared" si="3"/>
        <v>0</v>
      </c>
    </row>
    <row r="20" spans="1:21" ht="17.100000000000001" customHeight="1" x14ac:dyDescent="0.15">
      <c r="A20" s="165" t="s">
        <v>25</v>
      </c>
      <c r="B20" s="170"/>
      <c r="C20" s="171"/>
      <c r="D20" s="171"/>
      <c r="E20" s="171"/>
      <c r="F20" s="172">
        <f t="shared" si="0"/>
        <v>0</v>
      </c>
      <c r="G20" s="170"/>
      <c r="H20" s="171"/>
      <c r="I20" s="171"/>
      <c r="J20" s="171"/>
      <c r="K20" s="194">
        <f t="shared" si="1"/>
        <v>0</v>
      </c>
      <c r="L20" s="195"/>
      <c r="M20" s="171"/>
      <c r="N20" s="171"/>
      <c r="O20" s="171"/>
      <c r="P20" s="172">
        <f t="shared" si="2"/>
        <v>0</v>
      </c>
      <c r="Q20" s="170"/>
      <c r="R20" s="171"/>
      <c r="S20" s="171"/>
      <c r="T20" s="171"/>
      <c r="U20" s="205">
        <f t="shared" si="3"/>
        <v>0</v>
      </c>
    </row>
    <row r="21" spans="1:21" ht="17.100000000000001" customHeight="1" x14ac:dyDescent="0.15">
      <c r="A21" s="165" t="s">
        <v>26</v>
      </c>
      <c r="B21" s="170"/>
      <c r="C21" s="171"/>
      <c r="D21" s="171"/>
      <c r="E21" s="171"/>
      <c r="F21" s="172">
        <f t="shared" si="0"/>
        <v>0</v>
      </c>
      <c r="G21" s="170"/>
      <c r="H21" s="171"/>
      <c r="I21" s="171"/>
      <c r="J21" s="171"/>
      <c r="K21" s="194">
        <f t="shared" si="1"/>
        <v>0</v>
      </c>
      <c r="L21" s="195"/>
      <c r="M21" s="171"/>
      <c r="N21" s="171"/>
      <c r="O21" s="171"/>
      <c r="P21" s="172">
        <f t="shared" si="2"/>
        <v>0</v>
      </c>
      <c r="Q21" s="170"/>
      <c r="R21" s="171"/>
      <c r="S21" s="171"/>
      <c r="T21" s="171"/>
      <c r="U21" s="205">
        <f t="shared" si="3"/>
        <v>0</v>
      </c>
    </row>
    <row r="22" spans="1:21" ht="17.100000000000001" customHeight="1" x14ac:dyDescent="0.15">
      <c r="A22" s="165" t="s">
        <v>27</v>
      </c>
      <c r="B22" s="170"/>
      <c r="C22" s="171"/>
      <c r="D22" s="171"/>
      <c r="E22" s="171"/>
      <c r="F22" s="172">
        <f t="shared" si="0"/>
        <v>0</v>
      </c>
      <c r="G22" s="170"/>
      <c r="H22" s="171"/>
      <c r="I22" s="171"/>
      <c r="J22" s="171"/>
      <c r="K22" s="194">
        <f t="shared" si="1"/>
        <v>0</v>
      </c>
      <c r="L22" s="195"/>
      <c r="M22" s="171"/>
      <c r="N22" s="171"/>
      <c r="O22" s="171"/>
      <c r="P22" s="172">
        <f t="shared" si="2"/>
        <v>0</v>
      </c>
      <c r="Q22" s="170"/>
      <c r="R22" s="171"/>
      <c r="S22" s="171"/>
      <c r="T22" s="171"/>
      <c r="U22" s="205">
        <f t="shared" si="3"/>
        <v>0</v>
      </c>
    </row>
    <row r="23" spans="1:21" ht="17.100000000000001" customHeight="1" x14ac:dyDescent="0.15">
      <c r="A23" s="173" t="s">
        <v>28</v>
      </c>
      <c r="B23" s="174">
        <f t="shared" ref="B23:U23" si="4">SUM(B16:B22)</f>
        <v>0</v>
      </c>
      <c r="C23" s="175">
        <f t="shared" si="4"/>
        <v>0</v>
      </c>
      <c r="D23" s="175">
        <f t="shared" si="4"/>
        <v>0</v>
      </c>
      <c r="E23" s="175">
        <f t="shared" si="4"/>
        <v>0</v>
      </c>
      <c r="F23" s="176">
        <f t="shared" si="4"/>
        <v>0</v>
      </c>
      <c r="G23" s="174">
        <f t="shared" si="4"/>
        <v>0</v>
      </c>
      <c r="H23" s="175">
        <f t="shared" si="4"/>
        <v>0</v>
      </c>
      <c r="I23" s="175">
        <f t="shared" si="4"/>
        <v>0</v>
      </c>
      <c r="J23" s="175">
        <f t="shared" si="4"/>
        <v>0</v>
      </c>
      <c r="K23" s="196">
        <f t="shared" si="4"/>
        <v>0</v>
      </c>
      <c r="L23" s="197">
        <f t="shared" si="4"/>
        <v>0</v>
      </c>
      <c r="M23" s="175">
        <f t="shared" si="4"/>
        <v>0</v>
      </c>
      <c r="N23" s="175">
        <f t="shared" si="4"/>
        <v>0</v>
      </c>
      <c r="O23" s="175">
        <f t="shared" si="4"/>
        <v>0</v>
      </c>
      <c r="P23" s="176">
        <f t="shared" si="4"/>
        <v>0</v>
      </c>
      <c r="Q23" s="174">
        <f t="shared" si="4"/>
        <v>0</v>
      </c>
      <c r="R23" s="175">
        <f t="shared" si="4"/>
        <v>0</v>
      </c>
      <c r="S23" s="175">
        <f t="shared" si="4"/>
        <v>0</v>
      </c>
      <c r="T23" s="175">
        <f t="shared" si="4"/>
        <v>0</v>
      </c>
      <c r="U23" s="208">
        <f t="shared" si="4"/>
        <v>0</v>
      </c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15" ht="17.100000000000001" customHeight="1" x14ac:dyDescent="0.15"/>
    <row r="34" spans="1:15" ht="17.100000000000001" customHeight="1" x14ac:dyDescent="0.15"/>
    <row r="35" spans="1:15" ht="17.100000000000001" customHeight="1" x14ac:dyDescent="0.15"/>
    <row r="36" spans="1:15" ht="17.100000000000001" customHeight="1" x14ac:dyDescent="0.15"/>
    <row r="37" spans="1:15" ht="17.100000000000001" customHeight="1" x14ac:dyDescent="0.15"/>
    <row r="38" spans="1:15" ht="17.100000000000001" customHeight="1" x14ac:dyDescent="0.15">
      <c r="A38" s="1483" t="s">
        <v>193</v>
      </c>
      <c r="B38" s="1304" t="s">
        <v>194</v>
      </c>
      <c r="C38" s="1304"/>
      <c r="D38" s="1304"/>
      <c r="E38" s="1304"/>
      <c r="F38" s="1304"/>
      <c r="G38" s="1304"/>
      <c r="H38" s="1304"/>
      <c r="I38" s="1304" t="s">
        <v>195</v>
      </c>
      <c r="J38" s="1304"/>
      <c r="K38" s="1304"/>
      <c r="L38" s="1304"/>
      <c r="M38" s="1304"/>
      <c r="N38" s="1304"/>
      <c r="O38" s="1305"/>
    </row>
    <row r="39" spans="1:15" ht="17.100000000000001" customHeight="1" x14ac:dyDescent="0.15">
      <c r="A39" s="1484"/>
      <c r="B39" s="166" t="s">
        <v>21</v>
      </c>
      <c r="C39" s="166" t="s">
        <v>22</v>
      </c>
      <c r="D39" s="166" t="s">
        <v>23</v>
      </c>
      <c r="E39" s="166" t="s">
        <v>24</v>
      </c>
      <c r="F39" s="166" t="s">
        <v>25</v>
      </c>
      <c r="G39" s="166" t="s">
        <v>26</v>
      </c>
      <c r="H39" s="166" t="s">
        <v>27</v>
      </c>
      <c r="I39" s="166" t="s">
        <v>21</v>
      </c>
      <c r="J39" s="166" t="s">
        <v>22</v>
      </c>
      <c r="K39" s="166" t="s">
        <v>23</v>
      </c>
      <c r="L39" s="166" t="s">
        <v>24</v>
      </c>
      <c r="M39" s="166" t="s">
        <v>25</v>
      </c>
      <c r="N39" s="166" t="s">
        <v>26</v>
      </c>
      <c r="O39" s="198" t="s">
        <v>27</v>
      </c>
    </row>
    <row r="40" spans="1:15" ht="17.100000000000001" customHeight="1" x14ac:dyDescent="0.15">
      <c r="A40" s="177" t="s">
        <v>115</v>
      </c>
      <c r="B40" s="167"/>
      <c r="C40" s="168"/>
      <c r="D40" s="168"/>
      <c r="E40" s="168"/>
      <c r="F40" s="168"/>
      <c r="G40" s="168"/>
      <c r="H40" s="178"/>
      <c r="I40" s="167"/>
      <c r="J40" s="168"/>
      <c r="K40" s="168"/>
      <c r="L40" s="168"/>
      <c r="M40" s="168"/>
      <c r="N40" s="168"/>
      <c r="O40" s="199"/>
    </row>
    <row r="41" spans="1:15" ht="17.100000000000001" customHeight="1" x14ac:dyDescent="0.15">
      <c r="A41" s="177" t="s">
        <v>116</v>
      </c>
      <c r="B41" s="170"/>
      <c r="C41" s="171"/>
      <c r="D41" s="171"/>
      <c r="E41" s="171"/>
      <c r="F41" s="171"/>
      <c r="G41" s="171"/>
      <c r="H41" s="179"/>
      <c r="I41" s="170"/>
      <c r="J41" s="171"/>
      <c r="K41" s="171"/>
      <c r="L41" s="171"/>
      <c r="M41" s="171"/>
      <c r="N41" s="171"/>
      <c r="O41" s="200"/>
    </row>
    <row r="42" spans="1:15" ht="17.100000000000001" customHeight="1" x14ac:dyDescent="0.15">
      <c r="A42" s="177" t="s">
        <v>117</v>
      </c>
      <c r="B42" s="170"/>
      <c r="C42" s="171"/>
      <c r="D42" s="171"/>
      <c r="E42" s="171"/>
      <c r="F42" s="171"/>
      <c r="G42" s="171"/>
      <c r="H42" s="179"/>
      <c r="I42" s="170"/>
      <c r="J42" s="171"/>
      <c r="K42" s="171"/>
      <c r="L42" s="171"/>
      <c r="M42" s="171"/>
      <c r="N42" s="171"/>
      <c r="O42" s="200"/>
    </row>
    <row r="43" spans="1:15" ht="17.100000000000001" customHeight="1" x14ac:dyDescent="0.15">
      <c r="A43" s="177" t="s">
        <v>119</v>
      </c>
      <c r="B43" s="170"/>
      <c r="C43" s="171"/>
      <c r="D43" s="171"/>
      <c r="E43" s="171"/>
      <c r="F43" s="171"/>
      <c r="G43" s="171"/>
      <c r="H43" s="179"/>
      <c r="I43" s="170"/>
      <c r="J43" s="171"/>
      <c r="K43" s="171"/>
      <c r="L43" s="171"/>
      <c r="M43" s="171"/>
      <c r="N43" s="171"/>
      <c r="O43" s="200"/>
    </row>
    <row r="44" spans="1:15" ht="17.100000000000001" customHeight="1" x14ac:dyDescent="0.15">
      <c r="A44" s="177" t="s">
        <v>28</v>
      </c>
      <c r="B44" s="180">
        <f t="shared" ref="B44:O44" si="5">SUM(B40:B43)</f>
        <v>0</v>
      </c>
      <c r="C44" s="181">
        <f t="shared" si="5"/>
        <v>0</v>
      </c>
      <c r="D44" s="181">
        <f t="shared" si="5"/>
        <v>0</v>
      </c>
      <c r="E44" s="181">
        <f t="shared" si="5"/>
        <v>0</v>
      </c>
      <c r="F44" s="181">
        <f t="shared" si="5"/>
        <v>0</v>
      </c>
      <c r="G44" s="181">
        <f t="shared" si="5"/>
        <v>0</v>
      </c>
      <c r="H44" s="182">
        <f t="shared" si="5"/>
        <v>0</v>
      </c>
      <c r="I44" s="180">
        <f t="shared" si="5"/>
        <v>0</v>
      </c>
      <c r="J44" s="181">
        <f t="shared" si="5"/>
        <v>0</v>
      </c>
      <c r="K44" s="181">
        <f t="shared" si="5"/>
        <v>0</v>
      </c>
      <c r="L44" s="181">
        <f t="shared" si="5"/>
        <v>0</v>
      </c>
      <c r="M44" s="181">
        <f t="shared" si="5"/>
        <v>0</v>
      </c>
      <c r="N44" s="181">
        <f t="shared" si="5"/>
        <v>0</v>
      </c>
      <c r="O44" s="201">
        <f t="shared" si="5"/>
        <v>0</v>
      </c>
    </row>
    <row r="45" spans="1:15" ht="17.100000000000001" customHeight="1" x14ac:dyDescent="0.15">
      <c r="A45" s="177" t="s">
        <v>15</v>
      </c>
      <c r="B45" s="183" t="s">
        <v>29</v>
      </c>
      <c r="C45" s="184" t="s">
        <v>29</v>
      </c>
      <c r="D45" s="184" t="s">
        <v>29</v>
      </c>
      <c r="E45" s="184" t="s">
        <v>29</v>
      </c>
      <c r="F45" s="184" t="s">
        <v>29</v>
      </c>
      <c r="G45" s="184" t="s">
        <v>29</v>
      </c>
      <c r="H45" s="185" t="s">
        <v>29</v>
      </c>
      <c r="I45" s="202"/>
      <c r="J45" s="203"/>
      <c r="K45" s="203"/>
      <c r="L45" s="203"/>
      <c r="M45" s="203"/>
      <c r="N45" s="203"/>
      <c r="O45" s="204"/>
    </row>
    <row r="46" spans="1:15" ht="17.100000000000001" customHeight="1" x14ac:dyDescent="0.15">
      <c r="A46" s="177" t="s">
        <v>75</v>
      </c>
      <c r="B46" s="186" t="s">
        <v>29</v>
      </c>
      <c r="C46" s="187" t="s">
        <v>29</v>
      </c>
      <c r="D46" s="187" t="s">
        <v>29</v>
      </c>
      <c r="E46" s="187" t="s">
        <v>29</v>
      </c>
      <c r="F46" s="187" t="s">
        <v>29</v>
      </c>
      <c r="G46" s="187" t="s">
        <v>29</v>
      </c>
      <c r="H46" s="172" t="s">
        <v>29</v>
      </c>
      <c r="I46" s="186">
        <f t="shared" ref="I46:O46" si="6">I44-I45</f>
        <v>0</v>
      </c>
      <c r="J46" s="187">
        <f t="shared" si="6"/>
        <v>0</v>
      </c>
      <c r="K46" s="187">
        <f t="shared" si="6"/>
        <v>0</v>
      </c>
      <c r="L46" s="187">
        <f t="shared" si="6"/>
        <v>0</v>
      </c>
      <c r="M46" s="187">
        <f t="shared" si="6"/>
        <v>0</v>
      </c>
      <c r="N46" s="187">
        <f t="shared" si="6"/>
        <v>0</v>
      </c>
      <c r="O46" s="205">
        <f t="shared" si="6"/>
        <v>0</v>
      </c>
    </row>
    <row r="47" spans="1:15" ht="17.100000000000001" customHeight="1" x14ac:dyDescent="0.15">
      <c r="A47" s="188" t="s">
        <v>196</v>
      </c>
      <c r="B47" s="189" t="s">
        <v>29</v>
      </c>
      <c r="C47" s="190" t="s">
        <v>29</v>
      </c>
      <c r="D47" s="190" t="s">
        <v>29</v>
      </c>
      <c r="E47" s="190" t="s">
        <v>29</v>
      </c>
      <c r="F47" s="190" t="s">
        <v>29</v>
      </c>
      <c r="G47" s="190" t="s">
        <v>29</v>
      </c>
      <c r="H47" s="191" t="s">
        <v>29</v>
      </c>
      <c r="I47" s="189" t="e">
        <f t="shared" ref="I47:O47" si="7">I46/I45</f>
        <v>#DIV/0!</v>
      </c>
      <c r="J47" s="190" t="e">
        <f t="shared" si="7"/>
        <v>#DIV/0!</v>
      </c>
      <c r="K47" s="190" t="e">
        <f t="shared" si="7"/>
        <v>#DIV/0!</v>
      </c>
      <c r="L47" s="190" t="e">
        <f t="shared" si="7"/>
        <v>#DIV/0!</v>
      </c>
      <c r="M47" s="190" t="e">
        <f t="shared" si="7"/>
        <v>#DIV/0!</v>
      </c>
      <c r="N47" s="190" t="e">
        <f t="shared" si="7"/>
        <v>#DIV/0!</v>
      </c>
      <c r="O47" s="206" t="e">
        <f t="shared" si="7"/>
        <v>#DIV/0!</v>
      </c>
    </row>
    <row r="48" spans="1:15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</sheetData>
  <mergeCells count="8">
    <mergeCell ref="Q14:U14"/>
    <mergeCell ref="B38:H38"/>
    <mergeCell ref="I38:O38"/>
    <mergeCell ref="A14:A15"/>
    <mergeCell ref="A38:A39"/>
    <mergeCell ref="B14:F14"/>
    <mergeCell ref="G14:K14"/>
    <mergeCell ref="L14:P14"/>
  </mergeCells>
  <phoneticPr fontId="36" type="noConversion"/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AB141"/>
  <sheetViews>
    <sheetView zoomScale="60" zoomScaleNormal="60" workbookViewId="0">
      <selection activeCell="G57" sqref="G57"/>
    </sheetView>
  </sheetViews>
  <sheetFormatPr defaultColWidth="8.75" defaultRowHeight="14.25" x14ac:dyDescent="0.15"/>
  <cols>
    <col min="3" max="10" width="12"/>
    <col min="11" max="11" width="10.625"/>
    <col min="12" max="12" width="12"/>
    <col min="13" max="13" width="12.25"/>
    <col min="14" max="14" width="11.375"/>
    <col min="17" max="24" width="11.25"/>
    <col min="25" max="25" width="9.125"/>
    <col min="26" max="26" width="11.25"/>
  </cols>
  <sheetData>
    <row r="3" spans="1:28" ht="35.25" x14ac:dyDescent="0.15">
      <c r="A3" s="15" t="s">
        <v>197</v>
      </c>
    </row>
    <row r="4" spans="1:28" ht="22.5" x14ac:dyDescent="0.15">
      <c r="A4" s="16" t="s">
        <v>198</v>
      </c>
      <c r="B4" s="17" t="s">
        <v>9</v>
      </c>
      <c r="C4" s="18" t="s">
        <v>199</v>
      </c>
      <c r="D4" s="19" t="s">
        <v>200</v>
      </c>
      <c r="E4" s="19" t="s">
        <v>201</v>
      </c>
      <c r="F4" s="19" t="s">
        <v>202</v>
      </c>
      <c r="G4" s="19" t="s">
        <v>203</v>
      </c>
      <c r="H4" s="19" t="s">
        <v>204</v>
      </c>
      <c r="I4" s="19" t="s">
        <v>205</v>
      </c>
      <c r="J4" s="19" t="s">
        <v>206</v>
      </c>
      <c r="K4" s="19" t="s">
        <v>207</v>
      </c>
      <c r="L4" s="19" t="s">
        <v>208</v>
      </c>
      <c r="M4" s="19" t="s">
        <v>209</v>
      </c>
      <c r="N4" s="71" t="s">
        <v>210</v>
      </c>
      <c r="O4" s="72"/>
      <c r="P4" s="1485">
        <v>2019</v>
      </c>
      <c r="Q4" s="99" t="s">
        <v>199</v>
      </c>
      <c r="R4" s="99" t="s">
        <v>200</v>
      </c>
      <c r="S4" s="99" t="s">
        <v>201</v>
      </c>
      <c r="T4" s="99" t="s">
        <v>202</v>
      </c>
      <c r="U4" s="99" t="s">
        <v>203</v>
      </c>
      <c r="V4" s="99" t="s">
        <v>204</v>
      </c>
      <c r="W4" s="99" t="s">
        <v>205</v>
      </c>
      <c r="X4" s="99" t="s">
        <v>206</v>
      </c>
      <c r="Y4" s="99" t="s">
        <v>207</v>
      </c>
      <c r="Z4" s="99" t="s">
        <v>208</v>
      </c>
      <c r="AA4" s="99" t="s">
        <v>209</v>
      </c>
      <c r="AB4" s="99" t="s">
        <v>210</v>
      </c>
    </row>
    <row r="5" spans="1:28" ht="17.25" x14ac:dyDescent="0.15">
      <c r="A5" s="1491" t="s">
        <v>211</v>
      </c>
      <c r="B5" s="20" t="s">
        <v>21</v>
      </c>
      <c r="C5" s="21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123</v>
      </c>
      <c r="N5" s="73">
        <v>123</v>
      </c>
      <c r="O5" s="74"/>
      <c r="P5" s="1485"/>
      <c r="Q5" s="76">
        <v>128</v>
      </c>
      <c r="R5" s="76">
        <v>117</v>
      </c>
      <c r="S5" s="76">
        <v>117</v>
      </c>
      <c r="T5" s="76">
        <v>120</v>
      </c>
      <c r="U5" s="76">
        <v>122</v>
      </c>
      <c r="V5" s="76">
        <v>108</v>
      </c>
      <c r="W5" s="76">
        <v>102</v>
      </c>
      <c r="X5" s="76">
        <v>92</v>
      </c>
      <c r="Y5" s="76">
        <v>79</v>
      </c>
      <c r="Z5" s="76">
        <v>82</v>
      </c>
      <c r="AA5" s="76"/>
      <c r="AB5" s="76"/>
    </row>
    <row r="6" spans="1:28" ht="17.25" x14ac:dyDescent="0.15">
      <c r="A6" s="1492"/>
      <c r="B6" s="23" t="s">
        <v>22</v>
      </c>
      <c r="C6" s="24">
        <v>473</v>
      </c>
      <c r="D6" s="25">
        <v>460</v>
      </c>
      <c r="E6" s="25">
        <v>494</v>
      </c>
      <c r="F6" s="25">
        <v>496</v>
      </c>
      <c r="G6" s="25">
        <v>465</v>
      </c>
      <c r="H6" s="25">
        <v>493</v>
      </c>
      <c r="I6" s="25">
        <v>508</v>
      </c>
      <c r="J6" s="25">
        <v>519</v>
      </c>
      <c r="K6" s="25">
        <v>507</v>
      </c>
      <c r="L6" s="25">
        <v>483</v>
      </c>
      <c r="M6" s="25">
        <v>460</v>
      </c>
      <c r="N6" s="75">
        <v>449</v>
      </c>
      <c r="O6" s="76"/>
      <c r="Q6" s="100">
        <v>417</v>
      </c>
      <c r="R6" s="100">
        <v>416</v>
      </c>
      <c r="S6" s="100">
        <v>428</v>
      </c>
      <c r="T6" s="100">
        <v>426</v>
      </c>
      <c r="U6">
        <v>422</v>
      </c>
      <c r="V6">
        <v>425</v>
      </c>
      <c r="W6">
        <v>385</v>
      </c>
      <c r="X6" s="100">
        <v>403</v>
      </c>
      <c r="Y6" s="100">
        <v>430</v>
      </c>
      <c r="Z6" s="100">
        <v>475</v>
      </c>
    </row>
    <row r="7" spans="1:28" ht="17.25" x14ac:dyDescent="0.15">
      <c r="A7" s="1492"/>
      <c r="B7" s="23" t="s">
        <v>212</v>
      </c>
      <c r="C7" s="26">
        <v>126</v>
      </c>
      <c r="D7" s="27">
        <v>119</v>
      </c>
      <c r="E7" s="27">
        <v>127</v>
      </c>
      <c r="F7" s="27">
        <v>128</v>
      </c>
      <c r="G7" s="27">
        <v>128</v>
      </c>
      <c r="H7" s="27">
        <v>128</v>
      </c>
      <c r="I7" s="27">
        <v>129</v>
      </c>
      <c r="J7" s="27">
        <v>123</v>
      </c>
      <c r="K7" s="27">
        <v>119</v>
      </c>
      <c r="L7" s="27">
        <v>105</v>
      </c>
      <c r="M7" s="27">
        <v>87</v>
      </c>
      <c r="N7" s="77">
        <v>82</v>
      </c>
      <c r="Q7">
        <v>75</v>
      </c>
      <c r="R7">
        <v>67</v>
      </c>
      <c r="S7">
        <v>71</v>
      </c>
      <c r="T7">
        <v>70</v>
      </c>
      <c r="U7">
        <v>64</v>
      </c>
      <c r="V7">
        <v>64</v>
      </c>
      <c r="W7">
        <v>60</v>
      </c>
      <c r="X7">
        <v>58</v>
      </c>
      <c r="Y7">
        <v>60</v>
      </c>
      <c r="Z7">
        <v>65</v>
      </c>
    </row>
    <row r="8" spans="1:28" ht="17.25" x14ac:dyDescent="0.15">
      <c r="A8" s="1492"/>
      <c r="B8" s="23" t="s">
        <v>26</v>
      </c>
      <c r="C8" s="28">
        <v>2</v>
      </c>
      <c r="D8" s="29">
        <v>2</v>
      </c>
      <c r="E8" s="29">
        <v>2</v>
      </c>
      <c r="F8" s="29">
        <v>2</v>
      </c>
      <c r="G8" s="29">
        <v>5</v>
      </c>
      <c r="H8" s="29">
        <v>6</v>
      </c>
      <c r="I8" s="29">
        <v>6</v>
      </c>
      <c r="J8" s="29">
        <v>8</v>
      </c>
      <c r="K8" s="29">
        <v>8</v>
      </c>
      <c r="L8" s="29">
        <v>9</v>
      </c>
      <c r="M8" s="29">
        <v>9</v>
      </c>
      <c r="N8" s="78">
        <v>9</v>
      </c>
      <c r="Q8">
        <v>13</v>
      </c>
      <c r="R8">
        <v>14</v>
      </c>
      <c r="S8">
        <v>20</v>
      </c>
      <c r="T8">
        <v>27</v>
      </c>
      <c r="U8">
        <v>30</v>
      </c>
      <c r="V8">
        <v>35</v>
      </c>
      <c r="W8">
        <v>44</v>
      </c>
      <c r="X8">
        <v>63</v>
      </c>
      <c r="Y8">
        <v>68</v>
      </c>
      <c r="Z8">
        <v>72</v>
      </c>
    </row>
    <row r="9" spans="1:28" ht="17.25" x14ac:dyDescent="0.15">
      <c r="A9" s="1492"/>
      <c r="B9" s="23" t="s">
        <v>213</v>
      </c>
      <c r="C9" s="28">
        <v>236</v>
      </c>
      <c r="D9" s="29">
        <v>215</v>
      </c>
      <c r="E9" s="29">
        <v>219</v>
      </c>
      <c r="F9" s="29">
        <v>214</v>
      </c>
      <c r="G9" s="29">
        <v>202</v>
      </c>
      <c r="H9" s="29">
        <v>201</v>
      </c>
      <c r="I9" s="29">
        <v>197</v>
      </c>
      <c r="J9" s="29">
        <v>194</v>
      </c>
      <c r="K9" s="29">
        <v>171</v>
      </c>
      <c r="L9" s="36">
        <v>147</v>
      </c>
      <c r="M9" s="36">
        <v>136</v>
      </c>
      <c r="N9" s="79">
        <v>137</v>
      </c>
      <c r="Q9">
        <v>132</v>
      </c>
      <c r="R9">
        <v>137</v>
      </c>
      <c r="S9">
        <v>136</v>
      </c>
      <c r="T9">
        <v>137</v>
      </c>
      <c r="U9">
        <v>142</v>
      </c>
      <c r="V9">
        <v>149</v>
      </c>
      <c r="W9">
        <v>168</v>
      </c>
      <c r="X9">
        <v>178</v>
      </c>
      <c r="Y9">
        <v>185</v>
      </c>
      <c r="Z9">
        <v>179</v>
      </c>
    </row>
    <row r="10" spans="1:28" ht="17.25" x14ac:dyDescent="0.15">
      <c r="A10" s="1492"/>
      <c r="B10" s="23" t="s">
        <v>23</v>
      </c>
      <c r="C10" s="24">
        <v>50</v>
      </c>
      <c r="D10" s="25">
        <v>51</v>
      </c>
      <c r="E10" s="25">
        <v>50</v>
      </c>
      <c r="F10" s="25">
        <v>50</v>
      </c>
      <c r="G10" s="25">
        <v>52</v>
      </c>
      <c r="H10" s="25">
        <v>52</v>
      </c>
      <c r="I10" s="25">
        <v>51</v>
      </c>
      <c r="J10" s="25">
        <v>49</v>
      </c>
      <c r="K10" s="25">
        <v>53</v>
      </c>
      <c r="L10" s="25">
        <v>50</v>
      </c>
      <c r="M10" s="25">
        <v>51</v>
      </c>
      <c r="N10" s="75">
        <v>52</v>
      </c>
      <c r="Q10">
        <v>51</v>
      </c>
      <c r="R10">
        <v>51</v>
      </c>
      <c r="S10">
        <v>55</v>
      </c>
      <c r="T10">
        <v>59</v>
      </c>
      <c r="U10">
        <v>58</v>
      </c>
      <c r="V10">
        <v>56</v>
      </c>
      <c r="W10">
        <v>59</v>
      </c>
      <c r="X10">
        <v>59</v>
      </c>
      <c r="Y10">
        <v>58</v>
      </c>
      <c r="Z10">
        <v>60</v>
      </c>
    </row>
    <row r="11" spans="1:28" ht="17.25" x14ac:dyDescent="0.15">
      <c r="A11" s="1492"/>
      <c r="B11" s="23" t="s">
        <v>25</v>
      </c>
      <c r="C11" s="28">
        <v>27</v>
      </c>
      <c r="D11" s="29">
        <v>27</v>
      </c>
      <c r="E11" s="29">
        <v>25</v>
      </c>
      <c r="F11" s="29">
        <v>28</v>
      </c>
      <c r="G11" s="29">
        <v>24</v>
      </c>
      <c r="H11" s="29">
        <v>27</v>
      </c>
      <c r="I11" s="29">
        <v>27</v>
      </c>
      <c r="J11" s="29">
        <v>27</v>
      </c>
      <c r="K11" s="29">
        <v>23</v>
      </c>
      <c r="L11" s="29">
        <v>23</v>
      </c>
      <c r="M11" s="29">
        <v>16</v>
      </c>
      <c r="N11" s="78">
        <v>15</v>
      </c>
      <c r="Q11">
        <v>15</v>
      </c>
      <c r="R11">
        <v>16</v>
      </c>
      <c r="S11">
        <v>15</v>
      </c>
      <c r="T11">
        <v>15</v>
      </c>
      <c r="U11">
        <v>15</v>
      </c>
      <c r="V11">
        <v>15</v>
      </c>
      <c r="W11">
        <v>14</v>
      </c>
      <c r="X11">
        <v>14</v>
      </c>
      <c r="Y11">
        <v>19</v>
      </c>
      <c r="Z11">
        <v>19</v>
      </c>
    </row>
    <row r="12" spans="1:28" ht="17.25" x14ac:dyDescent="0.15">
      <c r="A12" s="1493"/>
      <c r="B12" s="30" t="s">
        <v>28</v>
      </c>
      <c r="C12" s="31">
        <f>SUM(C5:C11)</f>
        <v>914</v>
      </c>
      <c r="D12" s="32">
        <f>SUM(D5:D11)</f>
        <v>874</v>
      </c>
      <c r="E12" s="32">
        <f t="shared" ref="E12:N12" si="0">SUM(E5:E11)</f>
        <v>917</v>
      </c>
      <c r="F12" s="32">
        <f t="shared" si="0"/>
        <v>918</v>
      </c>
      <c r="G12" s="32">
        <f t="shared" si="0"/>
        <v>876</v>
      </c>
      <c r="H12" s="32">
        <f t="shared" si="0"/>
        <v>907</v>
      </c>
      <c r="I12" s="32">
        <f t="shared" si="0"/>
        <v>918</v>
      </c>
      <c r="J12" s="32">
        <f t="shared" si="0"/>
        <v>920</v>
      </c>
      <c r="K12" s="32">
        <f t="shared" si="0"/>
        <v>881</v>
      </c>
      <c r="L12" s="32">
        <f t="shared" si="0"/>
        <v>817</v>
      </c>
      <c r="M12" s="32">
        <f t="shared" si="0"/>
        <v>882</v>
      </c>
      <c r="N12" s="80">
        <f t="shared" si="0"/>
        <v>867</v>
      </c>
      <c r="Q12" s="76">
        <f>SUM(Q5:Q11)</f>
        <v>831</v>
      </c>
      <c r="R12" s="76">
        <f>SUM(R5:R11)</f>
        <v>818</v>
      </c>
      <c r="S12" s="76">
        <f t="shared" ref="S12:Z12" si="1">SUM(S5:S11)</f>
        <v>842</v>
      </c>
      <c r="T12" s="76">
        <f t="shared" si="1"/>
        <v>854</v>
      </c>
      <c r="U12" s="76">
        <f t="shared" si="1"/>
        <v>853</v>
      </c>
      <c r="V12" s="76">
        <f t="shared" si="1"/>
        <v>852</v>
      </c>
      <c r="W12" s="76">
        <f t="shared" si="1"/>
        <v>832</v>
      </c>
      <c r="X12" s="76">
        <f t="shared" si="1"/>
        <v>867</v>
      </c>
      <c r="Y12" s="76">
        <f t="shared" si="1"/>
        <v>899</v>
      </c>
      <c r="Z12" s="76">
        <f t="shared" si="1"/>
        <v>952</v>
      </c>
    </row>
    <row r="13" spans="1:28" ht="17.25" x14ac:dyDescent="0.15">
      <c r="A13" s="1491" t="s">
        <v>214</v>
      </c>
      <c r="B13" s="20" t="s">
        <v>21</v>
      </c>
      <c r="C13" s="33">
        <v>128</v>
      </c>
      <c r="D13" s="34">
        <v>117</v>
      </c>
      <c r="E13" s="34">
        <v>117</v>
      </c>
      <c r="F13" s="34">
        <v>120</v>
      </c>
      <c r="G13" s="34">
        <v>122</v>
      </c>
      <c r="H13" s="34">
        <v>108</v>
      </c>
      <c r="I13" s="34">
        <v>102</v>
      </c>
      <c r="J13" s="34">
        <v>92</v>
      </c>
      <c r="K13" s="34">
        <v>79</v>
      </c>
      <c r="L13" s="34">
        <v>82</v>
      </c>
      <c r="M13" s="81">
        <v>86</v>
      </c>
      <c r="N13" s="82">
        <v>86</v>
      </c>
    </row>
    <row r="14" spans="1:28" ht="17.25" x14ac:dyDescent="0.15">
      <c r="A14" s="1492"/>
      <c r="B14" s="23" t="s">
        <v>22</v>
      </c>
      <c r="C14" s="35">
        <v>417</v>
      </c>
      <c r="D14" s="36">
        <v>416</v>
      </c>
      <c r="E14" s="36">
        <v>428</v>
      </c>
      <c r="F14" s="36">
        <v>426</v>
      </c>
      <c r="G14" s="29">
        <v>422</v>
      </c>
      <c r="H14" s="29">
        <v>425</v>
      </c>
      <c r="I14" s="29">
        <v>385</v>
      </c>
      <c r="J14" s="36">
        <v>403</v>
      </c>
      <c r="K14" s="36">
        <v>430</v>
      </c>
      <c r="L14" s="36">
        <v>475</v>
      </c>
      <c r="M14" s="29">
        <v>339</v>
      </c>
      <c r="N14" s="78">
        <v>335</v>
      </c>
    </row>
    <row r="15" spans="1:28" ht="17.25" x14ac:dyDescent="0.15">
      <c r="A15" s="1492"/>
      <c r="B15" s="23" t="s">
        <v>212</v>
      </c>
      <c r="C15" s="28">
        <v>75</v>
      </c>
      <c r="D15" s="29">
        <v>67</v>
      </c>
      <c r="E15" s="29">
        <v>71</v>
      </c>
      <c r="F15" s="29">
        <v>70</v>
      </c>
      <c r="G15" s="29">
        <v>64</v>
      </c>
      <c r="H15" s="29">
        <v>64</v>
      </c>
      <c r="I15" s="29">
        <v>60</v>
      </c>
      <c r="J15" s="29">
        <v>58</v>
      </c>
      <c r="K15" s="29">
        <v>60</v>
      </c>
      <c r="L15" s="29">
        <v>65</v>
      </c>
      <c r="M15" s="29">
        <v>63</v>
      </c>
      <c r="N15" s="78">
        <v>64</v>
      </c>
    </row>
    <row r="16" spans="1:28" ht="17.25" x14ac:dyDescent="0.15">
      <c r="A16" s="1492"/>
      <c r="B16" s="23" t="s">
        <v>26</v>
      </c>
      <c r="C16" s="28">
        <v>13</v>
      </c>
      <c r="D16" s="29">
        <v>14</v>
      </c>
      <c r="E16" s="29">
        <v>20</v>
      </c>
      <c r="F16" s="29">
        <v>27</v>
      </c>
      <c r="G16" s="29">
        <v>30</v>
      </c>
      <c r="H16" s="29">
        <v>35</v>
      </c>
      <c r="I16" s="29">
        <v>44</v>
      </c>
      <c r="J16" s="29">
        <v>63</v>
      </c>
      <c r="K16" s="29">
        <v>68</v>
      </c>
      <c r="L16" s="29">
        <v>72</v>
      </c>
      <c r="M16" s="29">
        <v>66</v>
      </c>
      <c r="N16" s="78">
        <v>67</v>
      </c>
    </row>
    <row r="17" spans="1:28" ht="17.25" x14ac:dyDescent="0.15">
      <c r="A17" s="1492"/>
      <c r="B17" s="23" t="s">
        <v>213</v>
      </c>
      <c r="C17" s="28">
        <v>132</v>
      </c>
      <c r="D17" s="29">
        <v>137</v>
      </c>
      <c r="E17" s="29">
        <v>136</v>
      </c>
      <c r="F17" s="29">
        <v>137</v>
      </c>
      <c r="G17" s="29">
        <v>142</v>
      </c>
      <c r="H17" s="29">
        <v>149</v>
      </c>
      <c r="I17" s="29">
        <v>168</v>
      </c>
      <c r="J17" s="29">
        <v>178</v>
      </c>
      <c r="K17" s="29">
        <v>185</v>
      </c>
      <c r="L17" s="29">
        <v>179</v>
      </c>
      <c r="M17" s="29">
        <v>180</v>
      </c>
      <c r="N17" s="78">
        <v>172</v>
      </c>
    </row>
    <row r="18" spans="1:28" ht="17.25" x14ac:dyDescent="0.15">
      <c r="A18" s="1492"/>
      <c r="B18" s="23" t="s">
        <v>23</v>
      </c>
      <c r="C18" s="28">
        <v>51</v>
      </c>
      <c r="D18" s="29">
        <v>51</v>
      </c>
      <c r="E18" s="29">
        <v>55</v>
      </c>
      <c r="F18" s="29">
        <v>59</v>
      </c>
      <c r="G18" s="29">
        <v>58</v>
      </c>
      <c r="H18" s="29">
        <v>56</v>
      </c>
      <c r="I18" s="29">
        <v>59</v>
      </c>
      <c r="J18" s="29">
        <v>59</v>
      </c>
      <c r="K18" s="29">
        <v>58</v>
      </c>
      <c r="L18" s="29">
        <v>60</v>
      </c>
      <c r="M18" s="29">
        <v>62</v>
      </c>
      <c r="N18" s="78">
        <v>60</v>
      </c>
    </row>
    <row r="19" spans="1:28" ht="17.25" x14ac:dyDescent="0.15">
      <c r="A19" s="1492"/>
      <c r="B19" s="23" t="s">
        <v>25</v>
      </c>
      <c r="C19" s="28">
        <v>15</v>
      </c>
      <c r="D19" s="29">
        <v>16</v>
      </c>
      <c r="E19" s="29">
        <v>15</v>
      </c>
      <c r="F19" s="29">
        <v>15</v>
      </c>
      <c r="G19" s="29">
        <v>15</v>
      </c>
      <c r="H19" s="29">
        <v>15</v>
      </c>
      <c r="I19" s="29">
        <v>14</v>
      </c>
      <c r="J19" s="29">
        <v>14</v>
      </c>
      <c r="K19" s="29">
        <v>19</v>
      </c>
      <c r="L19" s="29">
        <v>19</v>
      </c>
      <c r="M19" s="29">
        <v>18</v>
      </c>
      <c r="N19" s="78">
        <v>27</v>
      </c>
    </row>
    <row r="20" spans="1:28" ht="17.25" x14ac:dyDescent="0.15">
      <c r="A20" s="1493"/>
      <c r="B20" s="30" t="s">
        <v>28</v>
      </c>
      <c r="C20" s="31">
        <f>SUM(C13:C19)</f>
        <v>831</v>
      </c>
      <c r="D20" s="32">
        <f>SUM(D13:D19)</f>
        <v>818</v>
      </c>
      <c r="E20" s="32">
        <f t="shared" ref="E20:N20" si="2">SUM(E13:E19)</f>
        <v>842</v>
      </c>
      <c r="F20" s="32">
        <f t="shared" si="2"/>
        <v>854</v>
      </c>
      <c r="G20" s="32">
        <f t="shared" si="2"/>
        <v>853</v>
      </c>
      <c r="H20" s="32">
        <f t="shared" si="2"/>
        <v>852</v>
      </c>
      <c r="I20" s="32">
        <f t="shared" si="2"/>
        <v>832</v>
      </c>
      <c r="J20" s="32">
        <f t="shared" si="2"/>
        <v>867</v>
      </c>
      <c r="K20" s="32">
        <f t="shared" si="2"/>
        <v>899</v>
      </c>
      <c r="L20" s="32">
        <f t="shared" si="2"/>
        <v>952</v>
      </c>
      <c r="M20" s="32">
        <f t="shared" si="2"/>
        <v>814</v>
      </c>
      <c r="N20" s="32">
        <f t="shared" si="2"/>
        <v>811</v>
      </c>
    </row>
    <row r="21" spans="1:28" ht="17.25" x14ac:dyDescent="0.15">
      <c r="A21" s="1491" t="s">
        <v>215</v>
      </c>
      <c r="B21" s="20" t="s">
        <v>21</v>
      </c>
      <c r="C21" s="37">
        <v>94</v>
      </c>
      <c r="D21" s="38">
        <v>74</v>
      </c>
      <c r="E21" s="38">
        <v>82</v>
      </c>
      <c r="F21" s="38">
        <v>91</v>
      </c>
      <c r="G21" s="39">
        <v>91</v>
      </c>
      <c r="H21" s="34"/>
      <c r="I21" s="34"/>
      <c r="J21" s="34"/>
      <c r="K21" s="34"/>
      <c r="L21" s="34"/>
      <c r="M21" s="81"/>
      <c r="N21" s="82"/>
    </row>
    <row r="22" spans="1:28" ht="17.25" x14ac:dyDescent="0.15">
      <c r="A22" s="1492"/>
      <c r="B22" s="23" t="s">
        <v>22</v>
      </c>
      <c r="C22" s="35">
        <v>447</v>
      </c>
      <c r="D22" s="36">
        <v>429</v>
      </c>
      <c r="E22" s="38">
        <v>439</v>
      </c>
      <c r="F22" s="38">
        <v>432</v>
      </c>
      <c r="G22" s="36">
        <v>429</v>
      </c>
      <c r="H22" s="29"/>
      <c r="I22" s="29"/>
      <c r="J22" s="36"/>
      <c r="K22" s="36"/>
      <c r="L22" s="36"/>
      <c r="M22" s="29"/>
      <c r="N22" s="78"/>
    </row>
    <row r="23" spans="1:28" ht="17.25" x14ac:dyDescent="0.15">
      <c r="A23" s="1492"/>
      <c r="B23" s="23" t="s">
        <v>212</v>
      </c>
      <c r="C23" s="28">
        <v>64</v>
      </c>
      <c r="D23" s="29">
        <v>60</v>
      </c>
      <c r="E23" s="38">
        <v>85</v>
      </c>
      <c r="F23" s="38">
        <v>87</v>
      </c>
      <c r="G23" s="36">
        <v>80</v>
      </c>
      <c r="H23" s="29"/>
      <c r="I23" s="29"/>
      <c r="J23" s="29"/>
      <c r="K23" s="29"/>
      <c r="L23" s="29"/>
      <c r="M23" s="29"/>
      <c r="N23" s="78"/>
    </row>
    <row r="24" spans="1:28" ht="17.25" x14ac:dyDescent="0.15">
      <c r="A24" s="1492"/>
      <c r="B24" s="23" t="s">
        <v>26</v>
      </c>
      <c r="C24" s="28">
        <v>65</v>
      </c>
      <c r="D24" s="29">
        <v>68</v>
      </c>
      <c r="E24" s="38">
        <v>65</v>
      </c>
      <c r="F24" s="38">
        <v>61</v>
      </c>
      <c r="G24" s="36">
        <v>61</v>
      </c>
      <c r="H24" s="29"/>
      <c r="I24" s="29"/>
      <c r="J24" s="29"/>
      <c r="K24" s="29"/>
      <c r="L24" s="29"/>
      <c r="M24" s="29"/>
      <c r="N24" s="78"/>
    </row>
    <row r="25" spans="1:28" ht="17.25" x14ac:dyDescent="0.15">
      <c r="A25" s="1492"/>
      <c r="B25" s="23" t="s">
        <v>213</v>
      </c>
      <c r="C25" s="28">
        <v>165</v>
      </c>
      <c r="D25" s="29">
        <v>165</v>
      </c>
      <c r="E25" s="38">
        <v>164</v>
      </c>
      <c r="F25" s="38">
        <v>155</v>
      </c>
      <c r="G25" s="36">
        <v>144</v>
      </c>
      <c r="H25" s="29"/>
      <c r="I25" s="29"/>
      <c r="J25" s="29"/>
      <c r="K25" s="29"/>
      <c r="L25" s="29"/>
      <c r="M25" s="29"/>
      <c r="N25" s="78"/>
    </row>
    <row r="26" spans="1:28" ht="17.25" x14ac:dyDescent="0.15">
      <c r="A26" s="1492"/>
      <c r="B26" s="23" t="s">
        <v>23</v>
      </c>
      <c r="C26" s="28">
        <v>58</v>
      </c>
      <c r="D26" s="29">
        <v>57</v>
      </c>
      <c r="E26" s="38">
        <v>72</v>
      </c>
      <c r="F26" s="38">
        <v>75</v>
      </c>
      <c r="G26" s="36">
        <v>70</v>
      </c>
      <c r="H26" s="29"/>
      <c r="I26" s="29"/>
      <c r="J26" s="29"/>
      <c r="K26" s="29"/>
      <c r="L26" s="29"/>
      <c r="M26" s="29"/>
      <c r="N26" s="78"/>
    </row>
    <row r="27" spans="1:28" ht="17.25" x14ac:dyDescent="0.15">
      <c r="A27" s="1492"/>
      <c r="B27" s="23" t="s">
        <v>25</v>
      </c>
      <c r="C27" s="28">
        <v>22</v>
      </c>
      <c r="D27" s="29">
        <v>22</v>
      </c>
      <c r="E27" s="38">
        <v>19</v>
      </c>
      <c r="F27" s="38">
        <v>16</v>
      </c>
      <c r="G27" s="36">
        <v>17</v>
      </c>
      <c r="H27" s="29"/>
      <c r="I27" s="29"/>
      <c r="J27" s="29"/>
      <c r="K27" s="29"/>
      <c r="L27" s="29"/>
      <c r="M27" s="29"/>
      <c r="N27" s="78"/>
    </row>
    <row r="28" spans="1:28" ht="17.25" x14ac:dyDescent="0.15">
      <c r="A28" s="1494"/>
      <c r="B28" s="40" t="s">
        <v>27</v>
      </c>
      <c r="C28" s="41">
        <v>12</v>
      </c>
      <c r="D28" s="42">
        <v>17</v>
      </c>
      <c r="E28" s="38">
        <v>21</v>
      </c>
      <c r="F28" s="38">
        <v>22</v>
      </c>
      <c r="G28" s="43">
        <v>22</v>
      </c>
      <c r="H28" s="42"/>
      <c r="I28" s="42"/>
      <c r="J28" s="42"/>
      <c r="K28" s="42"/>
      <c r="L28" s="42"/>
      <c r="M28" s="42"/>
      <c r="N28" s="83"/>
    </row>
    <row r="29" spans="1:28" ht="17.25" x14ac:dyDescent="0.15">
      <c r="A29" s="1493"/>
      <c r="B29" s="30" t="s">
        <v>28</v>
      </c>
      <c r="C29" s="31">
        <f t="shared" ref="C29:N29" si="3">SUM(C21:C28)</f>
        <v>927</v>
      </c>
      <c r="D29" s="31">
        <f t="shared" si="3"/>
        <v>892</v>
      </c>
      <c r="E29" s="31">
        <f t="shared" si="3"/>
        <v>947</v>
      </c>
      <c r="F29" s="31">
        <f t="shared" si="3"/>
        <v>939</v>
      </c>
      <c r="G29" s="31">
        <f t="shared" si="3"/>
        <v>914</v>
      </c>
      <c r="H29" s="31">
        <f t="shared" si="3"/>
        <v>0</v>
      </c>
      <c r="I29" s="31">
        <f t="shared" si="3"/>
        <v>0</v>
      </c>
      <c r="J29" s="31">
        <f t="shared" si="3"/>
        <v>0</v>
      </c>
      <c r="K29" s="31">
        <f t="shared" si="3"/>
        <v>0</v>
      </c>
      <c r="L29" s="31">
        <f t="shared" si="3"/>
        <v>0</v>
      </c>
      <c r="M29" s="31">
        <f t="shared" si="3"/>
        <v>0</v>
      </c>
      <c r="N29" s="31">
        <f t="shared" si="3"/>
        <v>0</v>
      </c>
    </row>
    <row r="30" spans="1:28" ht="16.5" customHeight="1" x14ac:dyDescent="0.15"/>
    <row r="31" spans="1:28" ht="35.25" x14ac:dyDescent="0.15">
      <c r="A31" s="15" t="s">
        <v>64</v>
      </c>
    </row>
    <row r="32" spans="1:28" ht="22.5" x14ac:dyDescent="0.15">
      <c r="A32" s="44" t="s">
        <v>198</v>
      </c>
      <c r="B32" s="45" t="s">
        <v>9</v>
      </c>
      <c r="C32" s="46" t="s">
        <v>199</v>
      </c>
      <c r="D32" s="47" t="s">
        <v>200</v>
      </c>
      <c r="E32" s="47" t="s">
        <v>201</v>
      </c>
      <c r="F32" s="47" t="s">
        <v>202</v>
      </c>
      <c r="G32" s="47" t="s">
        <v>203</v>
      </c>
      <c r="H32" s="47" t="s">
        <v>204</v>
      </c>
      <c r="I32" s="47" t="s">
        <v>205</v>
      </c>
      <c r="J32" s="47" t="s">
        <v>206</v>
      </c>
      <c r="K32" s="47" t="s">
        <v>207</v>
      </c>
      <c r="L32" s="47" t="s">
        <v>208</v>
      </c>
      <c r="M32" s="47" t="s">
        <v>209</v>
      </c>
      <c r="N32" s="84" t="s">
        <v>210</v>
      </c>
      <c r="Q32" s="99" t="s">
        <v>199</v>
      </c>
      <c r="R32" s="99" t="s">
        <v>200</v>
      </c>
      <c r="S32" s="99" t="s">
        <v>201</v>
      </c>
      <c r="T32" s="99" t="s">
        <v>202</v>
      </c>
      <c r="U32" s="99" t="s">
        <v>203</v>
      </c>
      <c r="V32" s="99" t="s">
        <v>204</v>
      </c>
      <c r="W32" s="99" t="s">
        <v>205</v>
      </c>
      <c r="X32" s="99" t="s">
        <v>206</v>
      </c>
      <c r="Y32" s="99" t="s">
        <v>207</v>
      </c>
      <c r="Z32" s="99" t="s">
        <v>208</v>
      </c>
      <c r="AA32" s="99" t="s">
        <v>209</v>
      </c>
      <c r="AB32" s="99" t="s">
        <v>210</v>
      </c>
    </row>
    <row r="33" spans="1:28" ht="17.25" x14ac:dyDescent="0.15">
      <c r="A33" s="1490" t="s">
        <v>211</v>
      </c>
      <c r="B33" s="48" t="s">
        <v>21</v>
      </c>
      <c r="C33" s="49">
        <v>3684.3561645186801</v>
      </c>
      <c r="D33" s="50">
        <v>2929.6955951846699</v>
      </c>
      <c r="E33" s="50">
        <v>3855.61397698363</v>
      </c>
      <c r="F33" s="50">
        <v>2362.4367609354699</v>
      </c>
      <c r="G33" s="50">
        <v>2496.74794594788</v>
      </c>
      <c r="H33" s="50">
        <v>2595.8960523576998</v>
      </c>
      <c r="I33" s="50">
        <v>2691.2763577597002</v>
      </c>
      <c r="J33" s="50">
        <v>2091.9875464185702</v>
      </c>
      <c r="K33" s="50">
        <v>1877.3597577754001</v>
      </c>
      <c r="L33" s="50">
        <v>1653.8834857965501</v>
      </c>
      <c r="M33" s="50">
        <v>1714.7973603810001</v>
      </c>
      <c r="N33" s="85">
        <v>554.51542891378995</v>
      </c>
      <c r="Q33" s="89">
        <v>1667.3558898666099</v>
      </c>
      <c r="R33" s="89">
        <v>1289.40261830077</v>
      </c>
      <c r="S33" s="89">
        <v>2495.9297064337502</v>
      </c>
      <c r="T33" s="89">
        <v>2177.55811791735</v>
      </c>
      <c r="U33" s="89">
        <v>1506.40971131579</v>
      </c>
      <c r="V33" s="89">
        <v>1395.24495263158</v>
      </c>
      <c r="W33" s="89">
        <v>1233.90241343158</v>
      </c>
      <c r="X33" s="89">
        <v>1530.2300068421</v>
      </c>
      <c r="Y33" s="89">
        <v>1360.84033458309</v>
      </c>
      <c r="Z33" s="89">
        <v>1659</v>
      </c>
      <c r="AA33" s="89"/>
      <c r="AB33" s="89"/>
    </row>
    <row r="34" spans="1:28" ht="17.25" x14ac:dyDescent="0.15">
      <c r="A34" s="1487"/>
      <c r="B34" s="51" t="s">
        <v>22</v>
      </c>
      <c r="C34" s="52">
        <v>4205</v>
      </c>
      <c r="D34" s="53">
        <v>3342</v>
      </c>
      <c r="E34" s="53">
        <v>3515</v>
      </c>
      <c r="F34" s="53">
        <v>2768.3639782205501</v>
      </c>
      <c r="G34" s="53">
        <v>3297.4884169519701</v>
      </c>
      <c r="H34" s="53">
        <v>2698.5812342295899</v>
      </c>
      <c r="I34" s="53">
        <v>2472.93279211559</v>
      </c>
      <c r="J34" s="53">
        <v>2079.8836500779398</v>
      </c>
      <c r="K34" s="53">
        <v>1883.1895198801701</v>
      </c>
      <c r="L34" s="53">
        <v>2556.3636728566398</v>
      </c>
      <c r="M34" s="53">
        <v>2013.3518096416501</v>
      </c>
      <c r="N34" s="86">
        <v>2751.6502453155999</v>
      </c>
      <c r="Q34" s="89">
        <v>2826</v>
      </c>
      <c r="R34" s="89">
        <v>1881</v>
      </c>
      <c r="S34" s="89">
        <v>3111</v>
      </c>
      <c r="T34" s="89">
        <v>2847.8958802132802</v>
      </c>
      <c r="U34" s="89">
        <v>2675.4450295684301</v>
      </c>
      <c r="V34" s="89">
        <v>2386.9292338289001</v>
      </c>
      <c r="W34" s="89">
        <v>2012.7534130602401</v>
      </c>
      <c r="X34" s="89">
        <v>2452.88292601386</v>
      </c>
      <c r="Y34" s="89">
        <v>2526.09291961496</v>
      </c>
      <c r="Z34" s="89">
        <v>2860.5415439378298</v>
      </c>
    </row>
    <row r="35" spans="1:28" ht="17.25" x14ac:dyDescent="0.15">
      <c r="A35" s="1487"/>
      <c r="B35" s="51" t="s">
        <v>212</v>
      </c>
      <c r="C35" s="52">
        <v>643</v>
      </c>
      <c r="D35" s="53">
        <v>688.6</v>
      </c>
      <c r="E35" s="53">
        <v>772.7</v>
      </c>
      <c r="F35" s="53">
        <v>721.5</v>
      </c>
      <c r="G35" s="53">
        <v>705.7</v>
      </c>
      <c r="H35" s="53">
        <v>675.7</v>
      </c>
      <c r="I35" s="53">
        <v>673</v>
      </c>
      <c r="J35" s="53">
        <v>614.70000000000005</v>
      </c>
      <c r="K35" s="53">
        <v>580.35</v>
      </c>
      <c r="L35" s="53">
        <v>772</v>
      </c>
      <c r="M35" s="53">
        <v>515</v>
      </c>
      <c r="N35" s="86">
        <v>522</v>
      </c>
      <c r="Q35" s="101">
        <v>729</v>
      </c>
      <c r="R35" s="101">
        <v>479</v>
      </c>
      <c r="S35" s="101">
        <v>871</v>
      </c>
      <c r="T35" s="101">
        <v>779</v>
      </c>
      <c r="U35" s="101">
        <v>637.57000000000005</v>
      </c>
      <c r="V35" s="101">
        <v>591.88</v>
      </c>
      <c r="W35" s="101">
        <v>662.72</v>
      </c>
      <c r="X35" s="101">
        <v>764.48</v>
      </c>
      <c r="Y35" s="101">
        <v>966.49</v>
      </c>
      <c r="Z35">
        <v>934.41</v>
      </c>
    </row>
    <row r="36" spans="1:28" ht="17.25" x14ac:dyDescent="0.15">
      <c r="A36" s="1487"/>
      <c r="B36" s="23" t="s">
        <v>26</v>
      </c>
      <c r="C36" s="54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87">
        <v>0</v>
      </c>
      <c r="Q36" s="89">
        <v>0</v>
      </c>
      <c r="R36" s="89">
        <v>0</v>
      </c>
      <c r="S36" s="89">
        <v>0</v>
      </c>
      <c r="T36" s="89">
        <v>9.9082000000000008</v>
      </c>
      <c r="U36" s="89">
        <v>0</v>
      </c>
      <c r="V36" s="89">
        <v>5.1555999999999997</v>
      </c>
      <c r="W36" s="89">
        <v>26.63</v>
      </c>
      <c r="X36" s="89">
        <v>152.29</v>
      </c>
      <c r="Y36" s="89">
        <v>224.05</v>
      </c>
      <c r="Z36" s="89">
        <v>278.46704299999999</v>
      </c>
    </row>
    <row r="37" spans="1:28" ht="17.25" x14ac:dyDescent="0.15">
      <c r="A37" s="1487"/>
      <c r="B37" s="23" t="s">
        <v>213</v>
      </c>
      <c r="C37" s="52">
        <v>1332.54</v>
      </c>
      <c r="D37" s="53">
        <v>335.12</v>
      </c>
      <c r="E37" s="53">
        <v>1397.85</v>
      </c>
      <c r="F37" s="53">
        <v>889.49</v>
      </c>
      <c r="G37" s="53">
        <v>1049.67</v>
      </c>
      <c r="H37" s="53">
        <v>753.54</v>
      </c>
      <c r="I37" s="53">
        <v>680.28</v>
      </c>
      <c r="J37" s="53">
        <v>766.72</v>
      </c>
      <c r="K37" s="53">
        <v>749.67</v>
      </c>
      <c r="L37" s="53">
        <v>900.11</v>
      </c>
      <c r="M37" s="53">
        <v>925.33</v>
      </c>
      <c r="N37" s="86">
        <v>977.18</v>
      </c>
      <c r="Q37">
        <v>405.35</v>
      </c>
      <c r="R37">
        <v>306.97000000000003</v>
      </c>
      <c r="S37">
        <v>929.03</v>
      </c>
      <c r="T37">
        <v>578.29</v>
      </c>
      <c r="U37">
        <v>575.23</v>
      </c>
      <c r="V37">
        <v>918.65</v>
      </c>
      <c r="W37">
        <v>1309.1500000000001</v>
      </c>
      <c r="X37">
        <v>1572.22</v>
      </c>
      <c r="Y37">
        <v>1783.61</v>
      </c>
      <c r="Z37">
        <v>1679.09</v>
      </c>
    </row>
    <row r="38" spans="1:28" ht="17.25" x14ac:dyDescent="0.15">
      <c r="A38" s="1487"/>
      <c r="B38" s="23" t="s">
        <v>23</v>
      </c>
      <c r="C38" s="52">
        <v>665.65</v>
      </c>
      <c r="D38" s="53">
        <v>602.97</v>
      </c>
      <c r="E38" s="53">
        <v>606.17999999999995</v>
      </c>
      <c r="F38" s="53">
        <v>1123.69</v>
      </c>
      <c r="G38" s="53">
        <v>994.08</v>
      </c>
      <c r="H38" s="53">
        <v>847.13</v>
      </c>
      <c r="I38" s="53">
        <v>431.27</v>
      </c>
      <c r="J38" s="53">
        <v>447.65</v>
      </c>
      <c r="K38" s="53">
        <v>631.1</v>
      </c>
      <c r="L38" s="53">
        <v>857.91</v>
      </c>
      <c r="M38" s="53">
        <v>1007.36</v>
      </c>
      <c r="N38" s="86">
        <v>728.47</v>
      </c>
      <c r="Q38" s="101">
        <v>1124.44</v>
      </c>
      <c r="R38" s="101">
        <v>775.61</v>
      </c>
      <c r="S38" s="101">
        <v>1221.93</v>
      </c>
      <c r="T38" s="101">
        <v>1182.3472999999999</v>
      </c>
      <c r="U38" s="101">
        <v>1425.66</v>
      </c>
      <c r="V38" s="101">
        <v>1086.5820000000001</v>
      </c>
      <c r="W38" s="101">
        <v>401.25221590201801</v>
      </c>
      <c r="X38" s="101">
        <v>446.43207498530001</v>
      </c>
      <c r="Y38" s="101">
        <v>586.04463857344695</v>
      </c>
      <c r="Z38">
        <v>1062.0601937691699</v>
      </c>
    </row>
    <row r="39" spans="1:28" ht="17.25" x14ac:dyDescent="0.15">
      <c r="A39" s="1487"/>
      <c r="B39" s="23" t="s">
        <v>25</v>
      </c>
      <c r="C39" s="52">
        <v>246.74110400000001</v>
      </c>
      <c r="D39" s="53">
        <v>62.352899999999998</v>
      </c>
      <c r="E39" s="53">
        <v>298.77668699999998</v>
      </c>
      <c r="F39" s="53">
        <v>209.541877</v>
      </c>
      <c r="G39" s="53">
        <v>147.23521</v>
      </c>
      <c r="H39" s="53">
        <v>129.80294799999999</v>
      </c>
      <c r="I39" s="53">
        <v>77.537294000000003</v>
      </c>
      <c r="J39" s="53">
        <v>68.668012000000004</v>
      </c>
      <c r="K39" s="53">
        <v>44.458460000000002</v>
      </c>
      <c r="L39" s="53">
        <v>53.782823</v>
      </c>
      <c r="M39" s="53">
        <v>98.759195000000005</v>
      </c>
      <c r="N39" s="86">
        <v>29.810063</v>
      </c>
      <c r="Q39" s="101">
        <v>13.27</v>
      </c>
      <c r="R39" s="101">
        <v>12.41</v>
      </c>
      <c r="S39" s="101">
        <v>15.85</v>
      </c>
      <c r="T39" s="101">
        <v>20.5</v>
      </c>
      <c r="U39" s="101">
        <v>20.420000000000002</v>
      </c>
      <c r="V39" s="101">
        <v>15</v>
      </c>
      <c r="W39" s="101">
        <v>8.99</v>
      </c>
      <c r="X39" s="101">
        <v>33.89</v>
      </c>
      <c r="Y39" s="101">
        <v>17.079999999999998</v>
      </c>
      <c r="Z39">
        <v>16.62</v>
      </c>
    </row>
    <row r="40" spans="1:28" ht="17.25" x14ac:dyDescent="0.15">
      <c r="A40" s="1488"/>
      <c r="B40" s="30" t="s">
        <v>28</v>
      </c>
      <c r="C40" s="56">
        <f>SUM(C33:C39)</f>
        <v>10777.287268518679</v>
      </c>
      <c r="D40" s="57">
        <f>SUM(D33:D39)</f>
        <v>7960.7384951846707</v>
      </c>
      <c r="E40" s="57">
        <f t="shared" ref="E40:AB40" si="4">SUM(E33:E39)</f>
        <v>10446.120663983629</v>
      </c>
      <c r="F40" s="57">
        <f t="shared" si="4"/>
        <v>8075.0226161560204</v>
      </c>
      <c r="G40" s="57">
        <f t="shared" si="4"/>
        <v>8690.9215728998515</v>
      </c>
      <c r="H40" s="57">
        <f t="shared" si="4"/>
        <v>7700.6502345872887</v>
      </c>
      <c r="I40" s="57">
        <f t="shared" si="4"/>
        <v>7026.2964438752897</v>
      </c>
      <c r="J40" s="57">
        <f t="shared" si="4"/>
        <v>6069.6092084965094</v>
      </c>
      <c r="K40" s="57">
        <f t="shared" si="4"/>
        <v>5766.1277376555709</v>
      </c>
      <c r="L40" s="57">
        <f t="shared" si="4"/>
        <v>6794.0499816531892</v>
      </c>
      <c r="M40" s="57">
        <f t="shared" si="4"/>
        <v>6274.5983650226499</v>
      </c>
      <c r="N40" s="88">
        <f t="shared" si="4"/>
        <v>5563.6257372293903</v>
      </c>
      <c r="O40" s="89"/>
      <c r="P40" s="89"/>
      <c r="Q40" s="89">
        <f t="shared" si="4"/>
        <v>6765.4158898666101</v>
      </c>
      <c r="R40" s="89">
        <f t="shared" si="4"/>
        <v>4744.3926183007698</v>
      </c>
      <c r="S40" s="89">
        <f t="shared" si="4"/>
        <v>8644.7397064337492</v>
      </c>
      <c r="T40" s="89">
        <f t="shared" si="4"/>
        <v>7595.4994981306299</v>
      </c>
      <c r="U40" s="89">
        <f t="shared" si="4"/>
        <v>6840.7347408842197</v>
      </c>
      <c r="V40" s="89">
        <f t="shared" si="4"/>
        <v>6399.4417864604802</v>
      </c>
      <c r="W40" s="89">
        <f t="shared" si="4"/>
        <v>5655.3980423938383</v>
      </c>
      <c r="X40" s="89">
        <f t="shared" si="4"/>
        <v>6952.4250078412597</v>
      </c>
      <c r="Y40" s="89">
        <f t="shared" si="4"/>
        <v>7464.2078927714965</v>
      </c>
      <c r="Z40" s="89">
        <f t="shared" si="4"/>
        <v>8490.1887807069998</v>
      </c>
      <c r="AA40" s="89">
        <f t="shared" si="4"/>
        <v>0</v>
      </c>
      <c r="AB40" s="89">
        <f t="shared" si="4"/>
        <v>0</v>
      </c>
    </row>
    <row r="41" spans="1:28" ht="17.25" x14ac:dyDescent="0.15">
      <c r="A41" s="1486" t="s">
        <v>214</v>
      </c>
      <c r="B41" s="58" t="s">
        <v>21</v>
      </c>
      <c r="C41" s="59">
        <v>1667.3558898666099</v>
      </c>
      <c r="D41" s="60">
        <v>1289.40261830077</v>
      </c>
      <c r="E41" s="60">
        <v>2495.9297064337502</v>
      </c>
      <c r="F41" s="60">
        <v>2177.55811791735</v>
      </c>
      <c r="G41" s="60">
        <v>1506.40971131579</v>
      </c>
      <c r="H41" s="60">
        <v>1395.24495263158</v>
      </c>
      <c r="I41" s="60">
        <v>1233.90241343158</v>
      </c>
      <c r="J41" s="60">
        <v>1530.2300068421</v>
      </c>
      <c r="K41" s="60">
        <v>1360.84033458309</v>
      </c>
      <c r="L41" s="60">
        <v>1659</v>
      </c>
      <c r="M41" s="60">
        <v>1841.88</v>
      </c>
      <c r="N41" s="90">
        <v>1891.32</v>
      </c>
    </row>
    <row r="42" spans="1:28" ht="17.25" x14ac:dyDescent="0.15">
      <c r="A42" s="1487"/>
      <c r="B42" s="51" t="s">
        <v>22</v>
      </c>
      <c r="C42" s="52">
        <v>2826</v>
      </c>
      <c r="D42" s="53">
        <v>1881</v>
      </c>
      <c r="E42" s="53">
        <v>3111</v>
      </c>
      <c r="F42" s="53">
        <v>2847.8958802132802</v>
      </c>
      <c r="G42" s="53">
        <v>2675.4450295684301</v>
      </c>
      <c r="H42" s="53">
        <v>2386.9292338289001</v>
      </c>
      <c r="I42" s="53">
        <v>2012.7534130602401</v>
      </c>
      <c r="J42" s="53">
        <v>2452.88292601386</v>
      </c>
      <c r="K42" s="53">
        <v>2526.09291961496</v>
      </c>
      <c r="L42" s="53">
        <v>2860.5415439378298</v>
      </c>
      <c r="M42" s="91">
        <v>3351.04742399836</v>
      </c>
      <c r="N42" s="92">
        <v>3604.7972825479601</v>
      </c>
    </row>
    <row r="43" spans="1:28" ht="17.25" x14ac:dyDescent="0.15">
      <c r="A43" s="1487"/>
      <c r="B43" s="51" t="s">
        <v>212</v>
      </c>
      <c r="C43" s="61">
        <v>729</v>
      </c>
      <c r="D43" s="62">
        <v>479</v>
      </c>
      <c r="E43" s="62">
        <v>871</v>
      </c>
      <c r="F43" s="62">
        <v>779</v>
      </c>
      <c r="G43" s="62">
        <v>637.57000000000005</v>
      </c>
      <c r="H43" s="62">
        <v>591.88</v>
      </c>
      <c r="I43" s="62">
        <v>662.72</v>
      </c>
      <c r="J43" s="62">
        <v>764.48</v>
      </c>
      <c r="K43" s="62">
        <v>966.49</v>
      </c>
      <c r="L43" s="64">
        <v>934.41</v>
      </c>
      <c r="M43" s="64">
        <v>944.96</v>
      </c>
      <c r="N43" s="93">
        <v>908.28</v>
      </c>
    </row>
    <row r="44" spans="1:28" ht="17.25" x14ac:dyDescent="0.15">
      <c r="A44" s="1487"/>
      <c r="B44" s="23" t="s">
        <v>26</v>
      </c>
      <c r="C44" s="52">
        <v>0</v>
      </c>
      <c r="D44" s="53">
        <v>0</v>
      </c>
      <c r="E44" s="53">
        <v>0</v>
      </c>
      <c r="F44" s="53">
        <v>9.9082000000000008</v>
      </c>
      <c r="G44" s="53">
        <v>0</v>
      </c>
      <c r="H44" s="53">
        <v>5.1555999999999997</v>
      </c>
      <c r="I44" s="53">
        <v>26.63</v>
      </c>
      <c r="J44" s="53">
        <v>152.29</v>
      </c>
      <c r="K44" s="53">
        <v>224.05</v>
      </c>
      <c r="L44" s="53">
        <v>278.46704299999999</v>
      </c>
      <c r="M44" s="64">
        <v>210.79</v>
      </c>
      <c r="N44" s="93">
        <v>155.26</v>
      </c>
    </row>
    <row r="45" spans="1:28" ht="17.25" x14ac:dyDescent="0.15">
      <c r="A45" s="1487"/>
      <c r="B45" s="23" t="s">
        <v>213</v>
      </c>
      <c r="C45" s="63">
        <v>405.35</v>
      </c>
      <c r="D45" s="64">
        <v>306.97000000000003</v>
      </c>
      <c r="E45" s="64">
        <v>929.03</v>
      </c>
      <c r="F45" s="64">
        <v>578.29</v>
      </c>
      <c r="G45" s="64">
        <v>575.23</v>
      </c>
      <c r="H45" s="64">
        <v>918.65</v>
      </c>
      <c r="I45" s="64">
        <v>1309.1500000000001</v>
      </c>
      <c r="J45" s="64">
        <v>1572.22</v>
      </c>
      <c r="K45" s="64">
        <v>1783.61</v>
      </c>
      <c r="L45" s="64">
        <v>1679.09</v>
      </c>
      <c r="M45" s="64">
        <v>1016.94</v>
      </c>
      <c r="N45" s="93">
        <v>1357.63</v>
      </c>
    </row>
    <row r="46" spans="1:28" ht="17.25" x14ac:dyDescent="0.15">
      <c r="A46" s="1487"/>
      <c r="B46" s="23" t="s">
        <v>23</v>
      </c>
      <c r="C46" s="61">
        <v>1124.44</v>
      </c>
      <c r="D46" s="62">
        <v>775.61</v>
      </c>
      <c r="E46" s="62">
        <v>1221.93</v>
      </c>
      <c r="F46" s="53">
        <v>1182.3472999999999</v>
      </c>
      <c r="G46" s="62">
        <v>1425.66</v>
      </c>
      <c r="H46" s="62">
        <v>1086.5820000000001</v>
      </c>
      <c r="I46" s="62">
        <v>401.25221590201801</v>
      </c>
      <c r="J46" s="62">
        <v>446.43207498530001</v>
      </c>
      <c r="K46" s="62">
        <v>586.04463857344695</v>
      </c>
      <c r="L46" s="91">
        <v>1062.0601937691699</v>
      </c>
      <c r="M46" s="91">
        <v>1903.1125689999999</v>
      </c>
      <c r="N46" s="92">
        <v>1696.2469639999999</v>
      </c>
    </row>
    <row r="47" spans="1:28" ht="17.25" x14ac:dyDescent="0.15">
      <c r="A47" s="1487"/>
      <c r="B47" s="23" t="s">
        <v>25</v>
      </c>
      <c r="C47" s="61">
        <v>13.27</v>
      </c>
      <c r="D47" s="62">
        <v>12.41</v>
      </c>
      <c r="E47" s="62">
        <v>15.85</v>
      </c>
      <c r="F47" s="62">
        <v>20.5</v>
      </c>
      <c r="G47" s="62">
        <v>20.420000000000002</v>
      </c>
      <c r="H47" s="62">
        <v>15</v>
      </c>
      <c r="I47" s="62">
        <v>8.99</v>
      </c>
      <c r="J47" s="62">
        <v>33.89</v>
      </c>
      <c r="K47" s="62">
        <v>17.079999999999998</v>
      </c>
      <c r="L47" s="64">
        <v>16.62</v>
      </c>
      <c r="M47" s="64">
        <v>36.57</v>
      </c>
      <c r="N47" s="93">
        <v>16.420000000000002</v>
      </c>
    </row>
    <row r="48" spans="1:28" ht="17.25" x14ac:dyDescent="0.15">
      <c r="A48" s="1488"/>
      <c r="B48" s="30" t="s">
        <v>28</v>
      </c>
      <c r="C48" s="56">
        <f t="shared" ref="C48:N48" si="5">SUM(C41:C47)</f>
        <v>6765.4158898666101</v>
      </c>
      <c r="D48" s="57">
        <f t="shared" si="5"/>
        <v>4744.3926183007698</v>
      </c>
      <c r="E48" s="57">
        <f t="shared" si="5"/>
        <v>8644.7397064337492</v>
      </c>
      <c r="F48" s="57">
        <f t="shared" si="5"/>
        <v>7595.4994981306299</v>
      </c>
      <c r="G48" s="57">
        <f t="shared" si="5"/>
        <v>6840.7347408842197</v>
      </c>
      <c r="H48" s="57">
        <f t="shared" si="5"/>
        <v>6399.4417864604802</v>
      </c>
      <c r="I48" s="57">
        <f t="shared" si="5"/>
        <v>5655.3980423938383</v>
      </c>
      <c r="J48" s="57">
        <f t="shared" si="5"/>
        <v>6952.4250078412597</v>
      </c>
      <c r="K48" s="57">
        <f t="shared" si="5"/>
        <v>7464.2078927714965</v>
      </c>
      <c r="L48" s="57">
        <f t="shared" si="5"/>
        <v>8490.1887807069998</v>
      </c>
      <c r="M48" s="57">
        <f t="shared" si="5"/>
        <v>9305.2999929983598</v>
      </c>
      <c r="N48" s="88">
        <f t="shared" si="5"/>
        <v>9629.954246547959</v>
      </c>
    </row>
    <row r="49" spans="1:28" ht="17.25" x14ac:dyDescent="0.15">
      <c r="A49" s="1486" t="s">
        <v>215</v>
      </c>
      <c r="B49" s="58" t="s">
        <v>21</v>
      </c>
      <c r="C49" s="59">
        <v>1567.31</v>
      </c>
      <c r="D49" s="59">
        <v>513.20000000000005</v>
      </c>
      <c r="E49" s="60">
        <v>1646.92</v>
      </c>
      <c r="F49" s="60">
        <v>2207</v>
      </c>
      <c r="G49" s="60">
        <v>1995.86</v>
      </c>
      <c r="H49" s="60"/>
      <c r="I49" s="60"/>
      <c r="J49" s="60"/>
      <c r="K49" s="60"/>
      <c r="L49" s="60"/>
      <c r="M49" s="60"/>
      <c r="N49" s="90"/>
    </row>
    <row r="50" spans="1:28" ht="17.25" x14ac:dyDescent="0.15">
      <c r="A50" s="1487"/>
      <c r="B50" s="51" t="s">
        <v>22</v>
      </c>
      <c r="C50" s="59">
        <v>2256.3297289068801</v>
      </c>
      <c r="D50" s="59">
        <v>925.8</v>
      </c>
      <c r="E50" s="53">
        <v>2443.9782458381301</v>
      </c>
      <c r="F50" s="60">
        <v>3202.29</v>
      </c>
      <c r="G50" s="53">
        <v>2769.98</v>
      </c>
      <c r="H50" s="53"/>
      <c r="I50" s="53"/>
      <c r="J50" s="53"/>
      <c r="K50" s="53"/>
      <c r="L50" s="53"/>
      <c r="M50" s="91"/>
      <c r="N50" s="92"/>
    </row>
    <row r="51" spans="1:28" ht="17.25" x14ac:dyDescent="0.15">
      <c r="A51" s="1487"/>
      <c r="B51" s="51" t="s">
        <v>212</v>
      </c>
      <c r="C51" s="59">
        <v>892.53</v>
      </c>
      <c r="D51" s="59">
        <v>407.44</v>
      </c>
      <c r="E51" s="62">
        <v>1287.76</v>
      </c>
      <c r="F51" s="60">
        <v>1548.15</v>
      </c>
      <c r="G51" s="62">
        <v>1206.07</v>
      </c>
      <c r="H51" s="62"/>
      <c r="I51" s="62"/>
      <c r="J51" s="62"/>
      <c r="K51" s="62"/>
      <c r="L51" s="64"/>
      <c r="M51" s="64"/>
      <c r="N51" s="93"/>
    </row>
    <row r="52" spans="1:28" ht="17.25" x14ac:dyDescent="0.15">
      <c r="A52" s="1487"/>
      <c r="B52" s="23" t="s">
        <v>26</v>
      </c>
      <c r="C52" s="59">
        <v>224.24178000000001</v>
      </c>
      <c r="D52" s="59">
        <v>95.26</v>
      </c>
      <c r="E52" s="53">
        <v>328.55753399999998</v>
      </c>
      <c r="F52" s="60">
        <v>329.58</v>
      </c>
      <c r="G52" s="53">
        <v>386.55</v>
      </c>
      <c r="H52" s="53"/>
      <c r="I52" s="53"/>
      <c r="J52" s="53"/>
      <c r="K52" s="53"/>
      <c r="L52" s="53"/>
      <c r="M52" s="64"/>
      <c r="N52" s="93"/>
    </row>
    <row r="53" spans="1:28" ht="17.25" x14ac:dyDescent="0.15">
      <c r="A53" s="1487"/>
      <c r="B53" s="23" t="s">
        <v>213</v>
      </c>
      <c r="C53" s="59">
        <v>748.23</v>
      </c>
      <c r="D53" s="59">
        <v>189.61499574336301</v>
      </c>
      <c r="E53" s="64">
        <v>637.67999999999995</v>
      </c>
      <c r="F53" s="60">
        <v>797.38</v>
      </c>
      <c r="G53" s="64">
        <v>477.52</v>
      </c>
      <c r="H53" s="64"/>
      <c r="I53" s="64"/>
      <c r="J53" s="64"/>
      <c r="K53" s="64"/>
      <c r="L53" s="64"/>
      <c r="M53" s="64"/>
      <c r="N53" s="93"/>
    </row>
    <row r="54" spans="1:28" ht="17.25" x14ac:dyDescent="0.15">
      <c r="A54" s="1487"/>
      <c r="B54" s="23" t="s">
        <v>23</v>
      </c>
      <c r="C54" s="59">
        <v>1501.66</v>
      </c>
      <c r="D54" s="59">
        <v>54.5</v>
      </c>
      <c r="E54" s="62">
        <v>926.33</v>
      </c>
      <c r="F54" s="60">
        <v>2000.8</v>
      </c>
      <c r="G54" s="62">
        <v>1340.4</v>
      </c>
      <c r="H54" s="62"/>
      <c r="I54" s="62"/>
      <c r="J54" s="62"/>
      <c r="K54" s="62"/>
      <c r="L54" s="91"/>
      <c r="M54" s="91"/>
      <c r="N54" s="92"/>
    </row>
    <row r="55" spans="1:28" ht="17.25" x14ac:dyDescent="0.15">
      <c r="A55" s="1487"/>
      <c r="B55" s="23" t="s">
        <v>25</v>
      </c>
      <c r="C55" s="59">
        <v>2.1800000000000002</v>
      </c>
      <c r="D55" s="59">
        <v>3.273247</v>
      </c>
      <c r="E55" s="62">
        <v>25.79</v>
      </c>
      <c r="F55" s="60">
        <v>14.27</v>
      </c>
      <c r="G55" s="62">
        <v>15.41</v>
      </c>
      <c r="H55" s="62"/>
      <c r="I55" s="62"/>
      <c r="J55" s="62"/>
      <c r="K55" s="62"/>
      <c r="L55" s="64"/>
      <c r="M55" s="64"/>
      <c r="N55" s="93"/>
    </row>
    <row r="56" spans="1:28" ht="17.25" x14ac:dyDescent="0.15">
      <c r="A56" s="1489"/>
      <c r="B56" s="40" t="s">
        <v>27</v>
      </c>
      <c r="C56" s="65">
        <v>205.501993</v>
      </c>
      <c r="D56" s="65">
        <v>101.473277</v>
      </c>
      <c r="E56" s="66">
        <v>241.955016</v>
      </c>
      <c r="F56" s="60">
        <v>372.89048542816897</v>
      </c>
      <c r="G56" s="66">
        <v>299.17</v>
      </c>
      <c r="H56" s="66"/>
      <c r="I56" s="66"/>
      <c r="J56" s="66"/>
      <c r="K56" s="66"/>
      <c r="L56" s="94"/>
      <c r="M56" s="94"/>
      <c r="N56" s="95"/>
    </row>
    <row r="57" spans="1:28" ht="17.25" x14ac:dyDescent="0.15">
      <c r="A57" s="1488"/>
      <c r="B57" s="30" t="s">
        <v>28</v>
      </c>
      <c r="C57" s="56">
        <f>SUM(C49:C56)</f>
        <v>7397.9835019068796</v>
      </c>
      <c r="D57" s="56">
        <f>SUM(D49:D56)</f>
        <v>2290.5615197433631</v>
      </c>
      <c r="E57" s="56">
        <f t="shared" ref="E57:N57" si="6">SUM(E49:E56)</f>
        <v>7538.9707958381296</v>
      </c>
      <c r="F57" s="56">
        <f t="shared" si="6"/>
        <v>10472.360485428169</v>
      </c>
      <c r="G57" s="56">
        <f t="shared" si="6"/>
        <v>8490.9599999999991</v>
      </c>
      <c r="H57" s="56">
        <f t="shared" si="6"/>
        <v>0</v>
      </c>
      <c r="I57" s="56">
        <f t="shared" si="6"/>
        <v>0</v>
      </c>
      <c r="J57" s="56">
        <f t="shared" si="6"/>
        <v>0</v>
      </c>
      <c r="K57" s="56">
        <f t="shared" si="6"/>
        <v>0</v>
      </c>
      <c r="L57" s="56">
        <f t="shared" si="6"/>
        <v>0</v>
      </c>
      <c r="M57" s="56">
        <f t="shared" si="6"/>
        <v>0</v>
      </c>
      <c r="N57" s="56">
        <f t="shared" si="6"/>
        <v>0</v>
      </c>
    </row>
    <row r="59" spans="1:28" ht="35.25" x14ac:dyDescent="0.15">
      <c r="A59" s="15" t="s">
        <v>216</v>
      </c>
    </row>
    <row r="60" spans="1:28" ht="22.5" x14ac:dyDescent="0.15">
      <c r="A60" s="44" t="s">
        <v>198</v>
      </c>
      <c r="B60" s="45" t="s">
        <v>9</v>
      </c>
      <c r="C60" s="46" t="s">
        <v>199</v>
      </c>
      <c r="D60" s="47" t="s">
        <v>200</v>
      </c>
      <c r="E60" s="47" t="s">
        <v>201</v>
      </c>
      <c r="F60" s="47" t="s">
        <v>202</v>
      </c>
      <c r="G60" s="47" t="s">
        <v>203</v>
      </c>
      <c r="H60" s="47" t="s">
        <v>204</v>
      </c>
      <c r="I60" s="47" t="s">
        <v>205</v>
      </c>
      <c r="J60" s="47" t="s">
        <v>206</v>
      </c>
      <c r="K60" s="47" t="s">
        <v>207</v>
      </c>
      <c r="L60" s="47" t="s">
        <v>208</v>
      </c>
      <c r="M60" s="47" t="s">
        <v>209</v>
      </c>
      <c r="N60" s="84" t="s">
        <v>210</v>
      </c>
      <c r="Q60" s="99" t="s">
        <v>199</v>
      </c>
      <c r="R60" s="99" t="s">
        <v>200</v>
      </c>
      <c r="S60" s="99" t="s">
        <v>201</v>
      </c>
      <c r="T60" s="99" t="s">
        <v>202</v>
      </c>
      <c r="U60" s="99" t="s">
        <v>203</v>
      </c>
      <c r="V60" s="99" t="s">
        <v>204</v>
      </c>
      <c r="W60" s="99" t="s">
        <v>205</v>
      </c>
      <c r="X60" s="99" t="s">
        <v>206</v>
      </c>
      <c r="Y60" s="99" t="s">
        <v>207</v>
      </c>
      <c r="Z60" s="99" t="s">
        <v>208</v>
      </c>
      <c r="AA60" s="99" t="s">
        <v>209</v>
      </c>
      <c r="AB60" s="99" t="s">
        <v>210</v>
      </c>
    </row>
    <row r="61" spans="1:28" ht="17.25" x14ac:dyDescent="0.15">
      <c r="A61" s="1490" t="s">
        <v>211</v>
      </c>
      <c r="B61" s="48" t="s">
        <v>21</v>
      </c>
      <c r="C61" s="67">
        <v>0.86</v>
      </c>
      <c r="D61" s="68">
        <v>0.876</v>
      </c>
      <c r="E61" s="68">
        <v>0.86299999999999999</v>
      </c>
      <c r="F61" s="68">
        <v>0.81399999999999995</v>
      </c>
      <c r="G61" s="68">
        <v>0.81689999999999996</v>
      </c>
      <c r="H61" s="68">
        <v>0.87129999999999996</v>
      </c>
      <c r="I61" s="68">
        <v>0.88419999999999999</v>
      </c>
      <c r="J61" s="68">
        <v>0.85310066749408797</v>
      </c>
      <c r="K61" s="68">
        <v>0.83150000000000002</v>
      </c>
      <c r="L61" s="68">
        <v>0.83460000000000001</v>
      </c>
      <c r="M61" s="68">
        <v>0.84870000000000001</v>
      </c>
      <c r="N61" s="96">
        <v>0.86860000000000004</v>
      </c>
      <c r="Q61" s="102">
        <v>0.64684126033657496</v>
      </c>
      <c r="R61" s="102">
        <v>0.76235631850941998</v>
      </c>
      <c r="S61" s="102">
        <v>0.86383787249839705</v>
      </c>
      <c r="T61" s="102">
        <v>0.86383787249839705</v>
      </c>
      <c r="U61" s="102">
        <v>0.88331007213294899</v>
      </c>
      <c r="V61" s="102">
        <v>0.89139282492810801</v>
      </c>
      <c r="W61" s="102">
        <v>0.89173209724718605</v>
      </c>
      <c r="X61" s="102">
        <v>0.76883219128152802</v>
      </c>
      <c r="Y61" s="102">
        <v>0.74908684081537702</v>
      </c>
      <c r="Z61" s="102">
        <v>0.75006666785187304</v>
      </c>
    </row>
    <row r="62" spans="1:28" ht="17.25" x14ac:dyDescent="0.15">
      <c r="A62" s="1487"/>
      <c r="B62" s="51" t="s">
        <v>22</v>
      </c>
      <c r="C62" s="69">
        <v>0.87</v>
      </c>
      <c r="D62" s="70">
        <v>0.90500000000000003</v>
      </c>
      <c r="E62" s="70">
        <v>0.9</v>
      </c>
      <c r="F62" s="70">
        <v>0.85</v>
      </c>
      <c r="G62" s="70">
        <v>0.875</v>
      </c>
      <c r="H62" s="70">
        <v>0.89</v>
      </c>
      <c r="I62" s="70">
        <v>0.875</v>
      </c>
      <c r="J62" s="70">
        <v>0.89</v>
      </c>
      <c r="K62" s="70">
        <v>0.94499999999999995</v>
      </c>
      <c r="L62" s="70">
        <v>0.95</v>
      </c>
      <c r="M62" s="70">
        <v>0.92500000000000004</v>
      </c>
      <c r="N62" s="97">
        <v>0.94499999999999995</v>
      </c>
      <c r="O62" s="98"/>
      <c r="Q62" s="98">
        <v>0.95053441718786602</v>
      </c>
      <c r="R62" s="98">
        <v>0.87598009902872698</v>
      </c>
      <c r="S62" s="98">
        <v>0.90985356106157</v>
      </c>
      <c r="T62" s="98">
        <v>0.87862191719865101</v>
      </c>
      <c r="U62" s="98">
        <v>0.84104081297251698</v>
      </c>
      <c r="V62" s="98">
        <v>0.84332431831894905</v>
      </c>
      <c r="W62" s="98">
        <v>0.85643932024417002</v>
      </c>
      <c r="X62" s="98">
        <v>0.82415147968095503</v>
      </c>
      <c r="Y62" s="98">
        <v>0.94589580665287498</v>
      </c>
      <c r="Z62" s="98">
        <v>0.82198093496638103</v>
      </c>
    </row>
    <row r="63" spans="1:28" ht="17.25" x14ac:dyDescent="0.15">
      <c r="A63" s="1487"/>
      <c r="B63" s="51" t="s">
        <v>212</v>
      </c>
      <c r="C63" s="69">
        <v>0.34</v>
      </c>
      <c r="D63" s="70">
        <v>0.37359999999999999</v>
      </c>
      <c r="E63" s="70">
        <v>0.37140000000000001</v>
      </c>
      <c r="F63" s="70">
        <v>0.37969999999999998</v>
      </c>
      <c r="G63" s="70">
        <v>0.3931</v>
      </c>
      <c r="H63" s="70">
        <v>0.38390000000000002</v>
      </c>
      <c r="I63" s="70">
        <v>0.44369999999999998</v>
      </c>
      <c r="J63" s="70">
        <v>0.43330000000000002</v>
      </c>
      <c r="K63" s="70">
        <v>0.45610000000000001</v>
      </c>
      <c r="L63" s="70">
        <v>0.48530000000000001</v>
      </c>
      <c r="M63" s="70">
        <v>0.50409999999999999</v>
      </c>
      <c r="N63" s="97">
        <v>0.40489999999999998</v>
      </c>
      <c r="Q63" s="98">
        <v>0.56742533877121404</v>
      </c>
      <c r="R63" s="98">
        <v>0.57212497230223802</v>
      </c>
      <c r="S63" s="98">
        <v>0.58030092839611602</v>
      </c>
      <c r="T63" s="98">
        <v>0.61049968374446595</v>
      </c>
      <c r="U63" s="98">
        <v>0.68188742202234198</v>
      </c>
      <c r="V63" s="98">
        <v>0.75021132713440397</v>
      </c>
      <c r="W63" s="98">
        <v>0.77165354330708702</v>
      </c>
      <c r="X63" s="98">
        <v>0.776926312709183</v>
      </c>
      <c r="Y63" s="98">
        <v>0.77016942440255898</v>
      </c>
      <c r="Z63" s="98">
        <v>0.75004008551576695</v>
      </c>
    </row>
    <row r="64" spans="1:28" ht="17.25" x14ac:dyDescent="0.15">
      <c r="A64" s="1487"/>
      <c r="B64" s="23" t="s">
        <v>26</v>
      </c>
      <c r="C64" s="69"/>
      <c r="D64" s="70"/>
      <c r="E64" s="70"/>
      <c r="F64" s="70">
        <v>0</v>
      </c>
      <c r="G64" s="70">
        <v>0</v>
      </c>
      <c r="H64" s="70">
        <v>0</v>
      </c>
      <c r="I64" s="70">
        <v>0</v>
      </c>
      <c r="J64" s="70">
        <v>0</v>
      </c>
      <c r="K64" s="70">
        <v>0</v>
      </c>
      <c r="L64" s="70">
        <v>0</v>
      </c>
      <c r="M64" s="70">
        <v>0</v>
      </c>
      <c r="N64" s="97">
        <v>0</v>
      </c>
      <c r="Q64" s="98"/>
      <c r="R64" s="98"/>
      <c r="S64" s="98"/>
      <c r="T64" s="102">
        <v>0.87444933920704804</v>
      </c>
      <c r="U64" s="102">
        <v>0.98971000935453701</v>
      </c>
      <c r="V64" s="102">
        <v>0.87402597402597404</v>
      </c>
      <c r="W64" s="102">
        <v>0.99741100323624599</v>
      </c>
      <c r="X64" s="102">
        <v>0.95737874582490501</v>
      </c>
      <c r="Y64" s="102">
        <v>0.94565970864931104</v>
      </c>
      <c r="Z64" s="102">
        <v>0.99668930443922699</v>
      </c>
    </row>
    <row r="65" spans="1:26" ht="17.25" x14ac:dyDescent="0.15">
      <c r="A65" s="1487"/>
      <c r="B65" s="23" t="s">
        <v>213</v>
      </c>
      <c r="C65" s="103">
        <v>0.59299999999999997</v>
      </c>
      <c r="D65" s="70">
        <v>0.56000000000000005</v>
      </c>
      <c r="E65" s="104">
        <v>0.57699999999999996</v>
      </c>
      <c r="F65" s="104">
        <v>0.58299999999999996</v>
      </c>
      <c r="G65" s="104">
        <v>0.58699999999999997</v>
      </c>
      <c r="H65" s="104">
        <v>0.56299999999999994</v>
      </c>
      <c r="I65" s="104">
        <v>0.60699999999999998</v>
      </c>
      <c r="J65" s="104">
        <v>0.627</v>
      </c>
      <c r="K65" s="104">
        <v>0.70699999999999996</v>
      </c>
      <c r="L65" s="104">
        <v>0.76300000000000001</v>
      </c>
      <c r="M65" s="70">
        <v>0.79</v>
      </c>
      <c r="N65" s="97">
        <v>0.77</v>
      </c>
      <c r="Q65" s="149">
        <v>0.75721027792343998</v>
      </c>
      <c r="R65" s="149">
        <v>0.80318979266347701</v>
      </c>
      <c r="S65" s="149">
        <v>0.85298383198152194</v>
      </c>
      <c r="T65" s="149">
        <v>0.85998730763128695</v>
      </c>
      <c r="U65" s="149">
        <v>0.87299264451033998</v>
      </c>
      <c r="V65" s="149">
        <v>0.86335975091989803</v>
      </c>
      <c r="W65" s="149">
        <v>0.75337569499602897</v>
      </c>
      <c r="X65" s="149">
        <v>0.80465837484741498</v>
      </c>
      <c r="Y65" s="149">
        <v>0.79259791288182901</v>
      </c>
      <c r="Z65" s="149">
        <v>0.79148751357220404</v>
      </c>
    </row>
    <row r="66" spans="1:26" ht="17.25" x14ac:dyDescent="0.15">
      <c r="A66" s="1487"/>
      <c r="B66" s="23" t="s">
        <v>23</v>
      </c>
      <c r="C66" s="69">
        <v>0.87</v>
      </c>
      <c r="D66" s="70">
        <v>0.84499999999999997</v>
      </c>
      <c r="E66" s="70">
        <v>0.86499999999999999</v>
      </c>
      <c r="F66" s="70">
        <v>0.9</v>
      </c>
      <c r="G66" s="105">
        <v>0.90500000000000003</v>
      </c>
      <c r="H66" s="70">
        <v>0.91</v>
      </c>
      <c r="I66" s="70">
        <v>0.9</v>
      </c>
      <c r="J66" s="70">
        <v>0.92</v>
      </c>
      <c r="K66" s="70">
        <v>0.78</v>
      </c>
      <c r="L66" s="70">
        <v>0.91</v>
      </c>
      <c r="M66" s="70"/>
      <c r="N66" s="97"/>
      <c r="Q66" s="98">
        <v>0.94159104658197201</v>
      </c>
      <c r="R66" s="98">
        <v>0.92427704023875701</v>
      </c>
      <c r="S66" s="98">
        <v>0.934511673125481</v>
      </c>
      <c r="T66" s="98">
        <v>0.938343206705608</v>
      </c>
      <c r="U66" s="98">
        <v>0.93718028123781305</v>
      </c>
      <c r="V66" s="98">
        <v>0.934739304446353</v>
      </c>
      <c r="W66" s="102">
        <v>0.94355546882622698</v>
      </c>
      <c r="X66" s="102">
        <v>0.90961469211379198</v>
      </c>
      <c r="Y66" s="102">
        <v>0.70622142715166003</v>
      </c>
      <c r="Z66" s="98">
        <v>0.80745566784657796</v>
      </c>
    </row>
    <row r="67" spans="1:26" ht="17.25" x14ac:dyDescent="0.15">
      <c r="A67" s="1487"/>
      <c r="B67" s="23" t="s">
        <v>25</v>
      </c>
      <c r="C67" s="103">
        <v>0.65200000000000002</v>
      </c>
      <c r="D67" s="104">
        <v>0.68500000000000005</v>
      </c>
      <c r="E67" s="104">
        <v>0.72399999999999998</v>
      </c>
      <c r="F67" s="104">
        <v>0.59</v>
      </c>
      <c r="G67" s="104">
        <v>0.752</v>
      </c>
      <c r="H67" s="104">
        <v>0.61299999999999999</v>
      </c>
      <c r="I67" s="104">
        <v>0.67100000000000004</v>
      </c>
      <c r="J67" s="104">
        <v>0.57599999999999996</v>
      </c>
      <c r="K67" s="104">
        <v>0.47</v>
      </c>
      <c r="L67" s="104">
        <v>0.68400000000000005</v>
      </c>
      <c r="M67" s="104">
        <v>0.60799999999999998</v>
      </c>
      <c r="N67" s="132">
        <v>0.61799999999999999</v>
      </c>
      <c r="Q67">
        <v>0</v>
      </c>
      <c r="R67">
        <v>0</v>
      </c>
      <c r="S67" s="98">
        <v>0.65</v>
      </c>
      <c r="T67" s="98">
        <v>0.66</v>
      </c>
      <c r="U67" s="98">
        <v>0.35714285714285698</v>
      </c>
      <c r="V67" s="98">
        <v>0.5</v>
      </c>
      <c r="W67" s="98">
        <v>0.56144067796610198</v>
      </c>
      <c r="X67" s="98">
        <v>0.54594827586206895</v>
      </c>
      <c r="Y67">
        <v>0</v>
      </c>
    </row>
    <row r="68" spans="1:26" ht="17.25" x14ac:dyDescent="0.15">
      <c r="A68" s="1488"/>
      <c r="B68" s="30" t="s">
        <v>28</v>
      </c>
      <c r="C68" s="106">
        <f>(C61+C62+C63+C65+C66+C67)/6</f>
        <v>0.6974999999999999</v>
      </c>
      <c r="D68" s="107">
        <f>(D61+D62+D63+D65+D66+D67)/6</f>
        <v>0.70743333333333336</v>
      </c>
      <c r="E68" s="107">
        <f t="shared" ref="E68:N68" si="7">(E61+E62+E63+E65+E66+E67)/6</f>
        <v>0.71673333333333333</v>
      </c>
      <c r="F68" s="107">
        <f t="shared" si="7"/>
        <v>0.6861166666666666</v>
      </c>
      <c r="G68" s="107">
        <f t="shared" si="7"/>
        <v>0.72149999999999992</v>
      </c>
      <c r="H68" s="107">
        <f t="shared" si="7"/>
        <v>0.70519999999999994</v>
      </c>
      <c r="I68" s="107">
        <f t="shared" si="7"/>
        <v>0.73014999999999997</v>
      </c>
      <c r="J68" s="107">
        <f t="shared" si="7"/>
        <v>0.71656677791568135</v>
      </c>
      <c r="K68" s="107">
        <f t="shared" si="7"/>
        <v>0.69826666666666659</v>
      </c>
      <c r="L68" s="107">
        <f t="shared" si="7"/>
        <v>0.77115</v>
      </c>
      <c r="M68" s="107">
        <f t="shared" si="7"/>
        <v>0.61263333333333336</v>
      </c>
      <c r="N68" s="133">
        <f t="shared" si="7"/>
        <v>0.6010833333333333</v>
      </c>
      <c r="O68" s="134"/>
      <c r="P68" s="134"/>
      <c r="Q68" s="134">
        <f>(Q61+Q62+Q63+Q65+Q66+Q67)/6</f>
        <v>0.64393372346684452</v>
      </c>
      <c r="R68" s="134">
        <f>(R61+R62+R63+R65+R66+R67)/6</f>
        <v>0.65632137045710326</v>
      </c>
      <c r="S68" s="134">
        <f>(S61+S62+S63+S65+S66+S67)/6</f>
        <v>0.79858131117718101</v>
      </c>
      <c r="T68" s="134">
        <f t="shared" ref="T68:Z68" si="8">(T61+T62+T63+T64+T65+T66+T67)/7</f>
        <v>0.81224847528363664</v>
      </c>
      <c r="U68" s="134">
        <f t="shared" si="8"/>
        <v>0.79475201419619357</v>
      </c>
      <c r="V68" s="134">
        <f t="shared" si="8"/>
        <v>0.80815049996766941</v>
      </c>
      <c r="W68" s="134">
        <f t="shared" si="8"/>
        <v>0.82508682940329248</v>
      </c>
      <c r="X68" s="134">
        <f t="shared" si="8"/>
        <v>0.79821572461712098</v>
      </c>
      <c r="Y68" s="134">
        <f t="shared" si="8"/>
        <v>0.70137587436480164</v>
      </c>
      <c r="Z68" s="134">
        <f t="shared" si="8"/>
        <v>0.70253145345600421</v>
      </c>
    </row>
    <row r="69" spans="1:26" ht="17.25" x14ac:dyDescent="0.15">
      <c r="A69" s="1486" t="s">
        <v>214</v>
      </c>
      <c r="B69" s="58" t="s">
        <v>21</v>
      </c>
      <c r="C69" s="108">
        <v>0.64684126033657496</v>
      </c>
      <c r="D69" s="109">
        <v>0.76235631850941998</v>
      </c>
      <c r="E69" s="109">
        <v>0.86383787249839705</v>
      </c>
      <c r="F69" s="109">
        <v>0.86383787249839705</v>
      </c>
      <c r="G69" s="109">
        <v>0.88331007213294899</v>
      </c>
      <c r="H69" s="109">
        <v>0.89139282492810801</v>
      </c>
      <c r="I69" s="109">
        <v>0.89173209724718605</v>
      </c>
      <c r="J69" s="109">
        <v>0.76883219128152802</v>
      </c>
      <c r="K69" s="109">
        <v>0.74908684081537702</v>
      </c>
      <c r="L69" s="109">
        <v>0.75006666785187304</v>
      </c>
      <c r="M69" s="109">
        <v>0.81380481117100401</v>
      </c>
      <c r="N69" s="135">
        <v>0.80410751620020104</v>
      </c>
    </row>
    <row r="70" spans="1:26" ht="17.25" x14ac:dyDescent="0.15">
      <c r="A70" s="1487"/>
      <c r="B70" s="51" t="s">
        <v>22</v>
      </c>
      <c r="C70" s="69">
        <v>0.95053441718786602</v>
      </c>
      <c r="D70" s="70">
        <v>0.87598009902872698</v>
      </c>
      <c r="E70" s="70">
        <v>0.90985356106157</v>
      </c>
      <c r="F70" s="70">
        <v>0.87862191719865101</v>
      </c>
      <c r="G70" s="70">
        <v>0.84104081297251698</v>
      </c>
      <c r="H70" s="70">
        <v>0.84332431831894905</v>
      </c>
      <c r="I70" s="70">
        <v>0.85643932024417002</v>
      </c>
      <c r="J70" s="70">
        <v>0.82415147968095503</v>
      </c>
      <c r="K70" s="70">
        <v>0.94589580665287498</v>
      </c>
      <c r="L70" s="70">
        <v>0.82198093496638103</v>
      </c>
      <c r="M70" s="104">
        <v>0.85821071592674703</v>
      </c>
      <c r="N70" s="132">
        <v>0.82189999999999996</v>
      </c>
    </row>
    <row r="71" spans="1:26" ht="17.25" x14ac:dyDescent="0.15">
      <c r="A71" s="1487"/>
      <c r="B71" s="51" t="s">
        <v>212</v>
      </c>
      <c r="C71" s="69">
        <v>0.56742533877121404</v>
      </c>
      <c r="D71" s="70">
        <v>0.57212497230223802</v>
      </c>
      <c r="E71" s="70">
        <v>0.58030092839611602</v>
      </c>
      <c r="F71" s="70">
        <v>0.61049968374446595</v>
      </c>
      <c r="G71" s="70">
        <v>0.68188742202234198</v>
      </c>
      <c r="H71" s="70">
        <v>0.75021132713440397</v>
      </c>
      <c r="I71" s="70">
        <v>0.77165354330708702</v>
      </c>
      <c r="J71" s="70">
        <v>0.776926312709183</v>
      </c>
      <c r="K71" s="70">
        <v>0.77016942440255898</v>
      </c>
      <c r="L71" s="70">
        <v>0.75004008551576695</v>
      </c>
      <c r="M71" s="70">
        <v>0.78</v>
      </c>
      <c r="N71" s="132">
        <v>0.82730000000000004</v>
      </c>
    </row>
    <row r="72" spans="1:26" ht="17.25" x14ac:dyDescent="0.15">
      <c r="A72" s="1487"/>
      <c r="B72" s="23" t="s">
        <v>26</v>
      </c>
      <c r="C72" s="69"/>
      <c r="D72" s="70"/>
      <c r="E72" s="70"/>
      <c r="F72" s="104">
        <v>0.87444933920704804</v>
      </c>
      <c r="G72" s="104">
        <v>0.98971000935453701</v>
      </c>
      <c r="H72" s="104">
        <v>0.87402597402597404</v>
      </c>
      <c r="I72" s="104">
        <v>0.99741100323624599</v>
      </c>
      <c r="J72" s="104">
        <v>0.95737874582490501</v>
      </c>
      <c r="K72" s="104">
        <v>0.94565970864931104</v>
      </c>
      <c r="L72" s="104">
        <v>0.99668930443922699</v>
      </c>
      <c r="M72" s="104">
        <v>0.79837542788417104</v>
      </c>
      <c r="N72" s="132">
        <v>0.870961416824794</v>
      </c>
    </row>
    <row r="73" spans="1:26" ht="17.25" x14ac:dyDescent="0.15">
      <c r="A73" s="1487"/>
      <c r="B73" s="23" t="s">
        <v>213</v>
      </c>
      <c r="C73" s="110">
        <v>0.75721027792343998</v>
      </c>
      <c r="D73" s="105">
        <v>0.80318979266347701</v>
      </c>
      <c r="E73" s="105">
        <v>0.85298383198152194</v>
      </c>
      <c r="F73" s="105">
        <v>0.85998730763128695</v>
      </c>
      <c r="G73" s="105">
        <v>0.87299264451033998</v>
      </c>
      <c r="H73" s="105">
        <v>0.86335975091989803</v>
      </c>
      <c r="I73" s="105">
        <v>0.75337569499602897</v>
      </c>
      <c r="J73" s="105">
        <v>0.80465837484741498</v>
      </c>
      <c r="K73" s="105">
        <v>0.79259791288182901</v>
      </c>
      <c r="L73" s="105">
        <v>0.79148751357220404</v>
      </c>
      <c r="M73" s="104">
        <v>0.99070350134973195</v>
      </c>
      <c r="N73" s="132">
        <v>0.99684183277245697</v>
      </c>
    </row>
    <row r="74" spans="1:26" ht="17.25" x14ac:dyDescent="0.15">
      <c r="A74" s="1487"/>
      <c r="B74" s="23" t="s">
        <v>23</v>
      </c>
      <c r="C74" s="69">
        <v>0.94159104658197201</v>
      </c>
      <c r="D74" s="70">
        <v>0.92427704023875701</v>
      </c>
      <c r="E74" s="70">
        <v>0.934511673125481</v>
      </c>
      <c r="F74" s="70">
        <v>0.938343206705608</v>
      </c>
      <c r="G74" s="70">
        <v>0.93718028123781305</v>
      </c>
      <c r="H74" s="70">
        <v>0.934739304446353</v>
      </c>
      <c r="I74" s="104">
        <v>0.94355546882622698</v>
      </c>
      <c r="J74" s="104">
        <v>0.90961469211379198</v>
      </c>
      <c r="K74" s="104">
        <v>0.70622142715166003</v>
      </c>
      <c r="L74" s="70">
        <v>0.80745566784657796</v>
      </c>
      <c r="M74" s="104">
        <v>0.92100265341839305</v>
      </c>
      <c r="N74" s="132">
        <v>0.90500000000000003</v>
      </c>
    </row>
    <row r="75" spans="1:26" ht="17.25" x14ac:dyDescent="0.15">
      <c r="A75" s="1487"/>
      <c r="B75" s="23" t="s">
        <v>25</v>
      </c>
      <c r="C75" s="63">
        <v>0</v>
      </c>
      <c r="D75" s="64">
        <v>0</v>
      </c>
      <c r="E75" s="70">
        <v>0.65</v>
      </c>
      <c r="F75" s="70">
        <v>0.66</v>
      </c>
      <c r="G75" s="70">
        <v>0.35714285714285698</v>
      </c>
      <c r="H75" s="70">
        <v>0.5</v>
      </c>
      <c r="I75" s="70">
        <v>0.56144067796610198</v>
      </c>
      <c r="J75" s="70">
        <v>0.54594827586206895</v>
      </c>
      <c r="K75" s="64">
        <v>0</v>
      </c>
      <c r="L75" s="104">
        <v>0.19919999999999999</v>
      </c>
      <c r="M75" s="104">
        <v>0.89610000000000001</v>
      </c>
      <c r="N75" s="132">
        <v>0.57369999999999999</v>
      </c>
    </row>
    <row r="76" spans="1:26" ht="17.25" x14ac:dyDescent="0.15">
      <c r="A76" s="1488"/>
      <c r="B76" s="30" t="s">
        <v>28</v>
      </c>
      <c r="C76" s="106">
        <f>(C69+C70+C71+C73+C74+C75)/6</f>
        <v>0.64393372346684452</v>
      </c>
      <c r="D76" s="107">
        <f>(D69+D70+D71+D73+D74+D75)/6</f>
        <v>0.65632137045710326</v>
      </c>
      <c r="E76" s="107">
        <f>(E69+E70+E71+E73+E74+E75)/6</f>
        <v>0.79858131117718101</v>
      </c>
      <c r="F76" s="107">
        <f t="shared" ref="F76:N76" si="9">(F69+F70+F71+F72+F73+F74+F75)/7</f>
        <v>0.81224847528363664</v>
      </c>
      <c r="G76" s="107">
        <f t="shared" si="9"/>
        <v>0.79475201419619357</v>
      </c>
      <c r="H76" s="107">
        <f t="shared" si="9"/>
        <v>0.80815049996766941</v>
      </c>
      <c r="I76" s="107">
        <f t="shared" si="9"/>
        <v>0.82508682940329248</v>
      </c>
      <c r="J76" s="107">
        <f t="shared" si="9"/>
        <v>0.79821572461712098</v>
      </c>
      <c r="K76" s="107">
        <f t="shared" si="9"/>
        <v>0.70137587436480164</v>
      </c>
      <c r="L76" s="107">
        <f t="shared" si="9"/>
        <v>0.73098859631314717</v>
      </c>
      <c r="M76" s="107">
        <f t="shared" si="9"/>
        <v>0.86545672996429246</v>
      </c>
      <c r="N76" s="107">
        <f t="shared" si="9"/>
        <v>0.82854439511392175</v>
      </c>
    </row>
    <row r="77" spans="1:26" ht="17.25" x14ac:dyDescent="0.15">
      <c r="A77" s="1486" t="s">
        <v>215</v>
      </c>
      <c r="B77" s="58" t="s">
        <v>21</v>
      </c>
      <c r="C77" s="108">
        <v>0.71258295984257303</v>
      </c>
      <c r="D77" s="109">
        <v>0.64248928497698499</v>
      </c>
      <c r="E77" s="109">
        <v>0.726259173334596</v>
      </c>
      <c r="F77" s="109">
        <v>0.73750000000000004</v>
      </c>
      <c r="G77" s="109">
        <v>0.83860000000000001</v>
      </c>
      <c r="H77" s="109"/>
      <c r="I77" s="109"/>
      <c r="J77" s="109"/>
      <c r="K77" s="109"/>
      <c r="L77" s="109"/>
      <c r="M77" s="109"/>
      <c r="N77" s="135"/>
    </row>
    <row r="78" spans="1:26" ht="17.25" x14ac:dyDescent="0.15">
      <c r="A78" s="1487"/>
      <c r="B78" s="51" t="s">
        <v>22</v>
      </c>
      <c r="C78" s="103">
        <v>0.87053333981953396</v>
      </c>
      <c r="D78" s="109">
        <v>0.83885778649935305</v>
      </c>
      <c r="E78" s="104">
        <v>0.86652358887334402</v>
      </c>
      <c r="F78" s="109">
        <v>0.87929999999999997</v>
      </c>
      <c r="G78" s="104">
        <v>0.92110000000000003</v>
      </c>
      <c r="H78" s="104"/>
      <c r="I78" s="104"/>
      <c r="J78" s="104"/>
      <c r="K78" s="104"/>
      <c r="L78" s="104"/>
      <c r="M78" s="104"/>
      <c r="N78" s="132"/>
    </row>
    <row r="79" spans="1:26" ht="17.25" x14ac:dyDescent="0.15">
      <c r="A79" s="1487"/>
      <c r="B79" s="51" t="s">
        <v>212</v>
      </c>
      <c r="C79" s="103">
        <v>0.73</v>
      </c>
      <c r="D79" s="109">
        <v>0.76</v>
      </c>
      <c r="E79" s="104">
        <v>0.68</v>
      </c>
      <c r="F79" s="109">
        <v>0.76</v>
      </c>
      <c r="G79" s="104">
        <v>0.90380000000000005</v>
      </c>
      <c r="H79" s="104"/>
      <c r="I79" s="104"/>
      <c r="J79" s="104"/>
      <c r="K79" s="104"/>
      <c r="L79" s="104"/>
      <c r="M79" s="104"/>
      <c r="N79" s="132"/>
    </row>
    <row r="80" spans="1:26" ht="17.25" x14ac:dyDescent="0.15">
      <c r="A80" s="1487"/>
      <c r="B80" s="23" t="s">
        <v>26</v>
      </c>
      <c r="C80" s="103">
        <v>0.94503108828939897</v>
      </c>
      <c r="D80" s="109">
        <v>0.89125223753633498</v>
      </c>
      <c r="E80" s="104">
        <v>0.87684657329378801</v>
      </c>
      <c r="F80" s="109">
        <v>0.93700000000000006</v>
      </c>
      <c r="G80" s="104">
        <v>0.97499999999999998</v>
      </c>
      <c r="H80" s="104"/>
      <c r="I80" s="104"/>
      <c r="J80" s="104"/>
      <c r="K80" s="104"/>
      <c r="L80" s="104"/>
      <c r="M80" s="104"/>
      <c r="N80" s="132"/>
    </row>
    <row r="81" spans="1:28" ht="17.25" x14ac:dyDescent="0.15">
      <c r="A81" s="1487"/>
      <c r="B81" s="23" t="s">
        <v>213</v>
      </c>
      <c r="C81" s="103">
        <v>0.81</v>
      </c>
      <c r="D81" s="109">
        <v>0.82299999999999995</v>
      </c>
      <c r="E81" s="104">
        <v>0.84299999999999997</v>
      </c>
      <c r="F81" s="109">
        <v>0.84899999999999998</v>
      </c>
      <c r="G81" s="104">
        <v>0.86299999999999999</v>
      </c>
      <c r="H81" s="104"/>
      <c r="I81" s="104"/>
      <c r="J81" s="104"/>
      <c r="K81" s="104"/>
      <c r="L81" s="104"/>
      <c r="M81" s="104"/>
      <c r="N81" s="132"/>
    </row>
    <row r="82" spans="1:28" ht="17.25" x14ac:dyDescent="0.15">
      <c r="A82" s="1487"/>
      <c r="B82" s="23" t="s">
        <v>23</v>
      </c>
      <c r="C82" s="103">
        <v>0.92560497498986105</v>
      </c>
      <c r="D82" s="109">
        <v>0.83615676359039204</v>
      </c>
      <c r="E82" s="104">
        <v>0.90121705797795904</v>
      </c>
      <c r="F82" s="109">
        <v>0.88</v>
      </c>
      <c r="G82" s="104">
        <v>0.93049999999999999</v>
      </c>
      <c r="H82" s="104"/>
      <c r="I82" s="104"/>
      <c r="J82" s="104"/>
      <c r="K82" s="104"/>
      <c r="L82" s="104"/>
      <c r="M82" s="104"/>
      <c r="N82" s="132"/>
    </row>
    <row r="83" spans="1:28" ht="17.25" x14ac:dyDescent="0.15">
      <c r="A83" s="1487"/>
      <c r="B83" s="23" t="s">
        <v>25</v>
      </c>
      <c r="C83" s="103">
        <v>0.1993</v>
      </c>
      <c r="D83" s="109">
        <f>VLOOKUP(B83,[1]总表!$B$73:$I$79,5,0)</f>
        <v>0.68405797101449295</v>
      </c>
      <c r="E83" s="104">
        <v>0.26117647058823501</v>
      </c>
      <c r="F83" s="109">
        <v>0.52</v>
      </c>
      <c r="G83" s="104">
        <v>0.76880000000000004</v>
      </c>
      <c r="H83" s="104"/>
      <c r="I83" s="104"/>
      <c r="J83" s="104"/>
      <c r="K83" s="104"/>
      <c r="L83" s="104"/>
      <c r="M83" s="104"/>
      <c r="N83" s="132"/>
    </row>
    <row r="84" spans="1:28" ht="17.25" x14ac:dyDescent="0.15">
      <c r="A84" s="1489"/>
      <c r="B84" s="40" t="s">
        <v>27</v>
      </c>
      <c r="C84" s="111">
        <v>0.96042338709677399</v>
      </c>
      <c r="D84" s="112">
        <v>0.78685096153846101</v>
      </c>
      <c r="E84" s="113">
        <v>0.967331423534597</v>
      </c>
      <c r="F84" s="109">
        <v>0.93547077922077904</v>
      </c>
      <c r="G84" s="113">
        <v>0.89780000000000004</v>
      </c>
      <c r="H84" s="113"/>
      <c r="I84" s="113"/>
      <c r="J84" s="113"/>
      <c r="K84" s="113"/>
      <c r="L84" s="113"/>
      <c r="M84" s="113"/>
      <c r="N84" s="136"/>
    </row>
    <row r="85" spans="1:28" ht="17.25" x14ac:dyDescent="0.15">
      <c r="A85" s="1488"/>
      <c r="B85" s="30" t="s">
        <v>28</v>
      </c>
      <c r="C85" s="114">
        <f>AVERAGE(C77:C84)</f>
        <v>0.76918446875476765</v>
      </c>
      <c r="D85" s="114">
        <f>AVERAGE(D77:D84)</f>
        <v>0.78283312564450236</v>
      </c>
      <c r="E85" s="114">
        <f>AVERAGE(E77:E84)</f>
        <v>0.7652942859503149</v>
      </c>
      <c r="F85" s="114">
        <f>AVERAGE(F77:F84)</f>
        <v>0.81228384740259751</v>
      </c>
      <c r="G85" s="114">
        <f t="shared" ref="G85:N85" si="10">(G77+G78+G79+G80+G81+G82+G83)/7</f>
        <v>0.88582857142857141</v>
      </c>
      <c r="H85" s="114">
        <f t="shared" si="10"/>
        <v>0</v>
      </c>
      <c r="I85" s="114">
        <f t="shared" si="10"/>
        <v>0</v>
      </c>
      <c r="J85" s="114">
        <f t="shared" si="10"/>
        <v>0</v>
      </c>
      <c r="K85" s="114">
        <f t="shared" si="10"/>
        <v>0</v>
      </c>
      <c r="L85" s="114">
        <f t="shared" si="10"/>
        <v>0</v>
      </c>
      <c r="M85" s="114">
        <f t="shared" si="10"/>
        <v>0</v>
      </c>
      <c r="N85" s="114">
        <f t="shared" si="10"/>
        <v>0</v>
      </c>
    </row>
    <row r="87" spans="1:28" ht="35.25" x14ac:dyDescent="0.15">
      <c r="A87" s="15" t="s">
        <v>217</v>
      </c>
    </row>
    <row r="88" spans="1:28" ht="22.5" x14ac:dyDescent="0.15">
      <c r="A88" s="16" t="s">
        <v>198</v>
      </c>
      <c r="B88" s="17" t="s">
        <v>9</v>
      </c>
      <c r="C88" s="18" t="s">
        <v>199</v>
      </c>
      <c r="D88" s="19" t="s">
        <v>200</v>
      </c>
      <c r="E88" s="19" t="s">
        <v>201</v>
      </c>
      <c r="F88" s="19" t="s">
        <v>202</v>
      </c>
      <c r="G88" s="19" t="s">
        <v>203</v>
      </c>
      <c r="H88" s="19" t="s">
        <v>204</v>
      </c>
      <c r="I88" s="19" t="s">
        <v>205</v>
      </c>
      <c r="J88" s="19" t="s">
        <v>206</v>
      </c>
      <c r="K88" s="19" t="s">
        <v>207</v>
      </c>
      <c r="L88" s="19" t="s">
        <v>208</v>
      </c>
      <c r="M88" s="19" t="s">
        <v>209</v>
      </c>
      <c r="N88" s="71" t="s">
        <v>210</v>
      </c>
      <c r="Q88" s="99" t="s">
        <v>199</v>
      </c>
      <c r="R88" s="99" t="s">
        <v>200</v>
      </c>
      <c r="S88" s="99" t="s">
        <v>201</v>
      </c>
      <c r="T88" s="99" t="s">
        <v>202</v>
      </c>
      <c r="U88" s="99" t="s">
        <v>203</v>
      </c>
      <c r="V88" s="99" t="s">
        <v>204</v>
      </c>
      <c r="W88" s="99" t="s">
        <v>205</v>
      </c>
      <c r="X88" s="99" t="s">
        <v>206</v>
      </c>
      <c r="Y88" s="99" t="s">
        <v>207</v>
      </c>
      <c r="Z88" s="99" t="s">
        <v>208</v>
      </c>
      <c r="AA88" s="99" t="s">
        <v>209</v>
      </c>
      <c r="AB88" s="99" t="s">
        <v>210</v>
      </c>
    </row>
    <row r="89" spans="1:28" ht="17.25" x14ac:dyDescent="0.15">
      <c r="A89" s="1490" t="s">
        <v>211</v>
      </c>
      <c r="B89" s="48" t="s">
        <v>21</v>
      </c>
      <c r="C89" s="115">
        <v>2150.0835590000002</v>
      </c>
      <c r="D89" s="116">
        <v>2196.5300280000001</v>
      </c>
      <c r="E89" s="116">
        <v>1900.779035</v>
      </c>
      <c r="F89" s="116">
        <v>1385.6695769999999</v>
      </c>
      <c r="G89" s="116">
        <v>1013.25</v>
      </c>
      <c r="H89" s="116">
        <v>1029.28</v>
      </c>
      <c r="I89" s="116">
        <v>880.75</v>
      </c>
      <c r="J89" s="116">
        <v>937.96</v>
      </c>
      <c r="K89" s="116">
        <v>891.32</v>
      </c>
      <c r="L89" s="116">
        <v>813.23</v>
      </c>
      <c r="M89" s="116">
        <v>729.29</v>
      </c>
      <c r="N89" s="137">
        <v>778.29</v>
      </c>
      <c r="Q89" s="76">
        <v>386.2</v>
      </c>
      <c r="R89" s="76">
        <v>376.5</v>
      </c>
      <c r="S89" s="76">
        <v>329.37</v>
      </c>
      <c r="T89" s="76">
        <v>372.3</v>
      </c>
      <c r="U89" s="76">
        <v>354.95</v>
      </c>
      <c r="V89" s="76">
        <v>268.16000000000003</v>
      </c>
      <c r="W89" s="76">
        <v>293.39</v>
      </c>
      <c r="X89" s="76">
        <v>244.72</v>
      </c>
      <c r="Y89" s="76">
        <v>247.37119697</v>
      </c>
      <c r="Z89" s="76">
        <v>189.42</v>
      </c>
    </row>
    <row r="90" spans="1:28" ht="17.25" x14ac:dyDescent="0.15">
      <c r="A90" s="1487"/>
      <c r="B90" s="51" t="s">
        <v>22</v>
      </c>
      <c r="C90" s="61">
        <v>2653.48</v>
      </c>
      <c r="D90" s="62">
        <v>2331.2199999999998</v>
      </c>
      <c r="E90" s="62">
        <v>2160.0100000000002</v>
      </c>
      <c r="F90" s="62">
        <v>1902.83</v>
      </c>
      <c r="G90" s="62">
        <v>1664.9954034</v>
      </c>
      <c r="H90" s="62">
        <v>2198.1348963518799</v>
      </c>
      <c r="I90" s="62">
        <v>1966.74</v>
      </c>
      <c r="J90" s="62">
        <v>1996.90056308</v>
      </c>
      <c r="K90" s="62">
        <v>1972.31500069</v>
      </c>
      <c r="L90" s="62">
        <v>1670.1112878599999</v>
      </c>
      <c r="M90" s="62">
        <v>1795.372847094</v>
      </c>
      <c r="N90" s="138">
        <v>1954.65</v>
      </c>
      <c r="Q90" s="101">
        <v>2587.5024258417002</v>
      </c>
      <c r="R90" s="101">
        <v>2190.5647302501998</v>
      </c>
      <c r="S90" s="101">
        <v>2134.813932043</v>
      </c>
      <c r="T90" s="101">
        <v>1723.04</v>
      </c>
      <c r="U90" s="101">
        <v>1813.46</v>
      </c>
      <c r="V90" s="101">
        <v>1807.33</v>
      </c>
      <c r="W90" s="101">
        <v>1325.74</v>
      </c>
      <c r="X90" s="101">
        <v>1174.71</v>
      </c>
      <c r="Y90" s="101">
        <v>1161.9100000000001</v>
      </c>
      <c r="Z90" s="101">
        <v>1179.48</v>
      </c>
    </row>
    <row r="91" spans="1:28" ht="17.25" x14ac:dyDescent="0.15">
      <c r="A91" s="1487"/>
      <c r="B91" s="51" t="s">
        <v>212</v>
      </c>
      <c r="C91" s="61">
        <v>1348.33</v>
      </c>
      <c r="D91" s="62">
        <v>1399.71</v>
      </c>
      <c r="E91" s="62">
        <v>907.25</v>
      </c>
      <c r="F91" s="62">
        <v>581.69000000000005</v>
      </c>
      <c r="G91" s="62">
        <v>477.61</v>
      </c>
      <c r="H91" s="62">
        <v>395.2</v>
      </c>
      <c r="I91" s="62">
        <v>405.12</v>
      </c>
      <c r="J91" s="62">
        <v>314.76</v>
      </c>
      <c r="K91" s="62">
        <v>394.71</v>
      </c>
      <c r="L91" s="62">
        <v>457.98</v>
      </c>
      <c r="M91" s="62">
        <v>42.88</v>
      </c>
      <c r="N91" s="138">
        <v>42.88</v>
      </c>
      <c r="Q91" s="101">
        <v>433.53</v>
      </c>
      <c r="R91" s="101">
        <v>294.07</v>
      </c>
      <c r="S91" s="101">
        <v>121.7</v>
      </c>
      <c r="T91" s="101">
        <v>237.94</v>
      </c>
      <c r="U91" s="101">
        <v>156.91</v>
      </c>
      <c r="V91" s="101">
        <v>226.6</v>
      </c>
      <c r="W91" s="101">
        <v>263.14999999999998</v>
      </c>
      <c r="X91" s="101">
        <v>259.95999999999998</v>
      </c>
      <c r="Y91" s="101">
        <v>353.6</v>
      </c>
      <c r="Z91" s="101">
        <v>217.87</v>
      </c>
    </row>
    <row r="92" spans="1:28" ht="17.25" x14ac:dyDescent="0.15">
      <c r="A92" s="1487"/>
      <c r="B92" s="23" t="s">
        <v>26</v>
      </c>
      <c r="C92" s="63">
        <v>0</v>
      </c>
      <c r="D92" s="64">
        <v>0</v>
      </c>
      <c r="E92" s="64">
        <v>0</v>
      </c>
      <c r="F92" s="64">
        <v>0</v>
      </c>
      <c r="G92" s="64">
        <v>0</v>
      </c>
      <c r="H92" s="64">
        <v>0</v>
      </c>
      <c r="I92" s="64">
        <v>0</v>
      </c>
      <c r="J92" s="64">
        <v>0</v>
      </c>
      <c r="K92" s="64">
        <v>0</v>
      </c>
      <c r="L92" s="64">
        <v>0</v>
      </c>
      <c r="M92" s="64">
        <v>0</v>
      </c>
      <c r="N92" s="93">
        <v>0</v>
      </c>
      <c r="Q92" s="101">
        <v>4.97</v>
      </c>
      <c r="R92" s="101">
        <v>4.3499999999999996</v>
      </c>
      <c r="S92" s="101">
        <v>3.81</v>
      </c>
      <c r="T92" s="101">
        <v>4.01</v>
      </c>
      <c r="U92" s="101">
        <v>5.37</v>
      </c>
      <c r="V92" s="101">
        <v>5.26</v>
      </c>
      <c r="W92" s="101">
        <v>31.05</v>
      </c>
      <c r="X92" s="101">
        <v>61.57</v>
      </c>
      <c r="Y92" s="101">
        <v>110.94</v>
      </c>
      <c r="Z92" s="101">
        <v>279.55689008159999</v>
      </c>
    </row>
    <row r="93" spans="1:28" ht="17.25" x14ac:dyDescent="0.15">
      <c r="A93" s="1487"/>
      <c r="B93" s="23" t="s">
        <v>213</v>
      </c>
      <c r="C93" s="63">
        <v>790.76</v>
      </c>
      <c r="D93" s="64">
        <v>928.66</v>
      </c>
      <c r="E93" s="64">
        <v>394.44</v>
      </c>
      <c r="F93" s="64">
        <v>249.36</v>
      </c>
      <c r="G93" s="64">
        <v>256.41000000000003</v>
      </c>
      <c r="H93" s="64">
        <v>282.18</v>
      </c>
      <c r="I93" s="64">
        <v>454.65519999999998</v>
      </c>
      <c r="J93" s="64">
        <v>405.97704099999999</v>
      </c>
      <c r="K93" s="64">
        <v>445.63369999999998</v>
      </c>
      <c r="L93" s="64">
        <v>726.01469999999995</v>
      </c>
      <c r="M93" s="64">
        <v>908.17</v>
      </c>
      <c r="N93" s="93">
        <v>523.33780000000002</v>
      </c>
      <c r="Q93">
        <v>472.36</v>
      </c>
      <c r="R93">
        <v>502.89</v>
      </c>
      <c r="S93">
        <v>497.87</v>
      </c>
      <c r="T93">
        <v>784.49</v>
      </c>
      <c r="U93">
        <v>755.24</v>
      </c>
      <c r="V93">
        <v>892.03</v>
      </c>
      <c r="W93">
        <v>704.32</v>
      </c>
      <c r="X93">
        <v>541.54</v>
      </c>
      <c r="Y93">
        <v>510.7</v>
      </c>
      <c r="Z93">
        <v>494.98</v>
      </c>
    </row>
    <row r="94" spans="1:28" ht="17.25" x14ac:dyDescent="0.15">
      <c r="A94" s="1487"/>
      <c r="B94" s="23" t="s">
        <v>23</v>
      </c>
      <c r="C94" s="117">
        <v>639.99</v>
      </c>
      <c r="D94" s="118">
        <v>638.89</v>
      </c>
      <c r="E94" s="118">
        <v>441.99</v>
      </c>
      <c r="F94" s="118">
        <v>685.01</v>
      </c>
      <c r="G94" s="118">
        <v>908.27239999999995</v>
      </c>
      <c r="H94" s="118">
        <v>617.59690000000001</v>
      </c>
      <c r="I94" s="118">
        <v>502.54520000000002</v>
      </c>
      <c r="J94" s="118">
        <v>600.66704100000004</v>
      </c>
      <c r="K94" s="118">
        <v>783.32370000000003</v>
      </c>
      <c r="L94" s="118">
        <v>779.60469999999998</v>
      </c>
      <c r="M94" s="118">
        <v>848.64</v>
      </c>
      <c r="N94" s="139">
        <v>684.68780000000004</v>
      </c>
      <c r="Q94" s="100">
        <v>982.23</v>
      </c>
      <c r="R94" s="100">
        <v>837.94</v>
      </c>
      <c r="S94" s="100">
        <v>567.96</v>
      </c>
      <c r="T94" s="100">
        <v>815.88</v>
      </c>
      <c r="U94" s="100">
        <v>1149.55</v>
      </c>
      <c r="V94" s="100">
        <v>535.96</v>
      </c>
      <c r="W94" s="100">
        <v>418.30188352578801</v>
      </c>
      <c r="X94" s="100">
        <v>538.61</v>
      </c>
      <c r="Y94" s="100">
        <v>817.31979999999999</v>
      </c>
      <c r="Z94" s="100">
        <v>1065.1843735714001</v>
      </c>
    </row>
    <row r="95" spans="1:28" ht="17.25" x14ac:dyDescent="0.15">
      <c r="A95" s="1487"/>
      <c r="B95" s="23" t="s">
        <v>25</v>
      </c>
      <c r="C95" s="61">
        <v>49.3</v>
      </c>
      <c r="D95" s="62">
        <v>15.82</v>
      </c>
      <c r="E95" s="62">
        <v>16.34</v>
      </c>
      <c r="F95" s="62">
        <v>18.25</v>
      </c>
      <c r="G95" s="62">
        <v>20.079999999999998</v>
      </c>
      <c r="H95" s="62">
        <v>26.99</v>
      </c>
      <c r="I95" s="62">
        <v>21.09</v>
      </c>
      <c r="J95" s="62">
        <v>32.85</v>
      </c>
      <c r="K95" s="62">
        <v>43.2</v>
      </c>
      <c r="L95" s="62">
        <v>71.209999999999994</v>
      </c>
      <c r="M95" s="62">
        <v>54.34</v>
      </c>
      <c r="N95" s="138">
        <v>112.75</v>
      </c>
      <c r="Q95" s="101">
        <v>101.48</v>
      </c>
      <c r="R95" s="101">
        <v>89.55</v>
      </c>
      <c r="S95" s="101">
        <v>85.05</v>
      </c>
      <c r="T95" s="101">
        <v>96.52</v>
      </c>
      <c r="U95" s="101">
        <v>75.88</v>
      </c>
      <c r="V95" s="101">
        <v>72.08</v>
      </c>
      <c r="W95" s="101">
        <v>96.77</v>
      </c>
      <c r="X95" s="101">
        <v>114.36</v>
      </c>
      <c r="Y95" s="101">
        <v>95.42</v>
      </c>
      <c r="Z95" s="101">
        <v>0</v>
      </c>
    </row>
    <row r="96" spans="1:28" ht="17.25" x14ac:dyDescent="0.15">
      <c r="A96" s="1488"/>
      <c r="B96" s="30" t="s">
        <v>28</v>
      </c>
      <c r="C96" s="31">
        <f>SUM(C89:C95)</f>
        <v>7631.9435590000003</v>
      </c>
      <c r="D96" s="32">
        <f>SUM(D89:D95)</f>
        <v>7510.8300280000003</v>
      </c>
      <c r="E96" s="32">
        <f t="shared" ref="E96:N96" si="11">SUM(E89:E95)</f>
        <v>5820.8090349999993</v>
      </c>
      <c r="F96" s="32">
        <f t="shared" si="11"/>
        <v>4822.809577</v>
      </c>
      <c r="G96" s="32">
        <f t="shared" si="11"/>
        <v>4340.6178034000004</v>
      </c>
      <c r="H96" s="32">
        <f t="shared" si="11"/>
        <v>4549.3817963518795</v>
      </c>
      <c r="I96" s="32">
        <f t="shared" si="11"/>
        <v>4230.9004000000004</v>
      </c>
      <c r="J96" s="32">
        <f t="shared" si="11"/>
        <v>4289.1146450800006</v>
      </c>
      <c r="K96" s="32">
        <f t="shared" si="11"/>
        <v>4530.5024006900003</v>
      </c>
      <c r="L96" s="32">
        <f t="shared" si="11"/>
        <v>4518.1506878600003</v>
      </c>
      <c r="M96" s="32">
        <f t="shared" si="11"/>
        <v>4378.6928470940002</v>
      </c>
      <c r="N96" s="80">
        <f t="shared" si="11"/>
        <v>4096.5956000000006</v>
      </c>
      <c r="O96" s="76"/>
      <c r="P96" s="76"/>
      <c r="Q96" s="76">
        <f t="shared" ref="Q96:Z96" si="12">SUM(Q89:Q95)</f>
        <v>4968.2724258417002</v>
      </c>
      <c r="R96" s="76">
        <f t="shared" si="12"/>
        <v>4295.8647302502004</v>
      </c>
      <c r="S96" s="76">
        <f t="shared" si="12"/>
        <v>3740.5739320429998</v>
      </c>
      <c r="T96" s="76">
        <f t="shared" si="12"/>
        <v>4034.1800000000007</v>
      </c>
      <c r="U96" s="76">
        <f t="shared" si="12"/>
        <v>4311.3599999999997</v>
      </c>
      <c r="V96" s="76">
        <f t="shared" si="12"/>
        <v>3807.42</v>
      </c>
      <c r="W96" s="76">
        <f t="shared" si="12"/>
        <v>3132.7218835257881</v>
      </c>
      <c r="X96" s="76">
        <f t="shared" si="12"/>
        <v>2935.4700000000003</v>
      </c>
      <c r="Y96" s="76">
        <f t="shared" si="12"/>
        <v>3297.2609969699997</v>
      </c>
      <c r="Z96" s="76">
        <f t="shared" si="12"/>
        <v>3426.4912636529998</v>
      </c>
    </row>
    <row r="97" spans="1:14" ht="17.25" x14ac:dyDescent="0.15">
      <c r="A97" s="1486" t="s">
        <v>214</v>
      </c>
      <c r="B97" s="58" t="s">
        <v>21</v>
      </c>
      <c r="C97" s="119">
        <v>386.2</v>
      </c>
      <c r="D97" s="120">
        <v>376.5</v>
      </c>
      <c r="E97" s="120">
        <v>329.37</v>
      </c>
      <c r="F97" s="120">
        <v>372.3</v>
      </c>
      <c r="G97" s="120">
        <v>354.95</v>
      </c>
      <c r="H97" s="120">
        <v>268.16000000000003</v>
      </c>
      <c r="I97" s="120">
        <v>293.39</v>
      </c>
      <c r="J97" s="120">
        <v>244.72</v>
      </c>
      <c r="K97" s="120">
        <v>247.37119697</v>
      </c>
      <c r="L97" s="120">
        <v>189.42</v>
      </c>
      <c r="M97" s="140">
        <v>172.66</v>
      </c>
      <c r="N97" s="141">
        <v>132.84</v>
      </c>
    </row>
    <row r="98" spans="1:14" ht="17.25" x14ac:dyDescent="0.15">
      <c r="A98" s="1487"/>
      <c r="B98" s="51" t="s">
        <v>22</v>
      </c>
      <c r="C98" s="61">
        <v>2587.5024258417002</v>
      </c>
      <c r="D98" s="62">
        <v>2190.5647302501998</v>
      </c>
      <c r="E98" s="62">
        <v>2134.813932043</v>
      </c>
      <c r="F98" s="62">
        <v>1723.04</v>
      </c>
      <c r="G98" s="62">
        <v>1813.46</v>
      </c>
      <c r="H98" s="62">
        <v>1807.33</v>
      </c>
      <c r="I98" s="62">
        <v>1325.74</v>
      </c>
      <c r="J98" s="62">
        <v>1174.71</v>
      </c>
      <c r="K98" s="62">
        <v>1161.9100000000001</v>
      </c>
      <c r="L98" s="62">
        <v>1179.48</v>
      </c>
      <c r="M98" s="64">
        <v>1231.06</v>
      </c>
      <c r="N98" s="93">
        <v>1418.51</v>
      </c>
    </row>
    <row r="99" spans="1:14" ht="17.25" x14ac:dyDescent="0.15">
      <c r="A99" s="1487"/>
      <c r="B99" s="51" t="s">
        <v>212</v>
      </c>
      <c r="C99" s="61">
        <v>433.53</v>
      </c>
      <c r="D99" s="62">
        <v>294.07</v>
      </c>
      <c r="E99" s="62">
        <v>121.7</v>
      </c>
      <c r="F99" s="62">
        <v>237.94</v>
      </c>
      <c r="G99" s="62">
        <v>156.91</v>
      </c>
      <c r="H99" s="62">
        <v>226.6</v>
      </c>
      <c r="I99" s="62">
        <v>263.14999999999998</v>
      </c>
      <c r="J99" s="62">
        <v>259.95999999999998</v>
      </c>
      <c r="K99" s="62">
        <v>353.6</v>
      </c>
      <c r="L99" s="62">
        <v>217.87</v>
      </c>
      <c r="M99" s="64">
        <v>614</v>
      </c>
      <c r="N99" s="93">
        <v>780.24</v>
      </c>
    </row>
    <row r="100" spans="1:14" ht="17.25" x14ac:dyDescent="0.15">
      <c r="A100" s="1487"/>
      <c r="B100" s="23" t="s">
        <v>26</v>
      </c>
      <c r="C100" s="61">
        <v>4.97</v>
      </c>
      <c r="D100" s="62">
        <v>4.3499999999999996</v>
      </c>
      <c r="E100" s="62">
        <v>3.81</v>
      </c>
      <c r="F100" s="62">
        <v>4.01</v>
      </c>
      <c r="G100" s="62">
        <v>5.37</v>
      </c>
      <c r="H100" s="62">
        <v>5.26</v>
      </c>
      <c r="I100" s="62">
        <v>31.05</v>
      </c>
      <c r="J100" s="62">
        <v>61.57</v>
      </c>
      <c r="K100" s="62">
        <v>110.94</v>
      </c>
      <c r="L100" s="62">
        <v>279.55689008159999</v>
      </c>
      <c r="M100" s="64">
        <v>409.7</v>
      </c>
      <c r="N100" s="93">
        <v>464.52</v>
      </c>
    </row>
    <row r="101" spans="1:14" ht="17.25" x14ac:dyDescent="0.15">
      <c r="A101" s="1487"/>
      <c r="B101" s="23" t="s">
        <v>213</v>
      </c>
      <c r="C101" s="63">
        <v>472.36</v>
      </c>
      <c r="D101" s="64">
        <v>502.89</v>
      </c>
      <c r="E101" s="64">
        <v>497.87</v>
      </c>
      <c r="F101" s="64">
        <v>784.49</v>
      </c>
      <c r="G101" s="64">
        <v>755.24</v>
      </c>
      <c r="H101" s="64">
        <v>892.03</v>
      </c>
      <c r="I101" s="64">
        <v>704.32</v>
      </c>
      <c r="J101" s="64">
        <v>541.54</v>
      </c>
      <c r="K101" s="64">
        <v>510.7</v>
      </c>
      <c r="L101" s="64">
        <v>494.98</v>
      </c>
      <c r="M101" s="64">
        <v>559.5</v>
      </c>
      <c r="N101" s="93">
        <v>613.04</v>
      </c>
    </row>
    <row r="102" spans="1:14" ht="17.25" x14ac:dyDescent="0.15">
      <c r="A102" s="1487"/>
      <c r="B102" s="23" t="s">
        <v>23</v>
      </c>
      <c r="C102" s="117">
        <v>982.23</v>
      </c>
      <c r="D102" s="118">
        <v>837.94</v>
      </c>
      <c r="E102" s="118">
        <v>567.96</v>
      </c>
      <c r="F102" s="118">
        <v>815.88</v>
      </c>
      <c r="G102" s="118">
        <v>1149.55</v>
      </c>
      <c r="H102" s="118">
        <v>535.96</v>
      </c>
      <c r="I102" s="118">
        <v>418.30188352578801</v>
      </c>
      <c r="J102" s="118">
        <v>538.61</v>
      </c>
      <c r="K102" s="118">
        <v>817.31979999999999</v>
      </c>
      <c r="L102" s="118">
        <v>1065.1843735714001</v>
      </c>
      <c r="M102" s="64">
        <v>1317</v>
      </c>
      <c r="N102" s="93">
        <v>268.16000000000003</v>
      </c>
    </row>
    <row r="103" spans="1:14" ht="17.25" x14ac:dyDescent="0.15">
      <c r="A103" s="1487"/>
      <c r="B103" s="23" t="s">
        <v>25</v>
      </c>
      <c r="C103" s="61">
        <v>101.48</v>
      </c>
      <c r="D103" s="62">
        <v>89.55</v>
      </c>
      <c r="E103" s="62">
        <v>85.05</v>
      </c>
      <c r="F103" s="62">
        <v>96.52</v>
      </c>
      <c r="G103" s="62">
        <v>75.88</v>
      </c>
      <c r="H103" s="62">
        <v>72.08</v>
      </c>
      <c r="I103" s="62">
        <v>96.77</v>
      </c>
      <c r="J103" s="62">
        <v>114.36</v>
      </c>
      <c r="K103" s="62">
        <v>95.42</v>
      </c>
      <c r="L103" s="62">
        <v>0</v>
      </c>
      <c r="M103" s="64">
        <v>88.42</v>
      </c>
      <c r="N103" s="93">
        <v>63.22</v>
      </c>
    </row>
    <row r="104" spans="1:14" ht="17.25" x14ac:dyDescent="0.15">
      <c r="A104" s="1488"/>
      <c r="B104" s="30" t="s">
        <v>28</v>
      </c>
      <c r="C104" s="31">
        <f t="shared" ref="C104:N104" si="13">SUM(C97:C103)</f>
        <v>4968.2724258417002</v>
      </c>
      <c r="D104" s="32">
        <f t="shared" si="13"/>
        <v>4295.8647302502004</v>
      </c>
      <c r="E104" s="32">
        <f t="shared" si="13"/>
        <v>3740.5739320429998</v>
      </c>
      <c r="F104" s="32">
        <f t="shared" si="13"/>
        <v>4034.1800000000007</v>
      </c>
      <c r="G104" s="32">
        <f t="shared" si="13"/>
        <v>4311.3599999999997</v>
      </c>
      <c r="H104" s="32">
        <f t="shared" si="13"/>
        <v>3807.42</v>
      </c>
      <c r="I104" s="32">
        <f t="shared" si="13"/>
        <v>3132.7218835257881</v>
      </c>
      <c r="J104" s="32">
        <f t="shared" si="13"/>
        <v>2935.4700000000003</v>
      </c>
      <c r="K104" s="32">
        <f t="shared" si="13"/>
        <v>3297.2609969699997</v>
      </c>
      <c r="L104" s="32">
        <f t="shared" si="13"/>
        <v>3426.4912636529998</v>
      </c>
      <c r="M104" s="32">
        <f t="shared" si="13"/>
        <v>4392.34</v>
      </c>
      <c r="N104" s="32">
        <f t="shared" si="13"/>
        <v>3740.5299999999997</v>
      </c>
    </row>
    <row r="105" spans="1:14" ht="17.25" x14ac:dyDescent="0.15">
      <c r="A105" s="1486" t="s">
        <v>215</v>
      </c>
      <c r="B105" s="58" t="s">
        <v>21</v>
      </c>
      <c r="C105" s="59">
        <v>137.34</v>
      </c>
      <c r="D105" s="60">
        <v>190.93</v>
      </c>
      <c r="E105" s="60">
        <v>215.76</v>
      </c>
      <c r="F105" s="60">
        <v>253.94</v>
      </c>
      <c r="G105" s="121">
        <v>250.12</v>
      </c>
      <c r="H105" s="120"/>
      <c r="I105" s="120"/>
      <c r="J105" s="120"/>
      <c r="K105" s="120"/>
      <c r="L105" s="120"/>
      <c r="M105" s="140"/>
      <c r="N105" s="141"/>
    </row>
    <row r="106" spans="1:14" ht="17.25" x14ac:dyDescent="0.15">
      <c r="A106" s="1487"/>
      <c r="B106" s="51" t="s">
        <v>22</v>
      </c>
      <c r="C106" s="59">
        <v>1583.02</v>
      </c>
      <c r="D106" s="60">
        <v>1587.8784693218299</v>
      </c>
      <c r="E106" s="60">
        <v>1404.92</v>
      </c>
      <c r="F106" s="60">
        <v>1443.41</v>
      </c>
      <c r="G106" s="62">
        <v>1623.31</v>
      </c>
      <c r="H106" s="62"/>
      <c r="I106" s="62"/>
      <c r="J106" s="62"/>
      <c r="K106" s="62"/>
      <c r="L106" s="62"/>
      <c r="M106" s="64"/>
      <c r="N106" s="93"/>
    </row>
    <row r="107" spans="1:14" ht="17.25" x14ac:dyDescent="0.15">
      <c r="A107" s="1487"/>
      <c r="B107" s="51" t="s">
        <v>212</v>
      </c>
      <c r="C107" s="59">
        <v>1013.35</v>
      </c>
      <c r="D107" s="60">
        <v>946.49</v>
      </c>
      <c r="E107" s="60">
        <v>875.65</v>
      </c>
      <c r="F107" s="60">
        <v>1193.44</v>
      </c>
      <c r="G107" s="62">
        <v>220.56</v>
      </c>
      <c r="H107" s="62"/>
      <c r="I107" s="62"/>
      <c r="J107" s="62"/>
      <c r="K107" s="62"/>
      <c r="L107" s="62"/>
      <c r="M107" s="64"/>
      <c r="N107" s="93"/>
    </row>
    <row r="108" spans="1:14" ht="17.25" x14ac:dyDescent="0.15">
      <c r="A108" s="1487"/>
      <c r="B108" s="23" t="s">
        <v>26</v>
      </c>
      <c r="C108" s="59">
        <v>541.34</v>
      </c>
      <c r="D108" s="60">
        <v>494.72</v>
      </c>
      <c r="E108" s="120">
        <v>381.73</v>
      </c>
      <c r="F108" s="60">
        <v>506.33</v>
      </c>
      <c r="G108" s="62">
        <v>310.94</v>
      </c>
      <c r="H108" s="62"/>
      <c r="I108" s="62"/>
      <c r="J108" s="62"/>
      <c r="K108" s="62"/>
      <c r="L108" s="62"/>
      <c r="M108" s="64"/>
      <c r="N108" s="93"/>
    </row>
    <row r="109" spans="1:14" ht="17.25" x14ac:dyDescent="0.15">
      <c r="A109" s="1487"/>
      <c r="B109" s="23" t="s">
        <v>213</v>
      </c>
      <c r="C109" s="59">
        <v>768.53</v>
      </c>
      <c r="D109" s="60">
        <v>762.18</v>
      </c>
      <c r="E109" s="120">
        <v>773.04</v>
      </c>
      <c r="F109" s="60">
        <v>619.89</v>
      </c>
      <c r="G109" s="62">
        <v>606.34</v>
      </c>
      <c r="H109" s="64"/>
      <c r="I109" s="64"/>
      <c r="J109" s="64"/>
      <c r="K109" s="64"/>
      <c r="L109" s="64"/>
      <c r="M109" s="64"/>
      <c r="N109" s="93"/>
    </row>
    <row r="110" spans="1:14" ht="17.25" x14ac:dyDescent="0.15">
      <c r="A110" s="1487"/>
      <c r="B110" s="23" t="s">
        <v>23</v>
      </c>
      <c r="C110" s="59">
        <v>513.59</v>
      </c>
      <c r="D110" s="60">
        <v>1889.87</v>
      </c>
      <c r="E110" s="120">
        <v>2142.7399999999998</v>
      </c>
      <c r="F110" s="60">
        <v>614.98</v>
      </c>
      <c r="G110" s="62">
        <v>535.51</v>
      </c>
      <c r="H110" s="118"/>
      <c r="I110" s="118"/>
      <c r="J110" s="118"/>
      <c r="K110" s="118"/>
      <c r="L110" s="118"/>
      <c r="M110" s="64"/>
      <c r="N110" s="93"/>
    </row>
    <row r="111" spans="1:14" ht="17.25" x14ac:dyDescent="0.15">
      <c r="A111" s="1487"/>
      <c r="B111" s="23" t="s">
        <v>25</v>
      </c>
      <c r="C111" s="59">
        <v>89.09</v>
      </c>
      <c r="D111" s="60">
        <v>142.06</v>
      </c>
      <c r="E111" s="120">
        <v>155.51</v>
      </c>
      <c r="F111" s="60">
        <v>134.80000000000001</v>
      </c>
      <c r="G111" s="62">
        <v>99.02</v>
      </c>
      <c r="H111" s="62"/>
      <c r="I111" s="62"/>
      <c r="J111" s="62"/>
      <c r="K111" s="62"/>
      <c r="L111" s="62"/>
      <c r="M111" s="64"/>
      <c r="N111" s="93"/>
    </row>
    <row r="112" spans="1:14" ht="17.25" x14ac:dyDescent="0.15">
      <c r="A112" s="1489"/>
      <c r="B112" s="40" t="s">
        <v>27</v>
      </c>
      <c r="C112" s="65">
        <v>159.55000000000001</v>
      </c>
      <c r="D112" s="122">
        <v>126.864</v>
      </c>
      <c r="E112" s="120">
        <v>184.75</v>
      </c>
      <c r="F112" s="60">
        <v>148.41</v>
      </c>
      <c r="G112" s="66">
        <v>107.37</v>
      </c>
      <c r="H112" s="66"/>
      <c r="I112" s="66"/>
      <c r="J112" s="66"/>
      <c r="K112" s="66"/>
      <c r="L112" s="66"/>
      <c r="M112" s="94"/>
      <c r="N112" s="142"/>
    </row>
    <row r="113" spans="1:28" ht="17.25" x14ac:dyDescent="0.15">
      <c r="A113" s="1488"/>
      <c r="B113" s="30" t="s">
        <v>28</v>
      </c>
      <c r="C113" s="56">
        <f t="shared" ref="C113:N113" si="14">SUM(C105:C111)</f>
        <v>4646.26</v>
      </c>
      <c r="D113" s="57">
        <f t="shared" si="14"/>
        <v>6014.1284693218304</v>
      </c>
      <c r="E113" s="57">
        <f>SUM(E105:E112)</f>
        <v>6134.1</v>
      </c>
      <c r="F113" s="57">
        <f t="shared" si="14"/>
        <v>4766.79</v>
      </c>
      <c r="G113" s="57">
        <f t="shared" si="14"/>
        <v>3645.7999999999997</v>
      </c>
      <c r="H113" s="57">
        <f t="shared" si="14"/>
        <v>0</v>
      </c>
      <c r="I113" s="57">
        <f t="shared" si="14"/>
        <v>0</v>
      </c>
      <c r="J113" s="57">
        <f t="shared" si="14"/>
        <v>0</v>
      </c>
      <c r="K113" s="57">
        <f t="shared" si="14"/>
        <v>0</v>
      </c>
      <c r="L113" s="57">
        <f t="shared" si="14"/>
        <v>0</v>
      </c>
      <c r="M113" s="57">
        <f t="shared" si="14"/>
        <v>0</v>
      </c>
      <c r="N113" s="57">
        <f t="shared" si="14"/>
        <v>0</v>
      </c>
    </row>
    <row r="115" spans="1:28" ht="35.25" x14ac:dyDescent="0.15">
      <c r="A115" s="15" t="s">
        <v>218</v>
      </c>
    </row>
    <row r="116" spans="1:28" ht="22.5" x14ac:dyDescent="0.15">
      <c r="A116" s="16" t="s">
        <v>198</v>
      </c>
      <c r="B116" s="17" t="s">
        <v>9</v>
      </c>
      <c r="C116" s="18" t="s">
        <v>199</v>
      </c>
      <c r="D116" s="19" t="s">
        <v>200</v>
      </c>
      <c r="E116" s="19" t="s">
        <v>201</v>
      </c>
      <c r="F116" s="19" t="s">
        <v>202</v>
      </c>
      <c r="G116" s="19" t="s">
        <v>203</v>
      </c>
      <c r="H116" s="19" t="s">
        <v>204</v>
      </c>
      <c r="I116" s="19" t="s">
        <v>205</v>
      </c>
      <c r="J116" s="19" t="s">
        <v>206</v>
      </c>
      <c r="K116" s="19" t="s">
        <v>207</v>
      </c>
      <c r="L116" s="19" t="s">
        <v>208</v>
      </c>
      <c r="M116" s="19" t="s">
        <v>209</v>
      </c>
      <c r="N116" s="71" t="s">
        <v>210</v>
      </c>
      <c r="Q116" s="99" t="s">
        <v>199</v>
      </c>
      <c r="R116" s="99" t="s">
        <v>200</v>
      </c>
      <c r="S116" s="99" t="s">
        <v>201</v>
      </c>
      <c r="T116" s="99" t="s">
        <v>202</v>
      </c>
      <c r="U116" s="99" t="s">
        <v>203</v>
      </c>
      <c r="V116" s="99" t="s">
        <v>204</v>
      </c>
      <c r="W116" s="99" t="s">
        <v>205</v>
      </c>
      <c r="X116" s="99" t="s">
        <v>206</v>
      </c>
      <c r="Y116" s="99" t="s">
        <v>207</v>
      </c>
      <c r="Z116" s="99" t="s">
        <v>208</v>
      </c>
      <c r="AA116" s="99" t="s">
        <v>209</v>
      </c>
      <c r="AB116" s="99" t="s">
        <v>210</v>
      </c>
    </row>
    <row r="117" spans="1:28" ht="18" x14ac:dyDescent="0.15">
      <c r="A117" s="1490" t="s">
        <v>211</v>
      </c>
      <c r="B117" s="48" t="s">
        <v>21</v>
      </c>
      <c r="C117" s="123">
        <v>2294.92</v>
      </c>
      <c r="D117" s="124">
        <v>1526.94</v>
      </c>
      <c r="E117" s="124">
        <v>5564.04</v>
      </c>
      <c r="F117" s="124">
        <v>3614.73</v>
      </c>
      <c r="G117" s="124">
        <v>3974.57</v>
      </c>
      <c r="H117" s="124">
        <v>3411.63</v>
      </c>
      <c r="I117" s="143">
        <v>4195.8999999999996</v>
      </c>
      <c r="J117" s="124">
        <v>2949.9</v>
      </c>
      <c r="K117" s="124">
        <v>3054.07</v>
      </c>
      <c r="L117" s="124">
        <v>1331.56</v>
      </c>
      <c r="M117" s="124">
        <v>2756.66</v>
      </c>
      <c r="N117" s="144">
        <v>2871</v>
      </c>
      <c r="Q117" s="150">
        <v>2739.48</v>
      </c>
      <c r="R117" s="150">
        <v>182.28</v>
      </c>
      <c r="S117" s="150">
        <v>2767.25</v>
      </c>
      <c r="T117" s="150">
        <v>862.57</v>
      </c>
      <c r="U117" s="150">
        <v>1262.5999999999999</v>
      </c>
      <c r="V117" s="150">
        <v>2584.79</v>
      </c>
      <c r="W117" s="150">
        <v>1821.09</v>
      </c>
      <c r="X117" s="151">
        <v>1526.61</v>
      </c>
      <c r="Y117" s="151">
        <v>1671.32</v>
      </c>
      <c r="Z117" s="151">
        <v>1659</v>
      </c>
    </row>
    <row r="118" spans="1:28" ht="17.25" x14ac:dyDescent="0.15">
      <c r="A118" s="1487"/>
      <c r="B118" s="51" t="s">
        <v>22</v>
      </c>
      <c r="C118" s="125">
        <v>1554</v>
      </c>
      <c r="D118" s="126">
        <v>3090.8</v>
      </c>
      <c r="E118" s="126">
        <v>6507.08</v>
      </c>
      <c r="F118" s="126">
        <v>2867</v>
      </c>
      <c r="G118" s="126">
        <v>2688.73</v>
      </c>
      <c r="H118" s="126">
        <v>1410.95</v>
      </c>
      <c r="I118" s="126">
        <v>2660.83</v>
      </c>
      <c r="J118" s="126">
        <v>1237.27</v>
      </c>
      <c r="K118" s="145">
        <v>5454</v>
      </c>
      <c r="L118" s="126">
        <v>1406.87</v>
      </c>
      <c r="M118" s="126">
        <v>2660.83</v>
      </c>
      <c r="N118" s="146">
        <v>791</v>
      </c>
      <c r="Q118" s="152">
        <v>2598</v>
      </c>
      <c r="R118" s="152">
        <v>848</v>
      </c>
      <c r="S118" s="152">
        <v>2557.2700749999999</v>
      </c>
      <c r="T118" s="152">
        <v>2312.13</v>
      </c>
      <c r="U118" s="152">
        <v>4846.9645200000004</v>
      </c>
      <c r="V118" s="152">
        <v>2786</v>
      </c>
      <c r="W118" s="152">
        <v>1291</v>
      </c>
      <c r="X118" s="152">
        <v>2223</v>
      </c>
      <c r="Y118" s="101">
        <v>3741.7368999999999</v>
      </c>
      <c r="Z118" s="152">
        <v>2467.2818900000002</v>
      </c>
    </row>
    <row r="119" spans="1:28" ht="18.75" x14ac:dyDescent="0.15">
      <c r="A119" s="1487"/>
      <c r="B119" s="51" t="s">
        <v>212</v>
      </c>
      <c r="C119" s="127">
        <v>389</v>
      </c>
      <c r="D119" s="128">
        <v>857</v>
      </c>
      <c r="E119" s="128">
        <v>585</v>
      </c>
      <c r="F119" s="128">
        <v>585</v>
      </c>
      <c r="G119" s="128">
        <v>927</v>
      </c>
      <c r="H119" s="128">
        <v>635</v>
      </c>
      <c r="I119" s="128">
        <v>650</v>
      </c>
      <c r="J119" s="128">
        <v>950</v>
      </c>
      <c r="K119" s="128">
        <v>896</v>
      </c>
      <c r="L119" s="128">
        <v>1234</v>
      </c>
      <c r="M119" s="128">
        <v>900</v>
      </c>
      <c r="N119" s="147">
        <v>550</v>
      </c>
      <c r="Q119" s="153">
        <v>1160</v>
      </c>
      <c r="R119" s="153">
        <v>224</v>
      </c>
      <c r="S119" s="153">
        <v>524</v>
      </c>
      <c r="T119" s="153">
        <v>518</v>
      </c>
      <c r="U119" s="154">
        <v>700</v>
      </c>
      <c r="V119" s="154">
        <v>846</v>
      </c>
      <c r="W119" s="154">
        <v>709</v>
      </c>
      <c r="X119" s="154">
        <v>542</v>
      </c>
      <c r="Y119" s="154">
        <v>510</v>
      </c>
      <c r="Z119" s="154">
        <v>1251</v>
      </c>
    </row>
    <row r="120" spans="1:28" ht="17.25" x14ac:dyDescent="0.15">
      <c r="A120" s="1487"/>
      <c r="B120" s="23" t="s">
        <v>26</v>
      </c>
      <c r="C120" s="63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4">
        <v>0</v>
      </c>
      <c r="M120" s="64">
        <v>0</v>
      </c>
      <c r="N120" s="93">
        <v>0</v>
      </c>
      <c r="Q120" s="101">
        <v>0</v>
      </c>
      <c r="R120" s="101">
        <v>0</v>
      </c>
      <c r="S120" s="101">
        <v>0</v>
      </c>
      <c r="T120" s="101">
        <v>10.8</v>
      </c>
      <c r="U120" s="101">
        <v>0</v>
      </c>
      <c r="V120" s="101">
        <v>5.63</v>
      </c>
      <c r="W120" s="101">
        <v>0</v>
      </c>
      <c r="X120" s="101">
        <v>0</v>
      </c>
      <c r="Y120" s="101">
        <v>0</v>
      </c>
      <c r="Z120" s="101">
        <v>206.81790000000001</v>
      </c>
    </row>
    <row r="121" spans="1:28" ht="17.25" x14ac:dyDescent="0.15">
      <c r="A121" s="1487"/>
      <c r="B121" s="23" t="s">
        <v>213</v>
      </c>
      <c r="C121" s="63">
        <v>2223</v>
      </c>
      <c r="D121" s="64">
        <v>3360.5</v>
      </c>
      <c r="E121" s="64">
        <v>3396.8</v>
      </c>
      <c r="F121" s="64">
        <v>1077</v>
      </c>
      <c r="G121" s="64">
        <v>77.599999999999994</v>
      </c>
      <c r="H121" s="64">
        <v>713.9</v>
      </c>
      <c r="I121" s="64">
        <v>1568</v>
      </c>
      <c r="J121" s="64">
        <v>910.6</v>
      </c>
      <c r="K121" s="64">
        <v>832.5</v>
      </c>
      <c r="L121" s="64">
        <v>1749</v>
      </c>
      <c r="M121" s="64">
        <v>1126</v>
      </c>
      <c r="N121" s="93">
        <v>803.6</v>
      </c>
      <c r="Q121" s="152">
        <v>1441.3256260000001</v>
      </c>
      <c r="R121" s="152">
        <v>1129.5999999999999</v>
      </c>
      <c r="S121" s="89">
        <v>1418</v>
      </c>
      <c r="T121" s="89">
        <v>1358</v>
      </c>
      <c r="U121" s="101">
        <v>80</v>
      </c>
      <c r="V121" s="101">
        <v>154.5</v>
      </c>
      <c r="W121" s="101">
        <v>668</v>
      </c>
      <c r="X121" s="101">
        <v>1394</v>
      </c>
      <c r="Y121" s="101">
        <v>502</v>
      </c>
      <c r="Z121" s="101">
        <v>870</v>
      </c>
    </row>
    <row r="122" spans="1:28" ht="17.25" x14ac:dyDescent="0.15">
      <c r="A122" s="1487"/>
      <c r="B122" s="23" t="s">
        <v>23</v>
      </c>
      <c r="C122" s="63">
        <v>1600</v>
      </c>
      <c r="D122" s="64">
        <v>510</v>
      </c>
      <c r="E122" s="64">
        <v>550</v>
      </c>
      <c r="F122" s="64">
        <v>530</v>
      </c>
      <c r="G122" s="64">
        <v>460</v>
      </c>
      <c r="H122" s="64">
        <v>787</v>
      </c>
      <c r="I122" s="64">
        <v>670</v>
      </c>
      <c r="J122" s="64">
        <v>800</v>
      </c>
      <c r="K122" s="64">
        <v>602</v>
      </c>
      <c r="L122" s="64">
        <v>640</v>
      </c>
      <c r="M122" s="64">
        <v>780</v>
      </c>
      <c r="N122" s="93">
        <v>530</v>
      </c>
      <c r="Q122" s="152">
        <v>1230</v>
      </c>
      <c r="R122" s="152">
        <v>660</v>
      </c>
      <c r="S122" s="152">
        <v>1360</v>
      </c>
      <c r="T122" s="89">
        <v>930</v>
      </c>
      <c r="U122" s="101">
        <v>1474</v>
      </c>
      <c r="V122" s="101">
        <v>1250</v>
      </c>
      <c r="W122" s="101">
        <v>980</v>
      </c>
      <c r="X122" s="101">
        <v>1350</v>
      </c>
      <c r="Y122" s="101">
        <v>910</v>
      </c>
      <c r="Z122" s="101">
        <v>840</v>
      </c>
    </row>
    <row r="123" spans="1:28" ht="17.25" x14ac:dyDescent="0.15">
      <c r="A123" s="1487"/>
      <c r="B123" s="23" t="s">
        <v>25</v>
      </c>
      <c r="C123" s="52">
        <v>10.827904</v>
      </c>
      <c r="D123" s="53">
        <v>237</v>
      </c>
      <c r="E123" s="53">
        <v>200</v>
      </c>
      <c r="F123" s="53">
        <v>498.11</v>
      </c>
      <c r="G123" s="53">
        <v>128</v>
      </c>
      <c r="H123" s="53">
        <v>0</v>
      </c>
      <c r="I123" s="53">
        <v>182</v>
      </c>
      <c r="J123" s="53">
        <v>209</v>
      </c>
      <c r="K123" s="53">
        <v>13.7</v>
      </c>
      <c r="L123" s="53">
        <v>16</v>
      </c>
      <c r="M123" s="53">
        <v>0</v>
      </c>
      <c r="N123" s="86">
        <v>488</v>
      </c>
      <c r="Q123" s="89">
        <v>97</v>
      </c>
      <c r="R123" s="89">
        <v>0</v>
      </c>
      <c r="S123" s="89">
        <v>39</v>
      </c>
      <c r="T123" s="89">
        <v>87.75</v>
      </c>
      <c r="U123" s="89">
        <v>0</v>
      </c>
      <c r="V123" s="89">
        <v>0</v>
      </c>
      <c r="W123" s="100">
        <v>77</v>
      </c>
      <c r="X123" s="100">
        <v>14</v>
      </c>
      <c r="Y123" s="100">
        <v>17</v>
      </c>
      <c r="Z123" s="155">
        <v>10</v>
      </c>
    </row>
    <row r="124" spans="1:28" ht="17.25" x14ac:dyDescent="0.15">
      <c r="A124" s="1488"/>
      <c r="B124" s="30" t="s">
        <v>28</v>
      </c>
      <c r="C124" s="31">
        <f>SUM(C117:C123)</f>
        <v>8071.7479039999998</v>
      </c>
      <c r="D124" s="32">
        <f>SUM(D117:D123)</f>
        <v>9582.24</v>
      </c>
      <c r="E124" s="32">
        <f>SUM(E117:E123)</f>
        <v>16802.919999999998</v>
      </c>
      <c r="F124" s="32">
        <f t="shared" ref="F124:N124" si="15">SUM(F117:F123)</f>
        <v>9171.84</v>
      </c>
      <c r="G124" s="32">
        <f t="shared" si="15"/>
        <v>8255.9000000000015</v>
      </c>
      <c r="H124" s="32">
        <f t="shared" si="15"/>
        <v>6958.48</v>
      </c>
      <c r="I124" s="32">
        <f t="shared" si="15"/>
        <v>9926.73</v>
      </c>
      <c r="J124" s="32">
        <f t="shared" si="15"/>
        <v>7056.77</v>
      </c>
      <c r="K124" s="32">
        <f t="shared" si="15"/>
        <v>10852.27</v>
      </c>
      <c r="L124" s="32">
        <f t="shared" si="15"/>
        <v>6377.43</v>
      </c>
      <c r="M124" s="32">
        <f t="shared" si="15"/>
        <v>8223.49</v>
      </c>
      <c r="N124" s="80">
        <f t="shared" si="15"/>
        <v>6033.6</v>
      </c>
      <c r="Q124" s="89">
        <f>SUM(Q117:Q123)</f>
        <v>9265.8056259999994</v>
      </c>
      <c r="R124" s="89">
        <f>SUM(R117:R123)</f>
        <v>3043.88</v>
      </c>
      <c r="S124" s="89">
        <f t="shared" ref="S124:Z124" si="16">SUM(S117:S123)</f>
        <v>8665.5200750000004</v>
      </c>
      <c r="T124" s="89">
        <f t="shared" si="16"/>
        <v>6079.25</v>
      </c>
      <c r="U124" s="89">
        <f t="shared" si="16"/>
        <v>8363.5645199999999</v>
      </c>
      <c r="V124" s="89">
        <f t="shared" si="16"/>
        <v>7626.92</v>
      </c>
      <c r="W124" s="89">
        <f t="shared" si="16"/>
        <v>5546.09</v>
      </c>
      <c r="X124" s="89">
        <f t="shared" si="16"/>
        <v>7049.61</v>
      </c>
      <c r="Y124" s="89">
        <f t="shared" si="16"/>
        <v>7352.0568999999996</v>
      </c>
      <c r="Z124" s="89">
        <f t="shared" si="16"/>
        <v>7304.0997900000002</v>
      </c>
    </row>
    <row r="125" spans="1:28" ht="17.25" x14ac:dyDescent="0.15">
      <c r="A125" s="1486" t="s">
        <v>214</v>
      </c>
      <c r="B125" s="58" t="s">
        <v>21</v>
      </c>
      <c r="C125" s="129">
        <v>2739.48</v>
      </c>
      <c r="D125" s="130">
        <v>182.28</v>
      </c>
      <c r="E125" s="130">
        <v>2767.25</v>
      </c>
      <c r="F125" s="130">
        <v>862.57</v>
      </c>
      <c r="G125" s="130">
        <v>1262.5999999999999</v>
      </c>
      <c r="H125" s="130">
        <v>2584.79</v>
      </c>
      <c r="I125" s="130">
        <v>1821.09</v>
      </c>
      <c r="J125" s="148">
        <v>1526.61</v>
      </c>
      <c r="K125" s="148">
        <v>1671.32</v>
      </c>
      <c r="L125" s="148">
        <v>1659</v>
      </c>
      <c r="M125" s="140">
        <v>1246.2</v>
      </c>
      <c r="N125" s="141">
        <v>3297</v>
      </c>
    </row>
    <row r="126" spans="1:28" ht="17.25" x14ac:dyDescent="0.15">
      <c r="A126" s="1487"/>
      <c r="B126" s="51" t="s">
        <v>22</v>
      </c>
      <c r="C126" s="52">
        <v>2598</v>
      </c>
      <c r="D126" s="53">
        <v>848</v>
      </c>
      <c r="E126" s="53">
        <v>2557.2700749999999</v>
      </c>
      <c r="F126" s="53">
        <v>2312.13</v>
      </c>
      <c r="G126" s="53">
        <v>4846.9645200000004</v>
      </c>
      <c r="H126" s="53">
        <v>2786</v>
      </c>
      <c r="I126" s="53">
        <v>1291</v>
      </c>
      <c r="J126" s="53">
        <v>2223</v>
      </c>
      <c r="K126" s="53">
        <v>3741.7368999999999</v>
      </c>
      <c r="L126" s="53">
        <v>2467.2818900000002</v>
      </c>
      <c r="M126" s="53">
        <v>2771.5685269999999</v>
      </c>
      <c r="N126" s="86">
        <v>3046.97</v>
      </c>
    </row>
    <row r="127" spans="1:28" ht="17.25" x14ac:dyDescent="0.15">
      <c r="A127" s="1487"/>
      <c r="B127" s="51" t="s">
        <v>212</v>
      </c>
      <c r="C127" s="63">
        <v>1160</v>
      </c>
      <c r="D127" s="64">
        <v>224</v>
      </c>
      <c r="E127" s="64">
        <v>524</v>
      </c>
      <c r="F127" s="64">
        <v>518</v>
      </c>
      <c r="G127" s="131">
        <v>700</v>
      </c>
      <c r="H127" s="131">
        <v>846</v>
      </c>
      <c r="I127" s="131">
        <v>709</v>
      </c>
      <c r="J127" s="131">
        <v>542</v>
      </c>
      <c r="K127" s="131">
        <v>510</v>
      </c>
      <c r="L127" s="131">
        <v>1251</v>
      </c>
      <c r="M127" s="53">
        <v>1429</v>
      </c>
      <c r="N127" s="93">
        <v>533</v>
      </c>
    </row>
    <row r="128" spans="1:28" ht="17.25" x14ac:dyDescent="0.15">
      <c r="A128" s="1487"/>
      <c r="B128" s="23" t="s">
        <v>26</v>
      </c>
      <c r="C128" s="61">
        <v>0</v>
      </c>
      <c r="D128" s="62">
        <v>0</v>
      </c>
      <c r="E128" s="62">
        <v>0</v>
      </c>
      <c r="F128" s="62">
        <v>10.8</v>
      </c>
      <c r="G128" s="62">
        <v>0</v>
      </c>
      <c r="H128" s="62">
        <v>5.63</v>
      </c>
      <c r="I128" s="62">
        <v>0</v>
      </c>
      <c r="J128" s="62">
        <v>0</v>
      </c>
      <c r="K128" s="62">
        <v>0</v>
      </c>
      <c r="L128" s="62">
        <v>206.81790000000001</v>
      </c>
      <c r="M128" s="64">
        <v>275.35000000000002</v>
      </c>
      <c r="N128" s="93">
        <v>198.24</v>
      </c>
    </row>
    <row r="129" spans="1:14" ht="17.25" x14ac:dyDescent="0.15">
      <c r="A129" s="1487"/>
      <c r="B129" s="23" t="s">
        <v>213</v>
      </c>
      <c r="C129" s="156">
        <v>1441.3256260000001</v>
      </c>
      <c r="D129" s="157">
        <v>1129.5999999999999</v>
      </c>
      <c r="E129" s="53">
        <v>1418</v>
      </c>
      <c r="F129" s="53">
        <v>1358</v>
      </c>
      <c r="G129" s="62">
        <v>80</v>
      </c>
      <c r="H129" s="62">
        <v>154.5</v>
      </c>
      <c r="I129" s="62">
        <v>668</v>
      </c>
      <c r="J129" s="62">
        <v>1394</v>
      </c>
      <c r="K129" s="62">
        <v>502</v>
      </c>
      <c r="L129" s="62">
        <v>870</v>
      </c>
      <c r="M129" s="53">
        <v>2402</v>
      </c>
      <c r="N129" s="86">
        <v>1609</v>
      </c>
    </row>
    <row r="130" spans="1:14" ht="17.25" x14ac:dyDescent="0.15">
      <c r="A130" s="1487"/>
      <c r="B130" s="23" t="s">
        <v>23</v>
      </c>
      <c r="C130" s="156">
        <v>1230</v>
      </c>
      <c r="D130" s="157">
        <v>660</v>
      </c>
      <c r="E130" s="157">
        <v>1360</v>
      </c>
      <c r="F130" s="53">
        <v>930</v>
      </c>
      <c r="G130" s="62">
        <v>1474</v>
      </c>
      <c r="H130" s="62">
        <v>1250</v>
      </c>
      <c r="I130" s="62">
        <v>980</v>
      </c>
      <c r="J130" s="62">
        <v>1350</v>
      </c>
      <c r="K130" s="62">
        <v>910</v>
      </c>
      <c r="L130" s="62">
        <v>840</v>
      </c>
      <c r="M130" s="64">
        <v>915</v>
      </c>
      <c r="N130" s="93">
        <v>1000</v>
      </c>
    </row>
    <row r="131" spans="1:14" ht="17.25" x14ac:dyDescent="0.15">
      <c r="A131" s="1487"/>
      <c r="B131" s="23" t="s">
        <v>25</v>
      </c>
      <c r="C131" s="52">
        <v>97</v>
      </c>
      <c r="D131" s="53">
        <v>0</v>
      </c>
      <c r="E131" s="53">
        <v>39</v>
      </c>
      <c r="F131" s="53">
        <v>87.75</v>
      </c>
      <c r="G131" s="53">
        <v>0</v>
      </c>
      <c r="H131" s="53">
        <v>0</v>
      </c>
      <c r="I131" s="118">
        <v>77</v>
      </c>
      <c r="J131" s="118">
        <v>14</v>
      </c>
      <c r="K131" s="118">
        <v>17</v>
      </c>
      <c r="L131" s="161">
        <v>10</v>
      </c>
      <c r="M131" s="64">
        <v>0</v>
      </c>
      <c r="N131" s="93">
        <v>0</v>
      </c>
    </row>
    <row r="132" spans="1:14" ht="17.25" x14ac:dyDescent="0.15">
      <c r="A132" s="1488"/>
      <c r="B132" s="30" t="s">
        <v>28</v>
      </c>
      <c r="C132" s="56">
        <f>SUM(C125:C131)</f>
        <v>9265.8056259999994</v>
      </c>
      <c r="D132" s="57">
        <f>SUM(D125:D131)</f>
        <v>3043.88</v>
      </c>
      <c r="E132" s="57">
        <f t="shared" ref="E132:N132" si="17">SUM(E125:E131)</f>
        <v>8665.5200750000004</v>
      </c>
      <c r="F132" s="57">
        <f t="shared" si="17"/>
        <v>6079.25</v>
      </c>
      <c r="G132" s="57">
        <f t="shared" si="17"/>
        <v>8363.5645199999999</v>
      </c>
      <c r="H132" s="57">
        <f t="shared" si="17"/>
        <v>7626.92</v>
      </c>
      <c r="I132" s="57">
        <f t="shared" si="17"/>
        <v>5546.09</v>
      </c>
      <c r="J132" s="57">
        <f t="shared" si="17"/>
        <v>7049.61</v>
      </c>
      <c r="K132" s="57">
        <f t="shared" si="17"/>
        <v>7352.0568999999996</v>
      </c>
      <c r="L132" s="57">
        <f t="shared" si="17"/>
        <v>7304.0997900000002</v>
      </c>
      <c r="M132" s="57">
        <f t="shared" si="17"/>
        <v>9039.1185270000005</v>
      </c>
      <c r="N132" s="57">
        <f t="shared" si="17"/>
        <v>9684.2099999999991</v>
      </c>
    </row>
    <row r="133" spans="1:14" ht="17.25" x14ac:dyDescent="0.15">
      <c r="A133" s="1486" t="s">
        <v>215</v>
      </c>
      <c r="B133" s="58" t="s">
        <v>21</v>
      </c>
      <c r="C133" s="129">
        <v>1144.81</v>
      </c>
      <c r="D133" s="130">
        <v>1997</v>
      </c>
      <c r="E133" s="130">
        <v>2209</v>
      </c>
      <c r="F133" s="130">
        <v>1383</v>
      </c>
      <c r="G133" s="130">
        <v>2113</v>
      </c>
      <c r="H133" s="130"/>
      <c r="I133" s="130"/>
      <c r="J133" s="148"/>
      <c r="K133" s="148"/>
      <c r="L133" s="148"/>
      <c r="M133" s="140"/>
      <c r="N133" s="141"/>
    </row>
    <row r="134" spans="1:14" ht="17.25" x14ac:dyDescent="0.15">
      <c r="A134" s="1487"/>
      <c r="B134" s="51" t="s">
        <v>22</v>
      </c>
      <c r="C134" s="129">
        <v>2939.96</v>
      </c>
      <c r="D134" s="130">
        <v>1743.044938</v>
      </c>
      <c r="E134" s="53">
        <v>2538.31</v>
      </c>
      <c r="F134" s="130">
        <v>3268.46</v>
      </c>
      <c r="G134" s="53">
        <v>491</v>
      </c>
      <c r="H134" s="53"/>
      <c r="I134" s="53"/>
      <c r="J134" s="53"/>
      <c r="K134" s="53"/>
      <c r="L134" s="53"/>
      <c r="M134" s="53"/>
      <c r="N134" s="86"/>
    </row>
    <row r="135" spans="1:14" ht="17.25" x14ac:dyDescent="0.15">
      <c r="A135" s="1487"/>
      <c r="B135" s="51" t="s">
        <v>212</v>
      </c>
      <c r="C135" s="129">
        <v>1045</v>
      </c>
      <c r="D135" s="130">
        <v>856</v>
      </c>
      <c r="E135" s="91">
        <v>1164</v>
      </c>
      <c r="F135" s="130">
        <v>1231</v>
      </c>
      <c r="G135" s="131">
        <v>999</v>
      </c>
      <c r="H135" s="131"/>
      <c r="I135" s="131"/>
      <c r="J135" s="131"/>
      <c r="K135" s="131"/>
      <c r="L135" s="131"/>
      <c r="M135" s="53"/>
      <c r="N135" s="93"/>
    </row>
    <row r="136" spans="1:14" ht="17.25" x14ac:dyDescent="0.15">
      <c r="A136" s="1487"/>
      <c r="B136" s="23" t="s">
        <v>26</v>
      </c>
      <c r="C136" s="129">
        <v>284.37983100000002</v>
      </c>
      <c r="D136" s="130">
        <v>233.203136</v>
      </c>
      <c r="E136" s="62">
        <v>251.1</v>
      </c>
      <c r="F136" s="130">
        <v>106.97</v>
      </c>
      <c r="G136" s="62">
        <v>338.09</v>
      </c>
      <c r="H136" s="62"/>
      <c r="I136" s="62"/>
      <c r="J136" s="62"/>
      <c r="K136" s="62"/>
      <c r="L136" s="62"/>
      <c r="M136" s="64"/>
      <c r="N136" s="93"/>
    </row>
    <row r="137" spans="1:14" ht="17.25" x14ac:dyDescent="0.15">
      <c r="A137" s="1487"/>
      <c r="B137" s="23" t="s">
        <v>213</v>
      </c>
      <c r="C137" s="129">
        <v>1277</v>
      </c>
      <c r="D137" s="130">
        <v>1169</v>
      </c>
      <c r="E137" s="53">
        <v>1766</v>
      </c>
      <c r="F137" s="130">
        <v>610</v>
      </c>
      <c r="G137" s="62">
        <v>400</v>
      </c>
      <c r="H137" s="62"/>
      <c r="I137" s="62"/>
      <c r="J137" s="62"/>
      <c r="K137" s="62"/>
      <c r="L137" s="62"/>
      <c r="M137" s="53"/>
      <c r="N137" s="86"/>
    </row>
    <row r="138" spans="1:14" ht="17.25" x14ac:dyDescent="0.15">
      <c r="A138" s="1487"/>
      <c r="B138" s="23" t="s">
        <v>23</v>
      </c>
      <c r="C138" s="129">
        <v>1000</v>
      </c>
      <c r="D138" s="130">
        <v>930</v>
      </c>
      <c r="E138" s="53">
        <v>1330</v>
      </c>
      <c r="F138" s="130">
        <v>1200</v>
      </c>
      <c r="G138" s="62">
        <v>195</v>
      </c>
      <c r="H138" s="62"/>
      <c r="I138" s="62"/>
      <c r="J138" s="62"/>
      <c r="K138" s="62"/>
      <c r="L138" s="62"/>
      <c r="M138" s="64"/>
      <c r="N138" s="93"/>
    </row>
    <row r="139" spans="1:14" ht="17.25" x14ac:dyDescent="0.15">
      <c r="A139" s="1487"/>
      <c r="B139" s="23" t="s">
        <v>25</v>
      </c>
      <c r="C139" s="129">
        <v>23</v>
      </c>
      <c r="D139" s="130">
        <v>28</v>
      </c>
      <c r="E139" s="53">
        <v>44</v>
      </c>
      <c r="F139" s="130">
        <v>0</v>
      </c>
      <c r="G139" s="53">
        <v>18.2</v>
      </c>
      <c r="H139" s="53"/>
      <c r="I139" s="118"/>
      <c r="J139" s="118"/>
      <c r="K139" s="118"/>
      <c r="L139" s="161"/>
      <c r="M139" s="64"/>
      <c r="N139" s="93"/>
    </row>
    <row r="140" spans="1:14" ht="17.25" x14ac:dyDescent="0.15">
      <c r="A140" s="1489"/>
      <c r="B140" s="40" t="s">
        <v>27</v>
      </c>
      <c r="C140" s="158">
        <v>30</v>
      </c>
      <c r="D140" s="159">
        <v>3</v>
      </c>
      <c r="E140" s="160">
        <v>2</v>
      </c>
      <c r="F140" s="130">
        <v>880</v>
      </c>
      <c r="G140" s="160">
        <v>0</v>
      </c>
      <c r="H140" s="160"/>
      <c r="I140" s="162"/>
      <c r="J140" s="162"/>
      <c r="K140" s="162"/>
      <c r="L140" s="163"/>
      <c r="M140" s="94"/>
      <c r="N140" s="142"/>
    </row>
    <row r="141" spans="1:14" ht="17.25" x14ac:dyDescent="0.15">
      <c r="A141" s="1488"/>
      <c r="B141" s="30" t="s">
        <v>28</v>
      </c>
      <c r="C141" s="56">
        <f>SUM(C133:C139)</f>
        <v>7714.1498310000006</v>
      </c>
      <c r="D141" s="57">
        <f>SUM(D133:D139)</f>
        <v>6956.2480740000001</v>
      </c>
      <c r="E141" s="57">
        <f t="shared" ref="E141:N141" si="18">SUM(E133:E139)</f>
        <v>9302.41</v>
      </c>
      <c r="F141" s="57">
        <f t="shared" si="18"/>
        <v>7799.43</v>
      </c>
      <c r="G141" s="57">
        <f t="shared" si="18"/>
        <v>4554.29</v>
      </c>
      <c r="H141" s="57">
        <f t="shared" si="18"/>
        <v>0</v>
      </c>
      <c r="I141" s="57">
        <f t="shared" si="18"/>
        <v>0</v>
      </c>
      <c r="J141" s="57">
        <f t="shared" si="18"/>
        <v>0</v>
      </c>
      <c r="K141" s="57">
        <f t="shared" si="18"/>
        <v>0</v>
      </c>
      <c r="L141" s="57">
        <f t="shared" si="18"/>
        <v>0</v>
      </c>
      <c r="M141" s="57">
        <f t="shared" si="18"/>
        <v>0</v>
      </c>
      <c r="N141" s="57">
        <f t="shared" si="18"/>
        <v>0</v>
      </c>
    </row>
  </sheetData>
  <mergeCells count="16">
    <mergeCell ref="A133:A141"/>
    <mergeCell ref="A49:A57"/>
    <mergeCell ref="A61:A68"/>
    <mergeCell ref="A69:A76"/>
    <mergeCell ref="A77:A85"/>
    <mergeCell ref="A89:A96"/>
    <mergeCell ref="P4:P5"/>
    <mergeCell ref="A97:A104"/>
    <mergeCell ref="A105:A113"/>
    <mergeCell ref="A117:A124"/>
    <mergeCell ref="A125:A132"/>
    <mergeCell ref="A5:A12"/>
    <mergeCell ref="A13:A20"/>
    <mergeCell ref="A21:A29"/>
    <mergeCell ref="A33:A40"/>
    <mergeCell ref="A41:A48"/>
  </mergeCells>
  <phoneticPr fontId="36" type="noConversion"/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3:AB39"/>
  <sheetViews>
    <sheetView workbookViewId="0">
      <selection activeCell="O45" sqref="O45"/>
    </sheetView>
  </sheetViews>
  <sheetFormatPr defaultColWidth="8.75" defaultRowHeight="14.25" x14ac:dyDescent="0.15"/>
  <cols>
    <col min="4" max="5" width="9.125"/>
    <col min="17" max="18" width="9.125"/>
  </cols>
  <sheetData>
    <row r="3" spans="2:28" ht="20.25" x14ac:dyDescent="0.15">
      <c r="D3" s="1499" t="s">
        <v>211</v>
      </c>
      <c r="E3" s="1499"/>
      <c r="F3" s="1499"/>
      <c r="G3" s="1499"/>
      <c r="H3" s="1499"/>
      <c r="I3" s="1499"/>
      <c r="J3" s="1499"/>
      <c r="K3" s="1499"/>
      <c r="L3" s="1499"/>
      <c r="M3" s="1499"/>
      <c r="N3" s="1499"/>
      <c r="O3" s="1499"/>
    </row>
    <row r="4" spans="2:28" ht="20.25" x14ac:dyDescent="0.15">
      <c r="B4" s="1" t="s">
        <v>9</v>
      </c>
      <c r="C4" s="1" t="s">
        <v>219</v>
      </c>
      <c r="D4" s="2" t="s">
        <v>199</v>
      </c>
      <c r="E4" s="2" t="s">
        <v>200</v>
      </c>
      <c r="F4" s="2" t="s">
        <v>201</v>
      </c>
      <c r="G4" s="2" t="s">
        <v>202</v>
      </c>
      <c r="H4" s="2" t="s">
        <v>203</v>
      </c>
      <c r="I4" s="2" t="s">
        <v>204</v>
      </c>
      <c r="J4" s="2" t="s">
        <v>205</v>
      </c>
      <c r="K4" s="2" t="s">
        <v>206</v>
      </c>
      <c r="L4" s="2" t="s">
        <v>207</v>
      </c>
      <c r="M4" s="2" t="s">
        <v>208</v>
      </c>
      <c r="N4" s="2" t="s">
        <v>209</v>
      </c>
      <c r="O4" s="2" t="s">
        <v>210</v>
      </c>
      <c r="P4" s="1"/>
      <c r="Q4" s="2" t="s">
        <v>199</v>
      </c>
      <c r="R4" s="2" t="s">
        <v>200</v>
      </c>
      <c r="S4" s="2" t="s">
        <v>201</v>
      </c>
      <c r="T4" s="2" t="s">
        <v>202</v>
      </c>
      <c r="U4" s="2" t="s">
        <v>203</v>
      </c>
      <c r="V4" s="2" t="s">
        <v>204</v>
      </c>
      <c r="W4" s="2" t="s">
        <v>205</v>
      </c>
      <c r="X4" s="2" t="s">
        <v>206</v>
      </c>
      <c r="Y4" s="2" t="s">
        <v>207</v>
      </c>
      <c r="Z4" s="2" t="s">
        <v>208</v>
      </c>
      <c r="AA4" s="2" t="s">
        <v>209</v>
      </c>
      <c r="AB4" s="2" t="s">
        <v>210</v>
      </c>
    </row>
    <row r="5" spans="2:28" x14ac:dyDescent="0.15">
      <c r="B5" s="1495" t="s">
        <v>21</v>
      </c>
      <c r="C5" s="3" t="s">
        <v>115</v>
      </c>
      <c r="D5" s="4">
        <v>1456</v>
      </c>
      <c r="E5" s="4">
        <v>1553</v>
      </c>
      <c r="F5" s="4">
        <v>1194</v>
      </c>
      <c r="G5" s="4">
        <v>790</v>
      </c>
      <c r="H5" s="4">
        <v>541</v>
      </c>
      <c r="I5" s="4">
        <v>596</v>
      </c>
      <c r="J5" s="4">
        <v>563</v>
      </c>
      <c r="K5" s="4">
        <v>553</v>
      </c>
      <c r="L5" s="4">
        <v>606</v>
      </c>
      <c r="M5" s="4">
        <v>523</v>
      </c>
      <c r="N5" s="4">
        <v>452</v>
      </c>
      <c r="O5" s="4">
        <v>486</v>
      </c>
      <c r="P5" s="9"/>
      <c r="Q5" s="4">
        <v>271.89999999999998</v>
      </c>
      <c r="R5" s="4">
        <v>314.39999999999998</v>
      </c>
      <c r="S5" s="4">
        <v>253.67</v>
      </c>
      <c r="T5" s="4">
        <v>271.3</v>
      </c>
      <c r="U5" s="4">
        <v>283</v>
      </c>
      <c r="V5" s="4">
        <v>190.1</v>
      </c>
      <c r="W5" s="4">
        <v>210.24</v>
      </c>
      <c r="X5" s="4">
        <v>168.5</v>
      </c>
      <c r="Y5" s="4">
        <v>152.25</v>
      </c>
      <c r="Z5" s="4">
        <v>125.8</v>
      </c>
      <c r="AA5" s="9"/>
      <c r="AB5" s="9"/>
    </row>
    <row r="6" spans="2:28" x14ac:dyDescent="0.15">
      <c r="B6" s="1495"/>
      <c r="C6" s="3" t="s">
        <v>116</v>
      </c>
      <c r="D6" s="5">
        <v>257.08355899999998</v>
      </c>
      <c r="E6" s="5">
        <v>347.53002800000002</v>
      </c>
      <c r="F6" s="5">
        <v>405.77903500000002</v>
      </c>
      <c r="G6" s="5">
        <v>326.669577</v>
      </c>
      <c r="H6" s="5">
        <v>287.25</v>
      </c>
      <c r="I6" s="5">
        <v>231.28</v>
      </c>
      <c r="J6" s="5">
        <v>219.75</v>
      </c>
      <c r="K6" s="5">
        <v>215.96</v>
      </c>
      <c r="L6" s="5">
        <v>213.32</v>
      </c>
      <c r="M6" s="5">
        <v>205.23</v>
      </c>
      <c r="N6" s="5">
        <v>199.29</v>
      </c>
      <c r="O6" s="5">
        <v>199.29</v>
      </c>
      <c r="P6" s="9"/>
      <c r="Q6" s="5"/>
      <c r="R6" s="5"/>
      <c r="S6" s="5"/>
      <c r="T6" s="5"/>
      <c r="U6" s="5"/>
      <c r="V6" s="5"/>
      <c r="W6" s="5"/>
      <c r="X6" s="5"/>
      <c r="Y6" s="5"/>
      <c r="Z6" s="5"/>
      <c r="AA6" s="9"/>
      <c r="AB6" s="9"/>
    </row>
    <row r="7" spans="2:28" x14ac:dyDescent="0.15">
      <c r="B7" s="1495"/>
      <c r="C7" s="3" t="s">
        <v>117</v>
      </c>
      <c r="D7" s="4">
        <v>437</v>
      </c>
      <c r="E7" s="4">
        <v>296</v>
      </c>
      <c r="F7" s="4">
        <v>301</v>
      </c>
      <c r="G7" s="4">
        <v>269</v>
      </c>
      <c r="H7" s="4">
        <v>185</v>
      </c>
      <c r="I7" s="4">
        <v>202</v>
      </c>
      <c r="J7" s="4">
        <v>98</v>
      </c>
      <c r="K7" s="4">
        <v>169</v>
      </c>
      <c r="L7" s="4">
        <v>72</v>
      </c>
      <c r="M7" s="4">
        <v>85</v>
      </c>
      <c r="N7" s="4">
        <v>78</v>
      </c>
      <c r="O7" s="4">
        <v>93</v>
      </c>
      <c r="P7" s="9"/>
      <c r="Q7" s="4">
        <v>114.3</v>
      </c>
      <c r="R7" s="4">
        <v>62.1</v>
      </c>
      <c r="S7" s="4">
        <v>75.7</v>
      </c>
      <c r="T7" s="4">
        <v>101</v>
      </c>
      <c r="U7" s="4">
        <v>71.95</v>
      </c>
      <c r="V7" s="4">
        <v>57.94</v>
      </c>
      <c r="W7" s="4">
        <v>63.03</v>
      </c>
      <c r="X7" s="4">
        <v>56.1</v>
      </c>
      <c r="Y7" s="4">
        <v>78.560552770000001</v>
      </c>
      <c r="Z7" s="14">
        <v>46.98</v>
      </c>
      <c r="AA7" s="9"/>
      <c r="AB7" s="9"/>
    </row>
    <row r="8" spans="2:28" x14ac:dyDescent="0.15">
      <c r="B8" s="1495"/>
      <c r="C8" s="6" t="s">
        <v>119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9"/>
      <c r="Q8" s="4">
        <v>0</v>
      </c>
      <c r="R8" s="4">
        <v>0</v>
      </c>
      <c r="S8" s="4">
        <v>0</v>
      </c>
      <c r="T8" s="4">
        <v>0</v>
      </c>
      <c r="U8" s="4">
        <v>0</v>
      </c>
      <c r="V8" s="14">
        <v>20.12</v>
      </c>
      <c r="W8" s="14">
        <v>20.12</v>
      </c>
      <c r="X8" s="4">
        <v>20.12</v>
      </c>
      <c r="Y8" s="4">
        <v>16.560644199999999</v>
      </c>
      <c r="Z8" s="4">
        <v>16.64</v>
      </c>
      <c r="AA8" s="9"/>
      <c r="AB8" s="9"/>
    </row>
    <row r="9" spans="2:28" x14ac:dyDescent="0.15">
      <c r="B9" s="1495"/>
      <c r="C9" s="6" t="s">
        <v>28</v>
      </c>
      <c r="D9" s="4">
        <f>SUM(D5:D8)</f>
        <v>2150.0835589999997</v>
      </c>
      <c r="E9" s="4">
        <f>SUM(E5:E8)</f>
        <v>2196.5300280000001</v>
      </c>
      <c r="F9" s="4">
        <f t="shared" ref="F9:O9" si="0">SUM(F5:F8)</f>
        <v>1900.779035</v>
      </c>
      <c r="G9" s="4">
        <f t="shared" si="0"/>
        <v>1385.6695770000001</v>
      </c>
      <c r="H9" s="4">
        <f t="shared" si="0"/>
        <v>1013.25</v>
      </c>
      <c r="I9" s="4">
        <f t="shared" si="0"/>
        <v>1029.28</v>
      </c>
      <c r="J9" s="4">
        <f t="shared" si="0"/>
        <v>880.75</v>
      </c>
      <c r="K9" s="4">
        <f t="shared" si="0"/>
        <v>937.96</v>
      </c>
      <c r="L9" s="4">
        <f t="shared" si="0"/>
        <v>891.31999999999994</v>
      </c>
      <c r="M9" s="4">
        <f t="shared" si="0"/>
        <v>813.23</v>
      </c>
      <c r="N9" s="4">
        <f t="shared" si="0"/>
        <v>729.29</v>
      </c>
      <c r="O9" s="4">
        <f t="shared" si="0"/>
        <v>778.29</v>
      </c>
      <c r="P9" s="9"/>
      <c r="Q9" s="4">
        <f>SUM(Q5:Q8)</f>
        <v>386.2</v>
      </c>
      <c r="R9" s="4">
        <f>SUM(R5:R8)</f>
        <v>376.5</v>
      </c>
      <c r="S9" s="4">
        <f t="shared" ref="S9:Z9" si="1">SUM(S5:S8)</f>
        <v>329.37</v>
      </c>
      <c r="T9" s="4">
        <f t="shared" si="1"/>
        <v>372.3</v>
      </c>
      <c r="U9" s="4">
        <f t="shared" si="1"/>
        <v>354.95</v>
      </c>
      <c r="V9" s="4">
        <f t="shared" si="1"/>
        <v>268.15999999999997</v>
      </c>
      <c r="W9" s="4">
        <f t="shared" si="1"/>
        <v>293.39</v>
      </c>
      <c r="X9" s="4">
        <f t="shared" si="1"/>
        <v>244.72</v>
      </c>
      <c r="Y9" s="4">
        <f t="shared" si="1"/>
        <v>247.37119697000003</v>
      </c>
      <c r="Z9" s="4">
        <f t="shared" si="1"/>
        <v>189.42000000000002</v>
      </c>
      <c r="AA9" s="9"/>
      <c r="AB9" s="9"/>
    </row>
    <row r="10" spans="2:28" x14ac:dyDescent="0.15">
      <c r="B10" s="1497" t="s">
        <v>22</v>
      </c>
      <c r="C10" s="7" t="s">
        <v>115</v>
      </c>
      <c r="D10" s="8">
        <v>1806.25</v>
      </c>
      <c r="E10" s="8">
        <v>1732.64</v>
      </c>
      <c r="F10" s="8">
        <v>1379.16</v>
      </c>
      <c r="G10" s="8">
        <v>1292.96</v>
      </c>
      <c r="H10" s="8">
        <v>1104.5650000000001</v>
      </c>
      <c r="I10" s="8">
        <v>1384.382523</v>
      </c>
      <c r="J10" s="8">
        <v>1361.09</v>
      </c>
      <c r="K10" s="8">
        <v>1433.42698326</v>
      </c>
      <c r="L10" s="8">
        <v>1381.6245334499999</v>
      </c>
      <c r="M10" s="8">
        <v>1123.6251580000001</v>
      </c>
      <c r="N10" s="8">
        <v>1142.294212624</v>
      </c>
      <c r="O10" s="8">
        <v>1306.47</v>
      </c>
      <c r="P10" s="11"/>
      <c r="Q10" s="8">
        <v>1527.7861308417</v>
      </c>
      <c r="R10" s="8">
        <v>1319.2352816902001</v>
      </c>
      <c r="S10" s="8">
        <v>1212.8051774830001</v>
      </c>
      <c r="T10" s="11">
        <v>844.58</v>
      </c>
      <c r="U10" s="11">
        <v>893.7</v>
      </c>
      <c r="V10" s="11">
        <v>848.26</v>
      </c>
      <c r="W10" s="11">
        <v>668.87</v>
      </c>
      <c r="X10" s="11">
        <v>625.91</v>
      </c>
      <c r="Y10" s="11">
        <v>588.67999999999995</v>
      </c>
      <c r="Z10" s="11">
        <v>604.36</v>
      </c>
      <c r="AA10" s="11"/>
      <c r="AB10" s="11"/>
    </row>
    <row r="11" spans="2:28" x14ac:dyDescent="0.15">
      <c r="B11" s="1497"/>
      <c r="C11" s="7" t="s">
        <v>116</v>
      </c>
      <c r="D11" s="8">
        <v>49.43</v>
      </c>
      <c r="E11" s="8">
        <v>59.45</v>
      </c>
      <c r="F11" s="8">
        <v>61.05</v>
      </c>
      <c r="G11" s="8">
        <v>59.91</v>
      </c>
      <c r="H11" s="8">
        <v>63</v>
      </c>
      <c r="I11" s="8">
        <v>89.339373839999993</v>
      </c>
      <c r="J11" s="8">
        <v>89.29</v>
      </c>
      <c r="K11" s="8">
        <v>94.137690329999998</v>
      </c>
      <c r="L11" s="8">
        <v>100.51901683</v>
      </c>
      <c r="M11" s="8">
        <v>98.313249239999806</v>
      </c>
      <c r="N11" s="8">
        <v>103.69537794</v>
      </c>
      <c r="O11" s="8">
        <v>121.61</v>
      </c>
      <c r="P11" s="11"/>
      <c r="Q11" s="8">
        <v>103.55689</v>
      </c>
      <c r="R11" s="8">
        <v>100.855869</v>
      </c>
      <c r="S11" s="8">
        <v>82.954802549999997</v>
      </c>
      <c r="T11" s="8">
        <v>75.66</v>
      </c>
      <c r="U11" s="8">
        <v>67.83</v>
      </c>
      <c r="V11" s="8">
        <v>64.95</v>
      </c>
      <c r="W11" s="8">
        <v>55.12</v>
      </c>
      <c r="X11" s="8">
        <v>60.2</v>
      </c>
      <c r="Y11" s="8">
        <v>59.52</v>
      </c>
      <c r="Z11" s="8">
        <v>37.409999999999997</v>
      </c>
      <c r="AA11" s="11"/>
      <c r="AB11" s="11"/>
    </row>
    <row r="12" spans="2:28" x14ac:dyDescent="0.15">
      <c r="B12" s="1497"/>
      <c r="C12" s="7" t="s">
        <v>117</v>
      </c>
      <c r="D12" s="8">
        <v>797.8</v>
      </c>
      <c r="E12" s="8">
        <v>539.13</v>
      </c>
      <c r="F12" s="8">
        <v>719.8</v>
      </c>
      <c r="G12" s="8">
        <v>549.96</v>
      </c>
      <c r="H12" s="8">
        <v>497.43040339999999</v>
      </c>
      <c r="I12" s="8">
        <v>724.41299951187898</v>
      </c>
      <c r="J12" s="8">
        <v>516.36</v>
      </c>
      <c r="K12" s="8">
        <v>469.33588949</v>
      </c>
      <c r="L12" s="8">
        <v>490.17145040999998</v>
      </c>
      <c r="M12" s="8">
        <v>448.17288062</v>
      </c>
      <c r="N12" s="8">
        <v>549.38325653000004</v>
      </c>
      <c r="O12" s="8">
        <v>526.57000000000005</v>
      </c>
      <c r="P12" s="11"/>
      <c r="Q12" s="8">
        <v>608.15940499999999</v>
      </c>
      <c r="R12" s="8">
        <v>449.47357956000002</v>
      </c>
      <c r="S12" s="8">
        <v>531.05395200999999</v>
      </c>
      <c r="T12" s="8">
        <v>460.9</v>
      </c>
      <c r="U12" s="8">
        <v>510.03</v>
      </c>
      <c r="V12" s="8">
        <v>566.12</v>
      </c>
      <c r="W12" s="8">
        <v>288.02</v>
      </c>
      <c r="X12" s="8">
        <v>174.87</v>
      </c>
      <c r="Y12" s="8">
        <v>199.98</v>
      </c>
      <c r="Z12" s="8">
        <v>223.98</v>
      </c>
      <c r="AA12" s="11"/>
      <c r="AB12" s="11"/>
    </row>
    <row r="13" spans="2:28" x14ac:dyDescent="0.15">
      <c r="B13" s="1497"/>
      <c r="C13" s="7" t="s">
        <v>119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11"/>
      <c r="Q13" s="8">
        <v>348</v>
      </c>
      <c r="R13" s="8">
        <v>321</v>
      </c>
      <c r="S13" s="8">
        <v>308</v>
      </c>
      <c r="T13" s="8">
        <v>341.9</v>
      </c>
      <c r="U13" s="8">
        <v>341.9</v>
      </c>
      <c r="V13" s="8">
        <v>328</v>
      </c>
      <c r="W13" s="8">
        <v>313.73</v>
      </c>
      <c r="X13" s="8">
        <v>313.73</v>
      </c>
      <c r="Y13" s="8">
        <v>313.73</v>
      </c>
      <c r="Z13" s="8">
        <v>313.73</v>
      </c>
      <c r="AA13" s="11"/>
      <c r="AB13" s="11"/>
    </row>
    <row r="14" spans="2:28" x14ac:dyDescent="0.15">
      <c r="B14" s="1497"/>
      <c r="C14" s="7" t="s">
        <v>28</v>
      </c>
      <c r="D14" s="8">
        <f>SUM(D10:D13)</f>
        <v>2653.48</v>
      </c>
      <c r="E14" s="8">
        <f>SUM(E10:E13)</f>
        <v>2331.2200000000003</v>
      </c>
      <c r="F14" s="8">
        <f t="shared" ref="F14:O14" si="2">SUM(F10:F13)</f>
        <v>2160.0100000000002</v>
      </c>
      <c r="G14" s="8">
        <f t="shared" si="2"/>
        <v>1902.8300000000002</v>
      </c>
      <c r="H14" s="8">
        <f t="shared" si="2"/>
        <v>1664.9954034</v>
      </c>
      <c r="I14" s="8">
        <f t="shared" si="2"/>
        <v>2198.134896351879</v>
      </c>
      <c r="J14" s="8">
        <f t="shared" si="2"/>
        <v>1966.7399999999998</v>
      </c>
      <c r="K14" s="8">
        <f t="shared" si="2"/>
        <v>1996.90056308</v>
      </c>
      <c r="L14" s="8">
        <f t="shared" si="2"/>
        <v>1972.31500069</v>
      </c>
      <c r="M14" s="8">
        <f t="shared" si="2"/>
        <v>1670.1112878599997</v>
      </c>
      <c r="N14" s="8">
        <f t="shared" si="2"/>
        <v>1795.372847094</v>
      </c>
      <c r="O14" s="8">
        <f t="shared" si="2"/>
        <v>1954.65</v>
      </c>
      <c r="P14" s="11"/>
      <c r="Q14" s="8">
        <f>SUM(Q10:Q13)</f>
        <v>2587.5024258417002</v>
      </c>
      <c r="R14" s="8">
        <f>SUM(R10:R13)</f>
        <v>2190.5647302502002</v>
      </c>
      <c r="S14" s="8">
        <f t="shared" ref="S14:Z14" si="3">SUM(S10:S13)</f>
        <v>2134.813932043</v>
      </c>
      <c r="T14" s="8">
        <f t="shared" si="3"/>
        <v>1723.04</v>
      </c>
      <c r="U14" s="8">
        <f t="shared" si="3"/>
        <v>1813.46</v>
      </c>
      <c r="V14" s="8">
        <f t="shared" si="3"/>
        <v>1807.33</v>
      </c>
      <c r="W14" s="8">
        <f t="shared" si="3"/>
        <v>1325.74</v>
      </c>
      <c r="X14" s="8">
        <f t="shared" si="3"/>
        <v>1174.71</v>
      </c>
      <c r="Y14" s="8">
        <f t="shared" si="3"/>
        <v>1161.9099999999999</v>
      </c>
      <c r="Z14" s="8">
        <f t="shared" si="3"/>
        <v>1179.48</v>
      </c>
      <c r="AA14" s="11"/>
      <c r="AB14" s="11"/>
    </row>
    <row r="15" spans="2:28" x14ac:dyDescent="0.15">
      <c r="B15" s="1495" t="s">
        <v>212</v>
      </c>
      <c r="C15" s="3" t="s">
        <v>115</v>
      </c>
      <c r="D15" s="5">
        <v>138.97999999999999</v>
      </c>
      <c r="E15" s="5">
        <v>148.26</v>
      </c>
      <c r="F15" s="5">
        <v>80.010000000000005</v>
      </c>
      <c r="G15" s="5">
        <v>154.01</v>
      </c>
      <c r="H15" s="5">
        <v>270.52999999999997</v>
      </c>
      <c r="I15" s="5">
        <v>178.83</v>
      </c>
      <c r="J15" s="5">
        <v>146.94</v>
      </c>
      <c r="K15" s="5">
        <v>134.6</v>
      </c>
      <c r="L15" s="5">
        <v>105.9</v>
      </c>
      <c r="M15" s="5">
        <v>69.48</v>
      </c>
      <c r="N15" s="5"/>
      <c r="O15" s="5"/>
      <c r="P15" s="9"/>
      <c r="Q15" s="5">
        <v>23.98</v>
      </c>
      <c r="R15" s="5">
        <v>15.98</v>
      </c>
      <c r="S15" s="5">
        <v>18.399999999999999</v>
      </c>
      <c r="T15" s="9">
        <v>18.84</v>
      </c>
      <c r="U15" s="9">
        <v>17.920000000000002</v>
      </c>
      <c r="V15" s="9">
        <v>14.5</v>
      </c>
      <c r="W15" s="9">
        <v>10.31</v>
      </c>
      <c r="X15" s="9">
        <v>8.1</v>
      </c>
      <c r="Y15" s="9">
        <v>9.73</v>
      </c>
      <c r="Z15" s="9">
        <v>14.14</v>
      </c>
      <c r="AA15" s="9"/>
      <c r="AB15" s="9"/>
    </row>
    <row r="16" spans="2:28" x14ac:dyDescent="0.15">
      <c r="B16" s="1495"/>
      <c r="C16" s="3" t="s">
        <v>116</v>
      </c>
      <c r="D16" s="5">
        <v>22.47</v>
      </c>
      <c r="E16" s="5">
        <v>27.57</v>
      </c>
      <c r="F16" s="5">
        <v>30.36</v>
      </c>
      <c r="G16" s="5">
        <v>14.8</v>
      </c>
      <c r="H16" s="5">
        <v>34.9</v>
      </c>
      <c r="I16" s="5">
        <v>28.3</v>
      </c>
      <c r="J16" s="5">
        <v>31.1</v>
      </c>
      <c r="K16" s="5">
        <v>28.08</v>
      </c>
      <c r="L16" s="5">
        <v>14.43</v>
      </c>
      <c r="M16" s="5">
        <v>6.73</v>
      </c>
      <c r="N16" s="5"/>
      <c r="O16" s="5"/>
      <c r="P16" s="9"/>
      <c r="Q16" s="5">
        <v>0.8</v>
      </c>
      <c r="R16" s="5">
        <v>0.5</v>
      </c>
      <c r="S16" s="5">
        <v>0.5</v>
      </c>
      <c r="T16" s="5">
        <v>0.5</v>
      </c>
      <c r="U16" s="5">
        <v>0.5</v>
      </c>
      <c r="V16" s="9">
        <v>0.5</v>
      </c>
      <c r="W16" s="9">
        <v>0.2</v>
      </c>
      <c r="X16" s="9">
        <v>0.2</v>
      </c>
      <c r="Y16" s="9">
        <v>0.2</v>
      </c>
      <c r="Z16" s="5">
        <v>0.2</v>
      </c>
      <c r="AA16" s="9"/>
      <c r="AB16" s="9"/>
    </row>
    <row r="17" spans="2:28" x14ac:dyDescent="0.15">
      <c r="B17" s="1495"/>
      <c r="C17" s="3" t="s">
        <v>117</v>
      </c>
      <c r="D17" s="5">
        <v>1144</v>
      </c>
      <c r="E17" s="5">
        <v>1181</v>
      </c>
      <c r="F17" s="5">
        <v>754</v>
      </c>
      <c r="G17" s="5">
        <v>370</v>
      </c>
      <c r="H17" s="5">
        <v>129.30000000000001</v>
      </c>
      <c r="I17" s="5">
        <v>145.19</v>
      </c>
      <c r="J17" s="5">
        <v>184.2</v>
      </c>
      <c r="K17" s="5">
        <v>109.2</v>
      </c>
      <c r="L17" s="5">
        <v>231.5</v>
      </c>
      <c r="M17" s="5">
        <v>338.89</v>
      </c>
      <c r="N17" s="5"/>
      <c r="O17" s="5"/>
      <c r="P17" s="9"/>
      <c r="Q17" s="5">
        <v>405.2</v>
      </c>
      <c r="R17" s="5">
        <v>274.04000000000002</v>
      </c>
      <c r="S17" s="5">
        <v>99.25</v>
      </c>
      <c r="T17" s="5">
        <v>215.05</v>
      </c>
      <c r="U17" s="5">
        <v>134.94</v>
      </c>
      <c r="V17" s="9">
        <v>208.62</v>
      </c>
      <c r="W17" s="9">
        <v>249.66</v>
      </c>
      <c r="X17" s="9">
        <v>248.68</v>
      </c>
      <c r="Y17" s="9">
        <v>340.69</v>
      </c>
      <c r="Z17" s="9">
        <v>200.55</v>
      </c>
      <c r="AA17" s="9"/>
      <c r="AB17" s="9"/>
    </row>
    <row r="18" spans="2:28" x14ac:dyDescent="0.15">
      <c r="B18" s="1495"/>
      <c r="C18" s="3" t="s">
        <v>119</v>
      </c>
      <c r="D18" s="9">
        <v>42.88</v>
      </c>
      <c r="E18" s="9">
        <v>42.88</v>
      </c>
      <c r="F18" s="9">
        <v>42.88</v>
      </c>
      <c r="G18" s="9">
        <v>42.88</v>
      </c>
      <c r="H18" s="9">
        <v>42.88</v>
      </c>
      <c r="I18" s="9">
        <v>42.88</v>
      </c>
      <c r="J18" s="9">
        <v>42.88</v>
      </c>
      <c r="K18" s="9">
        <v>42.88</v>
      </c>
      <c r="L18" s="9">
        <v>42.88</v>
      </c>
      <c r="M18" s="9">
        <v>42.88</v>
      </c>
      <c r="N18" s="9">
        <v>42.88</v>
      </c>
      <c r="O18" s="9">
        <v>42.88</v>
      </c>
      <c r="P18" s="9"/>
      <c r="Q18" s="5">
        <v>3.55</v>
      </c>
      <c r="R18" s="5">
        <v>3.55</v>
      </c>
      <c r="S18" s="5">
        <v>3.55</v>
      </c>
      <c r="T18" s="5">
        <v>3.55</v>
      </c>
      <c r="U18" s="5">
        <v>3.55</v>
      </c>
      <c r="V18" s="5">
        <v>2.98</v>
      </c>
      <c r="W18" s="5">
        <v>2.98</v>
      </c>
      <c r="X18" s="5">
        <v>2.98</v>
      </c>
      <c r="Y18" s="5">
        <v>2.98</v>
      </c>
      <c r="Z18" s="5">
        <v>2.98</v>
      </c>
      <c r="AA18" s="9"/>
      <c r="AB18" s="9"/>
    </row>
    <row r="19" spans="2:28" x14ac:dyDescent="0.15">
      <c r="B19" s="1495"/>
      <c r="C19" s="3" t="s">
        <v>28</v>
      </c>
      <c r="D19" s="5">
        <f>SUM(D15:D18)</f>
        <v>1348.3300000000002</v>
      </c>
      <c r="E19" s="5">
        <f>SUM(E15:E18)</f>
        <v>1399.71</v>
      </c>
      <c r="F19" s="5">
        <f t="shared" ref="F19:O19" si="4">SUM(F15:F18)</f>
        <v>907.25</v>
      </c>
      <c r="G19" s="5">
        <f t="shared" si="4"/>
        <v>581.68999999999994</v>
      </c>
      <c r="H19" s="5">
        <f t="shared" si="4"/>
        <v>477.60999999999996</v>
      </c>
      <c r="I19" s="5">
        <f t="shared" si="4"/>
        <v>395.20000000000005</v>
      </c>
      <c r="J19" s="5">
        <f t="shared" si="4"/>
        <v>405.12</v>
      </c>
      <c r="K19" s="5">
        <f t="shared" si="4"/>
        <v>314.76</v>
      </c>
      <c r="L19" s="5">
        <f t="shared" si="4"/>
        <v>394.71000000000004</v>
      </c>
      <c r="M19" s="5">
        <f t="shared" si="4"/>
        <v>457.98</v>
      </c>
      <c r="N19" s="5">
        <f t="shared" si="4"/>
        <v>42.88</v>
      </c>
      <c r="O19" s="5">
        <f t="shared" si="4"/>
        <v>42.88</v>
      </c>
      <c r="P19" s="9"/>
      <c r="Q19" s="5">
        <f>SUM(Q15:Q18)</f>
        <v>433.53000000000003</v>
      </c>
      <c r="R19" s="5">
        <f>SUM(R15:R18)</f>
        <v>294.07000000000005</v>
      </c>
      <c r="S19" s="5">
        <f t="shared" ref="S19:AB19" si="5">SUM(S15:S18)</f>
        <v>121.7</v>
      </c>
      <c r="T19" s="5">
        <f t="shared" si="5"/>
        <v>237.94000000000003</v>
      </c>
      <c r="U19" s="5">
        <f t="shared" si="5"/>
        <v>156.91000000000003</v>
      </c>
      <c r="V19" s="5">
        <f t="shared" si="5"/>
        <v>226.6</v>
      </c>
      <c r="W19" s="5">
        <f t="shared" si="5"/>
        <v>263.15000000000003</v>
      </c>
      <c r="X19" s="5">
        <f t="shared" si="5"/>
        <v>259.96000000000004</v>
      </c>
      <c r="Y19" s="5">
        <f t="shared" si="5"/>
        <v>353.6</v>
      </c>
      <c r="Z19" s="5">
        <f t="shared" si="5"/>
        <v>217.87</v>
      </c>
      <c r="AA19" s="5">
        <f t="shared" si="5"/>
        <v>0</v>
      </c>
      <c r="AB19" s="5">
        <f t="shared" si="5"/>
        <v>0</v>
      </c>
    </row>
    <row r="20" spans="2:28" x14ac:dyDescent="0.15">
      <c r="B20" s="1497" t="s">
        <v>26</v>
      </c>
      <c r="C20" s="10" t="s">
        <v>115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1"/>
      <c r="Q20" s="8">
        <v>4.7699999999999996</v>
      </c>
      <c r="R20" s="8">
        <v>4.25</v>
      </c>
      <c r="S20" s="8">
        <v>3.79</v>
      </c>
      <c r="T20" s="11">
        <v>3.56</v>
      </c>
      <c r="U20" s="11">
        <v>4.1100000000000003</v>
      </c>
      <c r="V20" s="11">
        <v>2.12</v>
      </c>
      <c r="W20" s="11">
        <v>8.1199999999999992</v>
      </c>
      <c r="X20" s="11">
        <v>33.090000000000003</v>
      </c>
      <c r="Y20" s="11">
        <v>38.450000000000003</v>
      </c>
      <c r="Z20" s="8">
        <v>225.4855690816</v>
      </c>
      <c r="AA20" s="11"/>
      <c r="AB20" s="11"/>
    </row>
    <row r="21" spans="2:28" x14ac:dyDescent="0.15">
      <c r="B21" s="1497"/>
      <c r="C21" s="10" t="s">
        <v>116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11"/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11"/>
      <c r="AB21" s="11"/>
    </row>
    <row r="22" spans="2:28" x14ac:dyDescent="0.15">
      <c r="B22" s="1497"/>
      <c r="C22" s="10" t="s">
        <v>117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1"/>
      <c r="Q22" s="8">
        <v>0.2</v>
      </c>
      <c r="R22" s="8">
        <v>0.1</v>
      </c>
      <c r="S22" s="8">
        <v>0.02</v>
      </c>
      <c r="T22" s="8">
        <v>0.45</v>
      </c>
      <c r="U22" s="8">
        <v>1.26</v>
      </c>
      <c r="V22" s="11">
        <v>3.14</v>
      </c>
      <c r="W22" s="11">
        <v>9.8000000000000007</v>
      </c>
      <c r="X22" s="11">
        <v>17.43</v>
      </c>
      <c r="Y22" s="11">
        <v>62.76</v>
      </c>
      <c r="Z22" s="8">
        <v>43.666173999999998</v>
      </c>
      <c r="AA22" s="11"/>
      <c r="AB22" s="11"/>
    </row>
    <row r="23" spans="2:28" x14ac:dyDescent="0.15">
      <c r="B23" s="1497"/>
      <c r="C23" s="10" t="s">
        <v>118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13.13</v>
      </c>
      <c r="X23" s="8">
        <v>11.05</v>
      </c>
      <c r="Y23" s="8">
        <v>9.73</v>
      </c>
      <c r="Z23" s="8">
        <v>10.405146999999999</v>
      </c>
      <c r="AA23" s="11"/>
      <c r="AB23" s="11"/>
    </row>
    <row r="24" spans="2:28" x14ac:dyDescent="0.15">
      <c r="B24" s="1497"/>
      <c r="C24" s="10" t="s">
        <v>28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1"/>
      <c r="Q24" s="8">
        <f>SUM(Q20:Q23)</f>
        <v>4.97</v>
      </c>
      <c r="R24" s="8">
        <f>SUM(R20:R23)</f>
        <v>4.3499999999999996</v>
      </c>
      <c r="S24" s="8">
        <f t="shared" ref="S24:Z24" si="6">SUM(S20:S23)</f>
        <v>3.81</v>
      </c>
      <c r="T24" s="8">
        <f t="shared" si="6"/>
        <v>4.01</v>
      </c>
      <c r="U24" s="8">
        <f t="shared" si="6"/>
        <v>5.37</v>
      </c>
      <c r="V24" s="8">
        <f t="shared" si="6"/>
        <v>5.26</v>
      </c>
      <c r="W24" s="8">
        <f t="shared" si="6"/>
        <v>31.050000000000004</v>
      </c>
      <c r="X24" s="8">
        <f t="shared" si="6"/>
        <v>61.570000000000007</v>
      </c>
      <c r="Y24" s="8">
        <f t="shared" si="6"/>
        <v>110.94000000000001</v>
      </c>
      <c r="Z24" s="8">
        <f t="shared" si="6"/>
        <v>279.55689008159999</v>
      </c>
      <c r="AA24" s="11"/>
      <c r="AB24" s="11"/>
    </row>
    <row r="25" spans="2:28" x14ac:dyDescent="0.15">
      <c r="B25" s="1495" t="s">
        <v>213</v>
      </c>
      <c r="C25" s="3" t="s">
        <v>115</v>
      </c>
      <c r="D25" s="9">
        <v>206.2</v>
      </c>
      <c r="E25" s="9">
        <v>301.7</v>
      </c>
      <c r="F25" s="9">
        <v>253.6</v>
      </c>
      <c r="G25" s="9">
        <v>115.02</v>
      </c>
      <c r="H25" s="9">
        <v>157.79</v>
      </c>
      <c r="I25" s="9">
        <v>190.44</v>
      </c>
      <c r="J25" s="13">
        <v>220.59520000000001</v>
      </c>
      <c r="K25" s="13">
        <v>198.71704099999999</v>
      </c>
      <c r="L25" s="13">
        <v>213.37370000000001</v>
      </c>
      <c r="M25" s="13">
        <v>229.65469999999999</v>
      </c>
      <c r="N25" s="13">
        <v>254</v>
      </c>
      <c r="O25" s="13">
        <v>251.0478</v>
      </c>
      <c r="P25" s="9"/>
      <c r="Q25" s="9">
        <v>205.76</v>
      </c>
      <c r="R25" s="9">
        <v>222.76</v>
      </c>
      <c r="S25" s="9">
        <v>208.06</v>
      </c>
      <c r="T25" s="9">
        <v>205.44</v>
      </c>
      <c r="U25" s="9">
        <v>146.80000000000001</v>
      </c>
      <c r="V25" s="9">
        <v>173.33</v>
      </c>
      <c r="W25" s="13">
        <v>147.28</v>
      </c>
      <c r="X25" s="13">
        <v>124.14</v>
      </c>
      <c r="Y25" s="13">
        <v>123.78</v>
      </c>
      <c r="Z25" s="13">
        <v>163.77000000000001</v>
      </c>
      <c r="AA25" s="9"/>
      <c r="AB25" s="9"/>
    </row>
    <row r="26" spans="2:28" x14ac:dyDescent="0.15">
      <c r="B26" s="1496"/>
      <c r="C26" s="3" t="s">
        <v>116</v>
      </c>
      <c r="D26" s="9">
        <v>47.4</v>
      </c>
      <c r="E26" s="9">
        <v>60.4</v>
      </c>
      <c r="F26" s="9">
        <v>51.05</v>
      </c>
      <c r="G26" s="9">
        <v>63.91</v>
      </c>
      <c r="H26" s="9">
        <v>40.93</v>
      </c>
      <c r="I26" s="9">
        <v>34.25</v>
      </c>
      <c r="J26" s="9">
        <v>71.8</v>
      </c>
      <c r="K26" s="9">
        <v>69</v>
      </c>
      <c r="L26" s="9">
        <v>84</v>
      </c>
      <c r="M26" s="9">
        <v>102.3</v>
      </c>
      <c r="N26" s="9">
        <v>126.94</v>
      </c>
      <c r="O26" s="9">
        <v>53.11</v>
      </c>
      <c r="P26" s="9"/>
      <c r="Q26" s="9">
        <v>123.35</v>
      </c>
      <c r="R26" s="9">
        <v>102.65</v>
      </c>
      <c r="S26" s="9">
        <v>110.53</v>
      </c>
      <c r="T26" s="9">
        <v>153.31</v>
      </c>
      <c r="U26" s="9">
        <v>135.80000000000001</v>
      </c>
      <c r="V26" s="9">
        <v>81.92</v>
      </c>
      <c r="W26" s="9">
        <v>235.28</v>
      </c>
      <c r="X26" s="9">
        <v>155.01</v>
      </c>
      <c r="Y26" s="9">
        <v>104.74</v>
      </c>
      <c r="Z26" s="9">
        <v>86.25</v>
      </c>
      <c r="AA26" s="9"/>
      <c r="AB26" s="9"/>
    </row>
    <row r="27" spans="2:28" x14ac:dyDescent="0.15">
      <c r="B27" s="1496"/>
      <c r="C27" s="3" t="s">
        <v>117</v>
      </c>
      <c r="D27" s="9">
        <v>502.9</v>
      </c>
      <c r="E27" s="9">
        <v>532.29999999999995</v>
      </c>
      <c r="F27" s="9">
        <v>55.53</v>
      </c>
      <c r="G27" s="9">
        <v>36.17</v>
      </c>
      <c r="H27" s="9">
        <v>23.43</v>
      </c>
      <c r="I27" s="9">
        <v>23.23</v>
      </c>
      <c r="J27" s="9">
        <v>128</v>
      </c>
      <c r="K27" s="9">
        <v>104</v>
      </c>
      <c r="L27" s="9">
        <v>114</v>
      </c>
      <c r="M27" s="9">
        <v>359.8</v>
      </c>
      <c r="N27" s="9">
        <v>492.97</v>
      </c>
      <c r="O27" s="9">
        <v>184.92</v>
      </c>
      <c r="P27" s="9"/>
      <c r="Q27" s="9">
        <v>108.99</v>
      </c>
      <c r="R27" s="9">
        <v>143.22</v>
      </c>
      <c r="S27" s="9">
        <v>129.08000000000001</v>
      </c>
      <c r="T27" s="9">
        <v>375.26</v>
      </c>
      <c r="U27" s="9">
        <v>434.6</v>
      </c>
      <c r="V27" s="9">
        <v>591.76</v>
      </c>
      <c r="W27" s="9">
        <v>276.64999999999998</v>
      </c>
      <c r="X27" s="9">
        <v>217.55</v>
      </c>
      <c r="Y27" s="9">
        <v>238.75</v>
      </c>
      <c r="Z27" s="9">
        <v>210.79</v>
      </c>
      <c r="AA27" s="9"/>
      <c r="AB27" s="9"/>
    </row>
    <row r="28" spans="2:28" x14ac:dyDescent="0.15">
      <c r="B28" s="1496"/>
      <c r="C28" s="3" t="s">
        <v>119</v>
      </c>
      <c r="D28" s="9">
        <v>34.26</v>
      </c>
      <c r="E28" s="9">
        <v>34.26</v>
      </c>
      <c r="F28" s="9">
        <v>34.26</v>
      </c>
      <c r="G28" s="9">
        <v>34.26</v>
      </c>
      <c r="H28" s="9">
        <v>34.26</v>
      </c>
      <c r="I28" s="9">
        <v>34.26</v>
      </c>
      <c r="J28" s="9">
        <v>34.26</v>
      </c>
      <c r="K28" s="9">
        <v>34.26</v>
      </c>
      <c r="L28" s="9">
        <v>34.26</v>
      </c>
      <c r="M28" s="9">
        <v>34.26</v>
      </c>
      <c r="N28" s="9">
        <v>34.26</v>
      </c>
      <c r="O28" s="9">
        <v>34.26</v>
      </c>
      <c r="P28" s="9"/>
      <c r="Q28" s="9">
        <v>34.26</v>
      </c>
      <c r="R28" s="9">
        <v>34.26</v>
      </c>
      <c r="S28" s="9">
        <v>50.2</v>
      </c>
      <c r="T28" s="9">
        <v>50.48</v>
      </c>
      <c r="U28" s="9">
        <v>38.04</v>
      </c>
      <c r="V28" s="9">
        <v>45.02</v>
      </c>
      <c r="W28" s="5">
        <v>45.11</v>
      </c>
      <c r="X28" s="5">
        <v>44.84</v>
      </c>
      <c r="Y28" s="5">
        <v>43.43</v>
      </c>
      <c r="Z28" s="5">
        <v>34.17</v>
      </c>
      <c r="AA28" s="9"/>
      <c r="AB28" s="9"/>
    </row>
    <row r="29" spans="2:28" x14ac:dyDescent="0.15">
      <c r="B29" s="1496"/>
      <c r="C29" s="3" t="s">
        <v>28</v>
      </c>
      <c r="D29" s="9">
        <f>SUM(D25:D28)</f>
        <v>790.76</v>
      </c>
      <c r="E29" s="9">
        <f>SUM(E25:E28)</f>
        <v>928.65999999999985</v>
      </c>
      <c r="F29" s="9">
        <f t="shared" ref="F29:O29" si="7">SUM(F25:F28)</f>
        <v>394.43999999999994</v>
      </c>
      <c r="G29" s="9">
        <f t="shared" si="7"/>
        <v>249.36</v>
      </c>
      <c r="H29" s="9">
        <f t="shared" si="7"/>
        <v>256.41000000000003</v>
      </c>
      <c r="I29" s="9">
        <f t="shared" si="7"/>
        <v>282.18</v>
      </c>
      <c r="J29" s="9">
        <f t="shared" si="7"/>
        <v>454.65519999999998</v>
      </c>
      <c r="K29" s="9">
        <f t="shared" si="7"/>
        <v>405.97704099999999</v>
      </c>
      <c r="L29" s="9">
        <f t="shared" si="7"/>
        <v>445.63369999999998</v>
      </c>
      <c r="M29" s="9">
        <f t="shared" si="7"/>
        <v>726.01469999999995</v>
      </c>
      <c r="N29" s="9">
        <f t="shared" si="7"/>
        <v>908.17000000000007</v>
      </c>
      <c r="O29" s="9">
        <f t="shared" si="7"/>
        <v>523.33780000000002</v>
      </c>
      <c r="P29" s="9"/>
      <c r="Q29" s="9">
        <f>SUM(Q25:Q28)</f>
        <v>472.36</v>
      </c>
      <c r="R29" s="9">
        <f>SUM(R25:R28)</f>
        <v>502.89</v>
      </c>
      <c r="S29" s="9">
        <f t="shared" ref="S29:Z29" si="8">SUM(S25:S28)</f>
        <v>497.87000000000006</v>
      </c>
      <c r="T29" s="9">
        <f t="shared" si="8"/>
        <v>784.49</v>
      </c>
      <c r="U29" s="9">
        <f t="shared" si="8"/>
        <v>755.24</v>
      </c>
      <c r="V29" s="9">
        <f t="shared" si="8"/>
        <v>892.03</v>
      </c>
      <c r="W29" s="9">
        <f t="shared" si="8"/>
        <v>704.32</v>
      </c>
      <c r="X29" s="9">
        <f t="shared" si="8"/>
        <v>541.54</v>
      </c>
      <c r="Y29" s="9">
        <f t="shared" si="8"/>
        <v>510.7</v>
      </c>
      <c r="Z29" s="9">
        <f t="shared" si="8"/>
        <v>494.98</v>
      </c>
      <c r="AA29" s="9"/>
      <c r="AB29" s="9"/>
    </row>
    <row r="30" spans="2:28" x14ac:dyDescent="0.15">
      <c r="B30" s="1497" t="s">
        <v>23</v>
      </c>
      <c r="C30" s="10" t="s">
        <v>115</v>
      </c>
      <c r="D30" s="12">
        <v>332.2</v>
      </c>
      <c r="E30" s="12">
        <v>352.1</v>
      </c>
      <c r="F30" s="12">
        <v>236.2</v>
      </c>
      <c r="G30" s="12">
        <v>271.10000000000002</v>
      </c>
      <c r="H30" s="12">
        <v>312.36239999999998</v>
      </c>
      <c r="I30" s="12">
        <v>195.64689999999999</v>
      </c>
      <c r="J30" s="12">
        <v>220.59520000000001</v>
      </c>
      <c r="K30" s="12">
        <v>198.71704099999999</v>
      </c>
      <c r="L30" s="12">
        <v>213.37370000000001</v>
      </c>
      <c r="M30" s="12">
        <v>229.65469999999999</v>
      </c>
      <c r="N30" s="12">
        <v>254</v>
      </c>
      <c r="O30" s="12">
        <v>251.0478</v>
      </c>
      <c r="P30" s="11"/>
      <c r="Q30" s="12">
        <v>249</v>
      </c>
      <c r="R30" s="12">
        <v>216.58</v>
      </c>
      <c r="S30" s="12">
        <v>105</v>
      </c>
      <c r="T30" s="12">
        <v>121.83</v>
      </c>
      <c r="U30" s="12">
        <v>66.23</v>
      </c>
      <c r="V30" s="12">
        <v>73.78</v>
      </c>
      <c r="W30" s="12">
        <v>81.038947262297697</v>
      </c>
      <c r="X30" s="12">
        <v>86.61</v>
      </c>
      <c r="Y30" s="12">
        <v>99.899799999999999</v>
      </c>
      <c r="Z30" s="12">
        <v>128.84437357139899</v>
      </c>
      <c r="AA30" s="11"/>
      <c r="AB30" s="11"/>
    </row>
    <row r="31" spans="2:28" x14ac:dyDescent="0.15">
      <c r="B31" s="1498"/>
      <c r="C31" s="10" t="s">
        <v>116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/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/>
      <c r="AB31" s="11"/>
    </row>
    <row r="32" spans="2:28" x14ac:dyDescent="0.15">
      <c r="B32" s="1498"/>
      <c r="C32" s="10" t="s">
        <v>117</v>
      </c>
      <c r="D32" s="11">
        <v>283</v>
      </c>
      <c r="E32" s="11">
        <v>262</v>
      </c>
      <c r="F32" s="11">
        <v>181</v>
      </c>
      <c r="G32" s="11">
        <v>388</v>
      </c>
      <c r="H32" s="11">
        <v>570</v>
      </c>
      <c r="I32" s="11">
        <v>396</v>
      </c>
      <c r="J32" s="11">
        <v>256</v>
      </c>
      <c r="K32" s="11">
        <v>376</v>
      </c>
      <c r="L32" s="11">
        <v>544</v>
      </c>
      <c r="M32" s="11">
        <v>524</v>
      </c>
      <c r="N32" s="11">
        <v>574</v>
      </c>
      <c r="O32" s="11">
        <v>413</v>
      </c>
      <c r="P32" s="11"/>
      <c r="Q32" s="11">
        <v>715.81</v>
      </c>
      <c r="R32" s="11">
        <v>603.94000000000005</v>
      </c>
      <c r="S32" s="11">
        <v>445.54</v>
      </c>
      <c r="T32" s="11">
        <v>676.63</v>
      </c>
      <c r="U32" s="11">
        <v>1065.9000000000001</v>
      </c>
      <c r="V32" s="11">
        <v>445.26</v>
      </c>
      <c r="W32" s="8">
        <v>320.34293626349</v>
      </c>
      <c r="X32" s="11">
        <v>435.08</v>
      </c>
      <c r="Y32" s="11">
        <v>700.5</v>
      </c>
      <c r="Z32" s="11">
        <v>919.42</v>
      </c>
      <c r="AA32" s="11"/>
      <c r="AB32" s="11"/>
    </row>
    <row r="33" spans="2:28" x14ac:dyDescent="0.15">
      <c r="B33" s="1498"/>
      <c r="C33" s="10" t="s">
        <v>119</v>
      </c>
      <c r="D33" s="11">
        <v>24.79</v>
      </c>
      <c r="E33" s="11">
        <v>24.79</v>
      </c>
      <c r="F33" s="11">
        <v>24.79</v>
      </c>
      <c r="G33" s="11">
        <v>25.91</v>
      </c>
      <c r="H33" s="11">
        <v>25.91</v>
      </c>
      <c r="I33" s="11">
        <v>25.95</v>
      </c>
      <c r="J33" s="11">
        <v>25.95</v>
      </c>
      <c r="K33" s="11">
        <v>25.95</v>
      </c>
      <c r="L33" s="11">
        <v>25.95</v>
      </c>
      <c r="M33" s="11">
        <v>25.95</v>
      </c>
      <c r="N33" s="11">
        <v>20.64</v>
      </c>
      <c r="O33" s="11">
        <v>20.64</v>
      </c>
      <c r="P33" s="11"/>
      <c r="Q33" s="8">
        <v>17.420000000000002</v>
      </c>
      <c r="R33" s="8">
        <v>17.420000000000002</v>
      </c>
      <c r="S33" s="8">
        <v>17.420000000000002</v>
      </c>
      <c r="T33" s="8">
        <v>17.420000000000002</v>
      </c>
      <c r="U33" s="8">
        <v>17.420000000000002</v>
      </c>
      <c r="V33" s="8">
        <v>16.920000000000002</v>
      </c>
      <c r="W33" s="8">
        <v>16.920000000000002</v>
      </c>
      <c r="X33" s="8">
        <v>16.920000000000002</v>
      </c>
      <c r="Y33" s="8">
        <v>16.920000000000002</v>
      </c>
      <c r="Z33" s="8">
        <v>16.920000000000002</v>
      </c>
      <c r="AA33" s="11"/>
      <c r="AB33" s="11"/>
    </row>
    <row r="34" spans="2:28" x14ac:dyDescent="0.15">
      <c r="B34" s="1498"/>
      <c r="C34" s="10" t="s">
        <v>28</v>
      </c>
      <c r="D34" s="12">
        <f>SUM(D30:D33)</f>
        <v>639.99</v>
      </c>
      <c r="E34" s="12">
        <f>SUM(E30:E33)</f>
        <v>638.89</v>
      </c>
      <c r="F34" s="12">
        <f t="shared" ref="F34:O34" si="9">SUM(F30:F33)</f>
        <v>441.99</v>
      </c>
      <c r="G34" s="12">
        <f t="shared" si="9"/>
        <v>685.01</v>
      </c>
      <c r="H34" s="12">
        <f t="shared" si="9"/>
        <v>908.27239999999995</v>
      </c>
      <c r="I34" s="12">
        <f t="shared" si="9"/>
        <v>617.59690000000001</v>
      </c>
      <c r="J34" s="12">
        <f t="shared" si="9"/>
        <v>502.54519999999997</v>
      </c>
      <c r="K34" s="12">
        <f t="shared" si="9"/>
        <v>600.66704100000004</v>
      </c>
      <c r="L34" s="12">
        <f t="shared" si="9"/>
        <v>783.32370000000003</v>
      </c>
      <c r="M34" s="12">
        <f t="shared" si="9"/>
        <v>779.60470000000009</v>
      </c>
      <c r="N34" s="12">
        <f t="shared" si="9"/>
        <v>848.64</v>
      </c>
      <c r="O34" s="12">
        <f t="shared" si="9"/>
        <v>684.68780000000004</v>
      </c>
      <c r="P34" s="11"/>
      <c r="Q34" s="12">
        <f>SUM(Q30:Q33)</f>
        <v>982.2299999999999</v>
      </c>
      <c r="R34" s="12">
        <f>SUM(R30:R33)</f>
        <v>837.94</v>
      </c>
      <c r="S34" s="12">
        <f t="shared" ref="S34:Z34" si="10">SUM(S30:S33)</f>
        <v>567.95999999999992</v>
      </c>
      <c r="T34" s="12">
        <f t="shared" si="10"/>
        <v>815.88</v>
      </c>
      <c r="U34" s="12">
        <f t="shared" si="10"/>
        <v>1149.5500000000002</v>
      </c>
      <c r="V34" s="12">
        <f t="shared" si="10"/>
        <v>535.95999999999992</v>
      </c>
      <c r="W34" s="12">
        <f t="shared" si="10"/>
        <v>418.30188352578773</v>
      </c>
      <c r="X34" s="12">
        <f t="shared" si="10"/>
        <v>538.6099999999999</v>
      </c>
      <c r="Y34" s="12">
        <f t="shared" si="10"/>
        <v>817.31979999999999</v>
      </c>
      <c r="Z34" s="12">
        <f t="shared" si="10"/>
        <v>1065.184373571399</v>
      </c>
      <c r="AA34" s="11"/>
      <c r="AB34" s="11"/>
    </row>
    <row r="35" spans="2:28" x14ac:dyDescent="0.15">
      <c r="B35" s="1495" t="s">
        <v>25</v>
      </c>
      <c r="C35" s="3" t="s">
        <v>115</v>
      </c>
      <c r="D35" s="5">
        <v>32.32</v>
      </c>
      <c r="E35" s="5">
        <v>9.24</v>
      </c>
      <c r="F35" s="5">
        <v>6.55</v>
      </c>
      <c r="G35" s="5">
        <v>14.01</v>
      </c>
      <c r="H35" s="5">
        <v>16.16</v>
      </c>
      <c r="I35" s="5">
        <v>22.5</v>
      </c>
      <c r="J35" s="5">
        <v>17.48</v>
      </c>
      <c r="K35" s="5">
        <v>13.3</v>
      </c>
      <c r="L35" s="5">
        <v>29.98</v>
      </c>
      <c r="M35" s="5">
        <v>15.42</v>
      </c>
      <c r="N35" s="5">
        <v>15.11</v>
      </c>
      <c r="O35" s="5">
        <v>18.62</v>
      </c>
      <c r="P35" s="9"/>
      <c r="Q35" s="5">
        <v>20.32</v>
      </c>
      <c r="R35" s="5">
        <v>20.3</v>
      </c>
      <c r="S35" s="5">
        <v>20.47</v>
      </c>
      <c r="T35" s="9">
        <v>19.52</v>
      </c>
      <c r="U35" s="9">
        <v>20.05</v>
      </c>
      <c r="V35" s="9">
        <v>19.66</v>
      </c>
      <c r="W35" s="9">
        <v>15.04</v>
      </c>
      <c r="X35" s="9">
        <v>32.01</v>
      </c>
      <c r="Y35" s="9">
        <v>37.49</v>
      </c>
      <c r="Z35" s="9"/>
      <c r="AA35" s="9"/>
      <c r="AB35" s="9"/>
    </row>
    <row r="36" spans="2:28" x14ac:dyDescent="0.15">
      <c r="B36" s="1496"/>
      <c r="C36" s="3" t="s">
        <v>116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/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/>
      <c r="AA36" s="9"/>
      <c r="AB36" s="9"/>
    </row>
    <row r="37" spans="2:28" x14ac:dyDescent="0.15">
      <c r="B37" s="1496"/>
      <c r="C37" s="3" t="s">
        <v>117</v>
      </c>
      <c r="D37" s="5">
        <v>16.98</v>
      </c>
      <c r="E37" s="5">
        <v>6.58</v>
      </c>
      <c r="F37" s="5">
        <v>9.7899999999999991</v>
      </c>
      <c r="G37" s="5">
        <v>4.24</v>
      </c>
      <c r="H37" s="5">
        <v>3.92</v>
      </c>
      <c r="I37" s="5">
        <v>4.49</v>
      </c>
      <c r="J37" s="5">
        <v>3.61</v>
      </c>
      <c r="K37" s="5">
        <v>19.55</v>
      </c>
      <c r="L37" s="5">
        <v>13.22</v>
      </c>
      <c r="M37" s="5">
        <v>55.79</v>
      </c>
      <c r="N37" s="5">
        <v>39.229999999999997</v>
      </c>
      <c r="O37" s="5">
        <v>94.13</v>
      </c>
      <c r="P37" s="9"/>
      <c r="Q37" s="5">
        <v>81.16</v>
      </c>
      <c r="R37" s="5">
        <v>69.25</v>
      </c>
      <c r="S37" s="5">
        <v>64.58</v>
      </c>
      <c r="T37" s="5">
        <v>77</v>
      </c>
      <c r="U37" s="9">
        <v>55.83</v>
      </c>
      <c r="V37" s="9">
        <v>52.42</v>
      </c>
      <c r="W37" s="9">
        <v>81.73</v>
      </c>
      <c r="X37" s="9">
        <v>82.35</v>
      </c>
      <c r="Y37" s="9">
        <v>57.93</v>
      </c>
      <c r="Z37" s="9"/>
      <c r="AA37" s="9"/>
      <c r="AB37" s="9"/>
    </row>
    <row r="38" spans="2:28" x14ac:dyDescent="0.15">
      <c r="B38" s="1496"/>
      <c r="C38" s="3" t="s">
        <v>119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/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/>
      <c r="AA38" s="9"/>
      <c r="AB38" s="9"/>
    </row>
    <row r="39" spans="2:28" x14ac:dyDescent="0.15">
      <c r="B39" s="1496"/>
      <c r="C39" s="3" t="s">
        <v>28</v>
      </c>
      <c r="D39" s="5">
        <f>SUM(D35:D38)</f>
        <v>49.3</v>
      </c>
      <c r="E39" s="5">
        <f>SUM(E35:E38)</f>
        <v>15.82</v>
      </c>
      <c r="F39" s="5">
        <f t="shared" ref="F39:AB39" si="11">SUM(F35:F38)</f>
        <v>16.34</v>
      </c>
      <c r="G39" s="5">
        <f t="shared" si="11"/>
        <v>18.25</v>
      </c>
      <c r="H39" s="5">
        <f t="shared" si="11"/>
        <v>20.079999999999998</v>
      </c>
      <c r="I39" s="5">
        <f t="shared" si="11"/>
        <v>26.990000000000002</v>
      </c>
      <c r="J39" s="5">
        <f t="shared" si="11"/>
        <v>21.09</v>
      </c>
      <c r="K39" s="5">
        <f t="shared" si="11"/>
        <v>32.85</v>
      </c>
      <c r="L39" s="5">
        <f t="shared" si="11"/>
        <v>43.2</v>
      </c>
      <c r="M39" s="5">
        <f t="shared" si="11"/>
        <v>71.209999999999994</v>
      </c>
      <c r="N39" s="5">
        <f t="shared" si="11"/>
        <v>54.339999999999996</v>
      </c>
      <c r="O39" s="5">
        <f t="shared" si="11"/>
        <v>112.75</v>
      </c>
      <c r="P39" s="5"/>
      <c r="Q39" s="5">
        <f t="shared" si="11"/>
        <v>101.47999999999999</v>
      </c>
      <c r="R39" s="5">
        <f t="shared" si="11"/>
        <v>89.55</v>
      </c>
      <c r="S39" s="5">
        <f t="shared" si="11"/>
        <v>85.05</v>
      </c>
      <c r="T39" s="5">
        <f t="shared" si="11"/>
        <v>96.52</v>
      </c>
      <c r="U39" s="5">
        <f t="shared" si="11"/>
        <v>75.88</v>
      </c>
      <c r="V39" s="5">
        <f t="shared" si="11"/>
        <v>72.08</v>
      </c>
      <c r="W39" s="5">
        <f t="shared" si="11"/>
        <v>96.77000000000001</v>
      </c>
      <c r="X39" s="5">
        <f t="shared" si="11"/>
        <v>114.35999999999999</v>
      </c>
      <c r="Y39" s="5">
        <f t="shared" si="11"/>
        <v>95.42</v>
      </c>
      <c r="Z39" s="5">
        <f t="shared" si="11"/>
        <v>0</v>
      </c>
      <c r="AA39" s="5">
        <f t="shared" si="11"/>
        <v>0</v>
      </c>
      <c r="AB39" s="5">
        <f t="shared" si="11"/>
        <v>0</v>
      </c>
    </row>
  </sheetData>
  <mergeCells count="8">
    <mergeCell ref="B25:B29"/>
    <mergeCell ref="B30:B34"/>
    <mergeCell ref="B35:B39"/>
    <mergeCell ref="D3:O3"/>
    <mergeCell ref="B5:B9"/>
    <mergeCell ref="B10:B14"/>
    <mergeCell ref="B15:B19"/>
    <mergeCell ref="B20:B24"/>
  </mergeCells>
  <phoneticPr fontId="3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16F97-609B-4ED1-A309-4DB26038D061}">
  <dimension ref="A1:AB147"/>
  <sheetViews>
    <sheetView zoomScale="85" zoomScaleNormal="85" workbookViewId="0">
      <selection activeCell="D73" sqref="D73"/>
    </sheetView>
  </sheetViews>
  <sheetFormatPr defaultColWidth="8.875" defaultRowHeight="14.25" x14ac:dyDescent="0.15"/>
  <cols>
    <col min="1" max="7" width="8.5" style="514" customWidth="1"/>
    <col min="8" max="8" width="9" style="514" customWidth="1"/>
    <col min="9" max="24" width="8.5" style="514" customWidth="1"/>
    <col min="25" max="16384" width="8.875" style="514"/>
  </cols>
  <sheetData>
    <row r="1" spans="1:19" ht="45" customHeight="1" thickBot="1" x14ac:dyDescent="0.2">
      <c r="A1" s="1272" t="s">
        <v>341</v>
      </c>
      <c r="B1" s="1273"/>
      <c r="C1" s="1273"/>
      <c r="D1" s="1273"/>
      <c r="E1" s="1273"/>
      <c r="F1" s="1273"/>
      <c r="G1" s="1273"/>
      <c r="H1" s="1273"/>
      <c r="I1" s="1273"/>
      <c r="J1" s="1273"/>
      <c r="K1" s="1273"/>
      <c r="L1" s="1273"/>
      <c r="M1" s="1273"/>
      <c r="N1" s="1273"/>
      <c r="O1" s="1274"/>
      <c r="P1" s="513"/>
    </row>
    <row r="2" spans="1:19" ht="15.95" customHeight="1" x14ac:dyDescent="0.15">
      <c r="A2" s="532"/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1212" t="s">
        <v>238</v>
      </c>
      <c r="O2" s="1275"/>
      <c r="P2" s="515"/>
    </row>
    <row r="3" spans="1:19" s="516" customFormat="1" ht="15.95" customHeight="1" x14ac:dyDescent="0.15">
      <c r="A3" s="1241" t="s">
        <v>123</v>
      </c>
      <c r="B3" s="1242"/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  <c r="N3" s="526"/>
      <c r="O3" s="538"/>
      <c r="P3" s="514"/>
      <c r="Q3" s="514"/>
      <c r="R3" s="514"/>
    </row>
    <row r="4" spans="1:19" s="516" customFormat="1" ht="15.95" customHeight="1" x14ac:dyDescent="0.15">
      <c r="A4" s="1244" t="s">
        <v>219</v>
      </c>
      <c r="B4" s="1245"/>
      <c r="C4" s="1246" t="s">
        <v>121</v>
      </c>
      <c r="D4" s="1245"/>
      <c r="E4" s="1246" t="s">
        <v>122</v>
      </c>
      <c r="F4" s="1245"/>
      <c r="G4" s="1246" t="s">
        <v>75</v>
      </c>
      <c r="H4" s="1245"/>
      <c r="I4" s="1246" t="s">
        <v>107</v>
      </c>
      <c r="J4" s="1247"/>
      <c r="K4" s="1247"/>
      <c r="L4" s="1247"/>
      <c r="M4" s="1247"/>
      <c r="N4" s="1247"/>
      <c r="O4" s="1248"/>
      <c r="P4" s="514"/>
      <c r="Q4" s="514"/>
      <c r="R4" s="514"/>
    </row>
    <row r="5" spans="1:19" s="516" customFormat="1" ht="15.95" customHeight="1" x14ac:dyDescent="0.15">
      <c r="A5" s="1238" t="s">
        <v>115</v>
      </c>
      <c r="B5" s="1239"/>
      <c r="C5" s="1236">
        <v>73.040000000000006</v>
      </c>
      <c r="D5" s="1240"/>
      <c r="E5" s="1233">
        <v>100</v>
      </c>
      <c r="F5" s="1233"/>
      <c r="G5" s="1233">
        <f t="shared" ref="G5:G8" si="0">C5-E5</f>
        <v>-26.959999999999994</v>
      </c>
      <c r="H5" s="1233"/>
      <c r="I5" s="1234"/>
      <c r="J5" s="1234"/>
      <c r="K5" s="1234"/>
      <c r="L5" s="1234"/>
      <c r="M5" s="1234"/>
      <c r="N5" s="1234"/>
      <c r="O5" s="1235"/>
      <c r="P5" s="514"/>
      <c r="Q5" s="514"/>
      <c r="R5" s="514"/>
    </row>
    <row r="6" spans="1:19" s="516" customFormat="1" ht="15.95" customHeight="1" x14ac:dyDescent="0.15">
      <c r="A6" s="1238" t="s">
        <v>116</v>
      </c>
      <c r="B6" s="1239"/>
      <c r="C6" s="1236">
        <v>0</v>
      </c>
      <c r="D6" s="1240"/>
      <c r="E6" s="1233">
        <v>0</v>
      </c>
      <c r="F6" s="1233"/>
      <c r="G6" s="1233">
        <v>0</v>
      </c>
      <c r="H6" s="1233"/>
      <c r="I6" s="1234"/>
      <c r="J6" s="1234"/>
      <c r="K6" s="1234"/>
      <c r="L6" s="1234"/>
      <c r="M6" s="1234"/>
      <c r="N6" s="1234"/>
      <c r="O6" s="1235"/>
      <c r="P6" s="514"/>
      <c r="Q6" s="514"/>
      <c r="R6" s="514"/>
      <c r="S6" s="514"/>
    </row>
    <row r="7" spans="1:19" s="516" customFormat="1" ht="15.95" customHeight="1" x14ac:dyDescent="0.15">
      <c r="A7" s="1238" t="s">
        <v>117</v>
      </c>
      <c r="B7" s="1239"/>
      <c r="C7" s="1236">
        <v>297</v>
      </c>
      <c r="D7" s="1240"/>
      <c r="E7" s="1233">
        <v>100</v>
      </c>
      <c r="F7" s="1233"/>
      <c r="G7" s="1233">
        <f t="shared" si="0"/>
        <v>197</v>
      </c>
      <c r="H7" s="1233"/>
      <c r="I7" s="1234" t="s">
        <v>263</v>
      </c>
      <c r="J7" s="1234"/>
      <c r="K7" s="1234"/>
      <c r="L7" s="1234"/>
      <c r="M7" s="1234"/>
      <c r="N7" s="1234"/>
      <c r="O7" s="1235"/>
      <c r="P7" s="514"/>
      <c r="Q7" s="514"/>
      <c r="R7" s="514"/>
      <c r="S7" s="514"/>
    </row>
    <row r="8" spans="1:19" s="516" customFormat="1" ht="15.95" customHeight="1" x14ac:dyDescent="0.15">
      <c r="A8" s="1238" t="s">
        <v>119</v>
      </c>
      <c r="B8" s="1239"/>
      <c r="C8" s="1236">
        <v>6.68</v>
      </c>
      <c r="D8" s="1240"/>
      <c r="E8" s="1233">
        <v>0</v>
      </c>
      <c r="F8" s="1233"/>
      <c r="G8" s="1233">
        <f t="shared" si="0"/>
        <v>6.68</v>
      </c>
      <c r="H8" s="1233"/>
      <c r="I8" s="1234"/>
      <c r="J8" s="1234"/>
      <c r="K8" s="1234"/>
      <c r="L8" s="1234"/>
      <c r="M8" s="1234"/>
      <c r="N8" s="1234"/>
      <c r="O8" s="1235"/>
      <c r="P8" s="514"/>
      <c r="Q8" s="514"/>
      <c r="R8" s="514"/>
      <c r="S8" s="514"/>
    </row>
    <row r="9" spans="1:19" s="516" customFormat="1" ht="15.95" customHeight="1" x14ac:dyDescent="0.15">
      <c r="A9" s="1238" t="s">
        <v>249</v>
      </c>
      <c r="B9" s="1239"/>
      <c r="C9" s="1258">
        <f>SUM(C5:D8)</f>
        <v>376.72</v>
      </c>
      <c r="D9" s="1258"/>
      <c r="E9" s="1258">
        <f>SUM(E5:F8)</f>
        <v>200</v>
      </c>
      <c r="F9" s="1258"/>
      <c r="G9" s="1233">
        <f>C9-E9</f>
        <v>176.72000000000003</v>
      </c>
      <c r="H9" s="1233"/>
      <c r="I9" s="1234"/>
      <c r="J9" s="1234"/>
      <c r="K9" s="1234"/>
      <c r="L9" s="1234"/>
      <c r="M9" s="1234"/>
      <c r="N9" s="1234"/>
      <c r="O9" s="1235"/>
      <c r="P9" s="514"/>
      <c r="Q9" s="514"/>
      <c r="R9" s="514"/>
      <c r="S9" s="514"/>
    </row>
    <row r="10" spans="1:19" s="516" customFormat="1" ht="15.95" customHeight="1" x14ac:dyDescent="0.15">
      <c r="A10" s="540"/>
      <c r="B10" s="527"/>
      <c r="C10" s="574"/>
      <c r="D10" s="574"/>
      <c r="E10" s="574"/>
      <c r="F10" s="574"/>
      <c r="G10" s="529"/>
      <c r="H10" s="529"/>
      <c r="I10" s="530"/>
      <c r="J10" s="530"/>
      <c r="K10" s="530"/>
      <c r="L10" s="530"/>
      <c r="M10" s="530"/>
      <c r="N10" s="530"/>
      <c r="O10" s="541"/>
      <c r="P10" s="514"/>
      <c r="Q10" s="514"/>
      <c r="R10" s="514"/>
      <c r="S10" s="514"/>
    </row>
    <row r="11" spans="1:19" ht="15.95" customHeight="1" x14ac:dyDescent="0.15">
      <c r="A11" s="1241" t="s">
        <v>124</v>
      </c>
      <c r="B11" s="1242"/>
      <c r="C11" s="526"/>
      <c r="D11" s="526"/>
      <c r="E11" s="526"/>
      <c r="F11" s="526"/>
      <c r="G11" s="526"/>
      <c r="H11" s="526"/>
      <c r="I11" s="526"/>
      <c r="J11" s="526"/>
      <c r="K11" s="526"/>
      <c r="L11" s="526"/>
      <c r="M11" s="526"/>
      <c r="N11" s="526"/>
      <c r="O11" s="538"/>
    </row>
    <row r="12" spans="1:19" ht="15.95" customHeight="1" x14ac:dyDescent="0.15">
      <c r="A12" s="1255" t="s">
        <v>219</v>
      </c>
      <c r="B12" s="1256"/>
      <c r="C12" s="1256" t="s">
        <v>121</v>
      </c>
      <c r="D12" s="1256"/>
      <c r="E12" s="1256" t="s">
        <v>122</v>
      </c>
      <c r="F12" s="1256"/>
      <c r="G12" s="1256" t="s">
        <v>75</v>
      </c>
      <c r="H12" s="1256"/>
      <c r="I12" s="1256" t="s">
        <v>107</v>
      </c>
      <c r="J12" s="1256"/>
      <c r="K12" s="1256"/>
      <c r="L12" s="1256"/>
      <c r="M12" s="1256"/>
      <c r="N12" s="1256"/>
      <c r="O12" s="1257"/>
    </row>
    <row r="13" spans="1:19" ht="15.95" customHeight="1" x14ac:dyDescent="0.15">
      <c r="A13" s="1249" t="s">
        <v>115</v>
      </c>
      <c r="B13" s="1250"/>
      <c r="C13" s="1251">
        <v>1050.31</v>
      </c>
      <c r="D13" s="1252"/>
      <c r="E13" s="1236">
        <v>953.2</v>
      </c>
      <c r="F13" s="1253"/>
      <c r="G13" s="1233">
        <f t="shared" ref="G13:G18" si="1">C13-E13</f>
        <v>97.1099999999999</v>
      </c>
      <c r="H13" s="1233"/>
      <c r="I13" s="710"/>
      <c r="J13" s="1108"/>
      <c r="K13" s="1108"/>
      <c r="L13" s="1108"/>
      <c r="M13" s="1108"/>
      <c r="N13" s="1108"/>
      <c r="O13" s="1243"/>
    </row>
    <row r="14" spans="1:19" ht="15.95" customHeight="1" x14ac:dyDescent="0.15">
      <c r="A14" s="1249" t="s">
        <v>116</v>
      </c>
      <c r="B14" s="1250"/>
      <c r="C14" s="1251">
        <v>90.72</v>
      </c>
      <c r="D14" s="1252"/>
      <c r="E14" s="1236">
        <v>75.59</v>
      </c>
      <c r="F14" s="1253"/>
      <c r="G14" s="1233">
        <f t="shared" si="1"/>
        <v>15.129999999999995</v>
      </c>
      <c r="H14" s="1233"/>
      <c r="I14" s="1254"/>
      <c r="J14" s="711"/>
      <c r="K14" s="711"/>
      <c r="L14" s="711"/>
      <c r="M14" s="711"/>
      <c r="N14" s="711"/>
      <c r="O14" s="1237"/>
    </row>
    <row r="15" spans="1:19" ht="15.95" customHeight="1" x14ac:dyDescent="0.15">
      <c r="A15" s="1249" t="s">
        <v>117</v>
      </c>
      <c r="B15" s="1250"/>
      <c r="C15" s="1251">
        <v>247.09999999999997</v>
      </c>
      <c r="D15" s="1252"/>
      <c r="E15" s="1236">
        <v>205.64</v>
      </c>
      <c r="F15" s="1253"/>
      <c r="G15" s="1233">
        <f t="shared" si="1"/>
        <v>41.45999999999998</v>
      </c>
      <c r="H15" s="1233"/>
      <c r="I15" s="710"/>
      <c r="J15" s="1108"/>
      <c r="K15" s="1108"/>
      <c r="L15" s="1108"/>
      <c r="M15" s="1108"/>
      <c r="N15" s="1108"/>
      <c r="O15" s="1243"/>
    </row>
    <row r="16" spans="1:19" ht="15.95" customHeight="1" x14ac:dyDescent="0.15">
      <c r="A16" s="1249" t="s">
        <v>118</v>
      </c>
      <c r="B16" s="1250"/>
      <c r="C16" s="1251">
        <v>0</v>
      </c>
      <c r="D16" s="1252"/>
      <c r="E16" s="1236">
        <v>0</v>
      </c>
      <c r="F16" s="1253"/>
      <c r="G16" s="1233">
        <f t="shared" si="1"/>
        <v>0</v>
      </c>
      <c r="H16" s="1233"/>
      <c r="I16" s="1254"/>
      <c r="J16" s="711"/>
      <c r="K16" s="711"/>
      <c r="L16" s="711"/>
      <c r="M16" s="711"/>
      <c r="N16" s="711"/>
      <c r="O16" s="1237"/>
    </row>
    <row r="17" spans="1:15" ht="15.95" customHeight="1" x14ac:dyDescent="0.15">
      <c r="A17" s="1249" t="s">
        <v>119</v>
      </c>
      <c r="B17" s="1250"/>
      <c r="C17" s="1251">
        <v>258.20999999999998</v>
      </c>
      <c r="D17" s="1252"/>
      <c r="E17" s="1236">
        <v>258.20999999999998</v>
      </c>
      <c r="F17" s="1253"/>
      <c r="G17" s="1233">
        <f t="shared" si="1"/>
        <v>0</v>
      </c>
      <c r="H17" s="1233"/>
      <c r="I17" s="1254"/>
      <c r="J17" s="711"/>
      <c r="K17" s="711"/>
      <c r="L17" s="711"/>
      <c r="M17" s="711"/>
      <c r="N17" s="711"/>
      <c r="O17" s="1237"/>
    </row>
    <row r="18" spans="1:15" ht="15.95" customHeight="1" x14ac:dyDescent="0.15">
      <c r="A18" s="1249" t="s">
        <v>28</v>
      </c>
      <c r="B18" s="1250"/>
      <c r="C18" s="1251">
        <f>SUM(C13:D17)</f>
        <v>1646.34</v>
      </c>
      <c r="D18" s="1252"/>
      <c r="E18" s="1251">
        <f>SUM(E13:F17)</f>
        <v>1492.6399999999999</v>
      </c>
      <c r="F18" s="1252"/>
      <c r="G18" s="1233">
        <f t="shared" si="1"/>
        <v>153.70000000000005</v>
      </c>
      <c r="H18" s="1233"/>
      <c r="I18" s="1254"/>
      <c r="J18" s="711"/>
      <c r="K18" s="711"/>
      <c r="L18" s="711"/>
      <c r="M18" s="711"/>
      <c r="N18" s="711"/>
      <c r="O18" s="1237"/>
    </row>
    <row r="19" spans="1:15" ht="15.75" customHeight="1" x14ac:dyDescent="0.15">
      <c r="A19" s="539"/>
      <c r="B19" s="526"/>
      <c r="C19" s="526"/>
      <c r="D19" s="526"/>
      <c r="E19" s="526"/>
      <c r="F19" s="526"/>
      <c r="G19" s="526"/>
      <c r="H19" s="526"/>
      <c r="I19" s="526"/>
      <c r="J19" s="526"/>
      <c r="K19" s="526"/>
      <c r="L19" s="526"/>
      <c r="M19" s="526"/>
      <c r="N19" s="526"/>
      <c r="O19" s="538"/>
    </row>
    <row r="20" spans="1:15" ht="15.95" customHeight="1" x14ac:dyDescent="0.15">
      <c r="A20" s="1241" t="s">
        <v>125</v>
      </c>
      <c r="B20" s="1242"/>
      <c r="C20" s="526"/>
      <c r="D20" s="526"/>
      <c r="E20" s="526"/>
      <c r="F20" s="526"/>
      <c r="G20" s="526"/>
      <c r="H20" s="526"/>
      <c r="I20" s="526"/>
      <c r="J20" s="526"/>
      <c r="K20" s="526"/>
      <c r="L20" s="526"/>
      <c r="M20" s="526"/>
      <c r="N20" s="526"/>
      <c r="O20" s="538"/>
    </row>
    <row r="21" spans="1:15" ht="15.95" customHeight="1" x14ac:dyDescent="0.15">
      <c r="A21" s="1244" t="s">
        <v>219</v>
      </c>
      <c r="B21" s="1245"/>
      <c r="C21" s="1246" t="s">
        <v>121</v>
      </c>
      <c r="D21" s="1245"/>
      <c r="E21" s="1246" t="s">
        <v>122</v>
      </c>
      <c r="F21" s="1245"/>
      <c r="G21" s="1246" t="s">
        <v>75</v>
      </c>
      <c r="H21" s="1245"/>
      <c r="I21" s="1247" t="s">
        <v>107</v>
      </c>
      <c r="J21" s="1247"/>
      <c r="K21" s="1247"/>
      <c r="L21" s="1247"/>
      <c r="M21" s="1247"/>
      <c r="N21" s="1247"/>
      <c r="O21" s="1248"/>
    </row>
    <row r="22" spans="1:15" ht="15.95" customHeight="1" x14ac:dyDescent="0.15">
      <c r="A22" s="1238" t="s">
        <v>115</v>
      </c>
      <c r="B22" s="1239"/>
      <c r="C22" s="1236">
        <v>294.43</v>
      </c>
      <c r="D22" s="1240"/>
      <c r="E22" s="1236">
        <v>222</v>
      </c>
      <c r="F22" s="1253"/>
      <c r="G22" s="1233">
        <f t="shared" ref="G22:G24" si="2">C22-E22</f>
        <v>72.430000000000007</v>
      </c>
      <c r="H22" s="1233"/>
      <c r="I22" s="711" t="s">
        <v>240</v>
      </c>
      <c r="J22" s="711"/>
      <c r="K22" s="711"/>
      <c r="L22" s="711"/>
      <c r="M22" s="711"/>
      <c r="N22" s="711"/>
      <c r="O22" s="1237"/>
    </row>
    <row r="23" spans="1:15" ht="15.95" customHeight="1" x14ac:dyDescent="0.15">
      <c r="A23" s="1238" t="s">
        <v>117</v>
      </c>
      <c r="B23" s="1239"/>
      <c r="C23" s="1236">
        <v>126.47</v>
      </c>
      <c r="D23" s="1240"/>
      <c r="E23" s="1236">
        <v>90</v>
      </c>
      <c r="F23" s="1253"/>
      <c r="G23" s="1233">
        <f t="shared" si="2"/>
        <v>36.47</v>
      </c>
      <c r="H23" s="1233"/>
      <c r="I23" s="711" t="s">
        <v>260</v>
      </c>
      <c r="J23" s="711"/>
      <c r="K23" s="711"/>
      <c r="L23" s="711"/>
      <c r="M23" s="711"/>
      <c r="N23" s="711"/>
      <c r="O23" s="1237"/>
    </row>
    <row r="24" spans="1:15" ht="15.95" customHeight="1" x14ac:dyDescent="0.15">
      <c r="A24" s="1238" t="s">
        <v>119</v>
      </c>
      <c r="B24" s="1239"/>
      <c r="C24" s="1236">
        <v>0.77</v>
      </c>
      <c r="D24" s="1240"/>
      <c r="E24" s="1236">
        <v>0</v>
      </c>
      <c r="F24" s="1253"/>
      <c r="G24" s="1233">
        <f t="shared" si="2"/>
        <v>0.77</v>
      </c>
      <c r="H24" s="1233"/>
      <c r="I24" s="711" t="s">
        <v>355</v>
      </c>
      <c r="J24" s="711"/>
      <c r="K24" s="711"/>
      <c r="L24" s="711"/>
      <c r="M24" s="711"/>
      <c r="N24" s="711"/>
      <c r="O24" s="1237"/>
    </row>
    <row r="25" spans="1:15" ht="15.95" customHeight="1" x14ac:dyDescent="0.15">
      <c r="A25" s="1249" t="s">
        <v>28</v>
      </c>
      <c r="B25" s="1250"/>
      <c r="C25" s="1251">
        <f>SUM(C22:D24)</f>
        <v>421.66999999999996</v>
      </c>
      <c r="D25" s="1252"/>
      <c r="E25" s="1251">
        <f>SUM(E22:F24)</f>
        <v>312</v>
      </c>
      <c r="F25" s="1252"/>
      <c r="G25" s="1233">
        <f>C25-E25</f>
        <v>109.66999999999996</v>
      </c>
      <c r="H25" s="1233"/>
      <c r="I25" s="1254"/>
      <c r="J25" s="711"/>
      <c r="K25" s="711"/>
      <c r="L25" s="711"/>
      <c r="M25" s="711"/>
      <c r="N25" s="711"/>
      <c r="O25" s="1237"/>
    </row>
    <row r="26" spans="1:15" ht="15.75" customHeight="1" x14ac:dyDescent="0.15">
      <c r="A26" s="539"/>
      <c r="B26" s="526"/>
      <c r="C26" s="526"/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526"/>
      <c r="O26" s="538"/>
    </row>
    <row r="27" spans="1:15" ht="15.95" customHeight="1" x14ac:dyDescent="0.15">
      <c r="A27" s="1241" t="s">
        <v>126</v>
      </c>
      <c r="B27" s="1242"/>
      <c r="C27" s="526"/>
      <c r="D27" s="526"/>
      <c r="E27" s="526"/>
      <c r="F27" s="526"/>
      <c r="G27" s="526"/>
      <c r="H27" s="526"/>
      <c r="I27" s="526"/>
      <c r="J27" s="526"/>
      <c r="K27" s="526"/>
      <c r="L27" s="526"/>
      <c r="M27" s="526"/>
      <c r="N27" s="526"/>
      <c r="O27" s="538"/>
    </row>
    <row r="28" spans="1:15" ht="15.95" customHeight="1" x14ac:dyDescent="0.15">
      <c r="A28" s="1255" t="s">
        <v>219</v>
      </c>
      <c r="B28" s="1256"/>
      <c r="C28" s="1246" t="s">
        <v>121</v>
      </c>
      <c r="D28" s="1245"/>
      <c r="E28" s="1246" t="s">
        <v>122</v>
      </c>
      <c r="F28" s="1245"/>
      <c r="G28" s="1246" t="s">
        <v>75</v>
      </c>
      <c r="H28" s="1245"/>
      <c r="I28" s="1246" t="s">
        <v>107</v>
      </c>
      <c r="J28" s="1247"/>
      <c r="K28" s="1247"/>
      <c r="L28" s="1247"/>
      <c r="M28" s="1247"/>
      <c r="N28" s="1247"/>
      <c r="O28" s="1248"/>
    </row>
    <row r="29" spans="1:15" ht="28.5" x14ac:dyDescent="0.15">
      <c r="A29" s="1263" t="s">
        <v>115</v>
      </c>
      <c r="B29" s="524" t="s">
        <v>241</v>
      </c>
      <c r="C29" s="1265">
        <v>22.8</v>
      </c>
      <c r="D29" s="1266"/>
      <c r="E29" s="1265">
        <v>25</v>
      </c>
      <c r="F29" s="1266"/>
      <c r="G29" s="1240">
        <f t="shared" ref="G29:G39" si="3">C29-E29</f>
        <v>-2.1999999999999993</v>
      </c>
      <c r="H29" s="1240"/>
      <c r="I29" s="710"/>
      <c r="J29" s="1108"/>
      <c r="K29" s="1108"/>
      <c r="L29" s="1108"/>
      <c r="M29" s="1108"/>
      <c r="N29" s="1108"/>
      <c r="O29" s="1243"/>
    </row>
    <row r="30" spans="1:15" ht="28.5" x14ac:dyDescent="0.15">
      <c r="A30" s="1263"/>
      <c r="B30" s="524" t="s">
        <v>242</v>
      </c>
      <c r="C30" s="1265">
        <v>13.44</v>
      </c>
      <c r="D30" s="1266"/>
      <c r="E30" s="1265">
        <v>11</v>
      </c>
      <c r="F30" s="1266"/>
      <c r="G30" s="1240">
        <f t="shared" si="3"/>
        <v>2.4399999999999995</v>
      </c>
      <c r="H30" s="1240"/>
      <c r="I30" s="710" t="s">
        <v>378</v>
      </c>
      <c r="J30" s="1108"/>
      <c r="K30" s="1108"/>
      <c r="L30" s="1108"/>
      <c r="M30" s="1108"/>
      <c r="N30" s="1108"/>
      <c r="O30" s="1243"/>
    </row>
    <row r="31" spans="1:15" ht="28.5" x14ac:dyDescent="0.15">
      <c r="A31" s="1263"/>
      <c r="B31" s="524" t="s">
        <v>243</v>
      </c>
      <c r="C31" s="1265">
        <v>32.11</v>
      </c>
      <c r="D31" s="1266"/>
      <c r="E31" s="1265">
        <v>34</v>
      </c>
      <c r="F31" s="1266"/>
      <c r="G31" s="1240">
        <f t="shared" si="3"/>
        <v>-1.8900000000000006</v>
      </c>
      <c r="H31" s="1240"/>
      <c r="I31" s="710"/>
      <c r="J31" s="1108"/>
      <c r="K31" s="1108"/>
      <c r="L31" s="1108"/>
      <c r="M31" s="1108"/>
      <c r="N31" s="1108"/>
      <c r="O31" s="1243"/>
    </row>
    <row r="32" spans="1:15" ht="28.5" x14ac:dyDescent="0.15">
      <c r="A32" s="1263"/>
      <c r="B32" s="524" t="s">
        <v>244</v>
      </c>
      <c r="C32" s="1265">
        <v>18.14</v>
      </c>
      <c r="D32" s="1266"/>
      <c r="E32" s="1265">
        <v>18.5</v>
      </c>
      <c r="F32" s="1266"/>
      <c r="G32" s="1240">
        <f t="shared" si="3"/>
        <v>-0.35999999999999943</v>
      </c>
      <c r="H32" s="1240"/>
      <c r="I32" s="710"/>
      <c r="J32" s="1108"/>
      <c r="K32" s="1108"/>
      <c r="L32" s="1108"/>
      <c r="M32" s="1108"/>
      <c r="N32" s="1108"/>
      <c r="O32" s="1243"/>
    </row>
    <row r="33" spans="1:19" x14ac:dyDescent="0.15">
      <c r="A33" s="1263" t="s">
        <v>116</v>
      </c>
      <c r="B33" s="1264"/>
      <c r="C33" s="1265">
        <v>0.22</v>
      </c>
      <c r="D33" s="1266"/>
      <c r="E33" s="1265">
        <v>0</v>
      </c>
      <c r="F33" s="1266"/>
      <c r="G33" s="1240">
        <f t="shared" si="3"/>
        <v>0.22</v>
      </c>
      <c r="H33" s="1240"/>
      <c r="I33" s="1254"/>
      <c r="J33" s="711"/>
      <c r="K33" s="711"/>
      <c r="L33" s="711"/>
      <c r="M33" s="711"/>
      <c r="N33" s="711"/>
      <c r="O33" s="1237"/>
    </row>
    <row r="34" spans="1:19" x14ac:dyDescent="0.15">
      <c r="A34" s="1263" t="s">
        <v>117</v>
      </c>
      <c r="B34" s="525" t="s">
        <v>245</v>
      </c>
      <c r="C34" s="1265">
        <v>23.99</v>
      </c>
      <c r="D34" s="1266"/>
      <c r="E34" s="1265">
        <v>15</v>
      </c>
      <c r="F34" s="1266"/>
      <c r="G34" s="1240">
        <f t="shared" si="3"/>
        <v>8.9899999999999984</v>
      </c>
      <c r="H34" s="1240"/>
      <c r="I34" s="710"/>
      <c r="J34" s="1108"/>
      <c r="K34" s="1108"/>
      <c r="L34" s="1108"/>
      <c r="M34" s="1108"/>
      <c r="N34" s="1108"/>
      <c r="O34" s="1243"/>
    </row>
    <row r="35" spans="1:19" x14ac:dyDescent="0.15">
      <c r="A35" s="1263"/>
      <c r="B35" s="525" t="s">
        <v>246</v>
      </c>
      <c r="C35" s="1265">
        <v>7.37</v>
      </c>
      <c r="D35" s="1266"/>
      <c r="E35" s="1265">
        <v>7</v>
      </c>
      <c r="F35" s="1266"/>
      <c r="G35" s="1240">
        <f t="shared" si="3"/>
        <v>0.37000000000000011</v>
      </c>
      <c r="H35" s="1240"/>
      <c r="I35" s="1254"/>
      <c r="J35" s="711"/>
      <c r="K35" s="711"/>
      <c r="L35" s="711"/>
      <c r="M35" s="711"/>
      <c r="N35" s="711"/>
      <c r="O35" s="1237"/>
    </row>
    <row r="36" spans="1:19" x14ac:dyDescent="0.15">
      <c r="A36" s="1263"/>
      <c r="B36" s="525" t="s">
        <v>247</v>
      </c>
      <c r="C36" s="1265">
        <v>0.3</v>
      </c>
      <c r="D36" s="1266"/>
      <c r="E36" s="1265">
        <v>20</v>
      </c>
      <c r="F36" s="1266"/>
      <c r="G36" s="1233">
        <f t="shared" si="3"/>
        <v>-19.7</v>
      </c>
      <c r="H36" s="1233"/>
      <c r="I36" s="1108"/>
      <c r="J36" s="711"/>
      <c r="K36" s="711"/>
      <c r="L36" s="711"/>
      <c r="M36" s="711"/>
      <c r="N36" s="711"/>
      <c r="O36" s="1237"/>
    </row>
    <row r="37" spans="1:19" x14ac:dyDescent="0.15">
      <c r="A37" s="1263"/>
      <c r="B37" s="525" t="s">
        <v>248</v>
      </c>
      <c r="C37" s="1265">
        <v>32.74</v>
      </c>
      <c r="D37" s="1266"/>
      <c r="E37" s="1265">
        <v>22</v>
      </c>
      <c r="F37" s="1266"/>
      <c r="G37" s="1233">
        <f t="shared" si="3"/>
        <v>10.740000000000002</v>
      </c>
      <c r="H37" s="1233"/>
      <c r="I37" s="711"/>
      <c r="J37" s="711"/>
      <c r="K37" s="711"/>
      <c r="L37" s="711"/>
      <c r="M37" s="711"/>
      <c r="N37" s="711"/>
      <c r="O37" s="1237"/>
    </row>
    <row r="38" spans="1:19" x14ac:dyDescent="0.15">
      <c r="A38" s="1263" t="s">
        <v>119</v>
      </c>
      <c r="B38" s="1264"/>
      <c r="C38" s="1265">
        <v>0</v>
      </c>
      <c r="D38" s="1266"/>
      <c r="E38" s="1265">
        <v>0</v>
      </c>
      <c r="F38" s="1266"/>
      <c r="G38" s="1233">
        <f t="shared" si="3"/>
        <v>0</v>
      </c>
      <c r="H38" s="1233"/>
      <c r="I38" s="1234"/>
      <c r="J38" s="1234"/>
      <c r="K38" s="1234"/>
      <c r="L38" s="1234"/>
      <c r="M38" s="1234"/>
      <c r="N38" s="1234"/>
      <c r="O38" s="1235"/>
    </row>
    <row r="39" spans="1:19" x14ac:dyDescent="0.15">
      <c r="A39" s="1263" t="s">
        <v>249</v>
      </c>
      <c r="B39" s="1264"/>
      <c r="C39" s="1236">
        <f>SUM(C29:D38)</f>
        <v>151.10999999999999</v>
      </c>
      <c r="D39" s="1253"/>
      <c r="E39" s="1236">
        <f>SUM(E29:F38)</f>
        <v>152.5</v>
      </c>
      <c r="F39" s="1253"/>
      <c r="G39" s="1233">
        <f t="shared" si="3"/>
        <v>-1.3900000000000148</v>
      </c>
      <c r="H39" s="1233"/>
      <c r="I39" s="1234"/>
      <c r="J39" s="1234"/>
      <c r="K39" s="1234"/>
      <c r="L39" s="1234"/>
      <c r="M39" s="1234"/>
      <c r="N39" s="1234"/>
      <c r="O39" s="1235"/>
    </row>
    <row r="40" spans="1:19" ht="15.95" customHeight="1" x14ac:dyDescent="0.15">
      <c r="A40" s="540"/>
      <c r="B40" s="527"/>
      <c r="C40" s="528"/>
      <c r="D40" s="528"/>
      <c r="E40" s="528"/>
      <c r="F40" s="528"/>
      <c r="G40" s="529"/>
      <c r="H40" s="529"/>
      <c r="I40" s="530"/>
      <c r="J40" s="530"/>
      <c r="K40" s="530"/>
      <c r="L40" s="530"/>
      <c r="M40" s="530"/>
      <c r="N40" s="530"/>
      <c r="O40" s="541"/>
    </row>
    <row r="41" spans="1:19" ht="15.95" customHeight="1" x14ac:dyDescent="0.15">
      <c r="A41" s="1241" t="s">
        <v>127</v>
      </c>
      <c r="B41" s="1242"/>
      <c r="C41" s="526"/>
      <c r="D41" s="526"/>
      <c r="E41" s="526"/>
      <c r="F41" s="526"/>
      <c r="G41" s="526"/>
      <c r="H41" s="526"/>
      <c r="I41" s="526"/>
      <c r="J41" s="526"/>
      <c r="K41" s="526"/>
      <c r="L41" s="526"/>
      <c r="M41" s="526"/>
      <c r="N41" s="526"/>
      <c r="O41" s="538"/>
    </row>
    <row r="42" spans="1:19" x14ac:dyDescent="0.15">
      <c r="A42" s="1244" t="s">
        <v>219</v>
      </c>
      <c r="B42" s="1245"/>
      <c r="C42" s="1246" t="s">
        <v>121</v>
      </c>
      <c r="D42" s="1245"/>
      <c r="E42" s="1246" t="s">
        <v>122</v>
      </c>
      <c r="F42" s="1245"/>
      <c r="G42" s="1246" t="s">
        <v>75</v>
      </c>
      <c r="H42" s="1245"/>
      <c r="I42" s="1246" t="s">
        <v>107</v>
      </c>
      <c r="J42" s="1247"/>
      <c r="K42" s="1247"/>
      <c r="L42" s="1247"/>
      <c r="M42" s="1247"/>
      <c r="N42" s="1247"/>
      <c r="O42" s="1248"/>
    </row>
    <row r="43" spans="1:19" ht="29.1" customHeight="1" x14ac:dyDescent="0.15">
      <c r="A43" s="1238" t="s">
        <v>115</v>
      </c>
      <c r="B43" s="1239"/>
      <c r="C43" s="1271">
        <v>71.73</v>
      </c>
      <c r="D43" s="1271"/>
      <c r="E43" s="1271">
        <v>70</v>
      </c>
      <c r="F43" s="1271"/>
      <c r="G43" s="1240">
        <f>C43-E43</f>
        <v>1.730000000000004</v>
      </c>
      <c r="H43" s="1240"/>
      <c r="I43" s="1269" t="s">
        <v>276</v>
      </c>
      <c r="J43" s="1269"/>
      <c r="K43" s="1269"/>
      <c r="L43" s="1269"/>
      <c r="M43" s="1269"/>
      <c r="N43" s="1269"/>
      <c r="O43" s="1270"/>
    </row>
    <row r="44" spans="1:19" ht="15.95" customHeight="1" x14ac:dyDescent="0.15">
      <c r="A44" s="1238" t="s">
        <v>116</v>
      </c>
      <c r="B44" s="1239"/>
      <c r="C44" s="1236">
        <v>0</v>
      </c>
      <c r="D44" s="1240"/>
      <c r="E44" s="1236">
        <v>0</v>
      </c>
      <c r="F44" s="1253"/>
      <c r="G44" s="1240">
        <f t="shared" ref="G44:G46" si="4">C44-E44</f>
        <v>0</v>
      </c>
      <c r="H44" s="1240"/>
      <c r="I44" s="1269" t="s">
        <v>239</v>
      </c>
      <c r="J44" s="1269"/>
      <c r="K44" s="1269"/>
      <c r="L44" s="1269"/>
      <c r="M44" s="1269"/>
      <c r="N44" s="1269"/>
      <c r="O44" s="1270"/>
    </row>
    <row r="45" spans="1:19" ht="15.95" customHeight="1" x14ac:dyDescent="0.15">
      <c r="A45" s="1238" t="s">
        <v>117</v>
      </c>
      <c r="B45" s="1239"/>
      <c r="C45" s="1271">
        <v>8.9700000000000006</v>
      </c>
      <c r="D45" s="1271"/>
      <c r="E45" s="1271">
        <v>10</v>
      </c>
      <c r="F45" s="1271"/>
      <c r="G45" s="1240">
        <f t="shared" si="4"/>
        <v>-1.0299999999999994</v>
      </c>
      <c r="H45" s="1240"/>
      <c r="I45" s="1269" t="s">
        <v>276</v>
      </c>
      <c r="J45" s="1269"/>
      <c r="K45" s="1269"/>
      <c r="L45" s="1269"/>
      <c r="M45" s="1269"/>
      <c r="N45" s="1269"/>
      <c r="O45" s="1270"/>
    </row>
    <row r="46" spans="1:19" ht="15.95" customHeight="1" x14ac:dyDescent="0.15">
      <c r="A46" s="1238" t="s">
        <v>119</v>
      </c>
      <c r="B46" s="1239"/>
      <c r="C46" s="1236">
        <v>0</v>
      </c>
      <c r="D46" s="1240"/>
      <c r="E46" s="1236">
        <v>0</v>
      </c>
      <c r="F46" s="1253"/>
      <c r="G46" s="1240">
        <f t="shared" si="4"/>
        <v>0</v>
      </c>
      <c r="H46" s="1240"/>
      <c r="I46" s="1269" t="s">
        <v>239</v>
      </c>
      <c r="J46" s="1269"/>
      <c r="K46" s="1269"/>
      <c r="L46" s="1269"/>
      <c r="M46" s="1269"/>
      <c r="N46" s="1269"/>
      <c r="O46" s="1270"/>
    </row>
    <row r="47" spans="1:19" s="516" customFormat="1" ht="15.95" customHeight="1" x14ac:dyDescent="0.15">
      <c r="A47" s="1238" t="s">
        <v>249</v>
      </c>
      <c r="B47" s="1239"/>
      <c r="C47" s="1258">
        <f>SUM(C43:D46)</f>
        <v>80.7</v>
      </c>
      <c r="D47" s="1258"/>
      <c r="E47" s="1258">
        <f>SUM(E43:F46)</f>
        <v>80</v>
      </c>
      <c r="F47" s="1258"/>
      <c r="G47" s="1236">
        <f>E47-C47</f>
        <v>-0.70000000000000284</v>
      </c>
      <c r="H47" s="1253"/>
      <c r="I47" s="1234"/>
      <c r="J47" s="1234"/>
      <c r="K47" s="1234"/>
      <c r="L47" s="1234"/>
      <c r="M47" s="1234"/>
      <c r="N47" s="1234"/>
      <c r="O47" s="1235"/>
      <c r="P47" s="514"/>
      <c r="Q47" s="514"/>
      <c r="R47" s="514"/>
      <c r="S47" s="514"/>
    </row>
    <row r="48" spans="1:19" ht="15.95" customHeight="1" x14ac:dyDescent="0.15">
      <c r="A48" s="539"/>
      <c r="B48" s="526"/>
      <c r="C48" s="526"/>
      <c r="D48" s="526"/>
      <c r="E48" s="526"/>
      <c r="F48" s="526"/>
      <c r="G48" s="526"/>
      <c r="H48" s="526"/>
      <c r="I48" s="526"/>
      <c r="J48" s="526"/>
      <c r="K48" s="526"/>
      <c r="L48" s="526"/>
      <c r="M48" s="526"/>
      <c r="N48" s="526"/>
      <c r="O48" s="538"/>
    </row>
    <row r="49" spans="1:19" ht="15.95" customHeight="1" x14ac:dyDescent="0.15">
      <c r="A49" s="1241" t="s">
        <v>128</v>
      </c>
      <c r="B49" s="1242"/>
      <c r="C49" s="526"/>
      <c r="D49" s="526"/>
      <c r="E49" s="526"/>
      <c r="F49" s="526"/>
      <c r="G49" s="526"/>
      <c r="H49" s="526"/>
      <c r="I49" s="526"/>
      <c r="J49" s="526"/>
      <c r="K49" s="526"/>
      <c r="L49" s="526"/>
      <c r="M49" s="526"/>
      <c r="N49" s="526"/>
      <c r="O49" s="538"/>
    </row>
    <row r="50" spans="1:19" ht="15.95" customHeight="1" x14ac:dyDescent="0.15">
      <c r="A50" s="1244" t="s">
        <v>219</v>
      </c>
      <c r="B50" s="1245"/>
      <c r="C50" s="1246" t="s">
        <v>121</v>
      </c>
      <c r="D50" s="1245"/>
      <c r="E50" s="1246" t="s">
        <v>122</v>
      </c>
      <c r="F50" s="1245"/>
      <c r="G50" s="1246" t="s">
        <v>75</v>
      </c>
      <c r="H50" s="1245"/>
      <c r="I50" s="1246" t="s">
        <v>107</v>
      </c>
      <c r="J50" s="1247"/>
      <c r="K50" s="1247"/>
      <c r="L50" s="1247"/>
      <c r="M50" s="1247"/>
      <c r="N50" s="1247"/>
      <c r="O50" s="1248"/>
    </row>
    <row r="51" spans="1:19" ht="49.5" customHeight="1" x14ac:dyDescent="0.15">
      <c r="A51" s="1238" t="s">
        <v>115</v>
      </c>
      <c r="B51" s="1239"/>
      <c r="C51" s="1233">
        <v>123.77</v>
      </c>
      <c r="D51" s="1236"/>
      <c r="E51" s="1233">
        <v>115</v>
      </c>
      <c r="F51" s="1233"/>
      <c r="G51" s="1233">
        <f>C51-E51</f>
        <v>8.769999999999996</v>
      </c>
      <c r="H51" s="1233"/>
      <c r="I51" s="1108" t="s">
        <v>383</v>
      </c>
      <c r="J51" s="1108"/>
      <c r="K51" s="1108"/>
      <c r="L51" s="1108"/>
      <c r="M51" s="1108"/>
      <c r="N51" s="1108"/>
      <c r="O51" s="1243"/>
    </row>
    <row r="52" spans="1:19" ht="15.95" customHeight="1" x14ac:dyDescent="0.15">
      <c r="A52" s="1238" t="s">
        <v>116</v>
      </c>
      <c r="B52" s="1239"/>
      <c r="C52" s="1233">
        <v>17.059999999999999</v>
      </c>
      <c r="D52" s="1236"/>
      <c r="E52" s="1233">
        <v>25</v>
      </c>
      <c r="F52" s="1233"/>
      <c r="G52" s="1233">
        <f t="shared" ref="G52:G54" si="5">C52-E52</f>
        <v>-7.9400000000000013</v>
      </c>
      <c r="H52" s="1233"/>
      <c r="I52" s="711"/>
      <c r="J52" s="711"/>
      <c r="K52" s="711"/>
      <c r="L52" s="711"/>
      <c r="M52" s="711"/>
      <c r="N52" s="711"/>
      <c r="O52" s="1237"/>
    </row>
    <row r="53" spans="1:19" ht="15.95" customHeight="1" x14ac:dyDescent="0.15">
      <c r="A53" s="1238" t="s">
        <v>117</v>
      </c>
      <c r="B53" s="1239"/>
      <c r="C53" s="1233">
        <v>31.29</v>
      </c>
      <c r="D53" s="1236"/>
      <c r="E53" s="1233">
        <v>35</v>
      </c>
      <c r="F53" s="1233"/>
      <c r="G53" s="1233">
        <f t="shared" si="5"/>
        <v>-3.7100000000000009</v>
      </c>
      <c r="H53" s="1233"/>
      <c r="I53" s="711"/>
      <c r="J53" s="711"/>
      <c r="K53" s="711"/>
      <c r="L53" s="711"/>
      <c r="M53" s="711"/>
      <c r="N53" s="711"/>
      <c r="O53" s="1237"/>
    </row>
    <row r="54" spans="1:19" ht="15.95" customHeight="1" x14ac:dyDescent="0.15">
      <c r="A54" s="1238" t="s">
        <v>119</v>
      </c>
      <c r="B54" s="1239"/>
      <c r="C54" s="1236">
        <v>12.2</v>
      </c>
      <c r="D54" s="1240"/>
      <c r="E54" s="1233">
        <v>0</v>
      </c>
      <c r="F54" s="1233"/>
      <c r="G54" s="1233">
        <f t="shared" si="5"/>
        <v>12.2</v>
      </c>
      <c r="H54" s="1233"/>
      <c r="I54" s="711" t="s">
        <v>384</v>
      </c>
      <c r="J54" s="711"/>
      <c r="K54" s="711"/>
      <c r="L54" s="711"/>
      <c r="M54" s="711"/>
      <c r="N54" s="711"/>
      <c r="O54" s="1237"/>
    </row>
    <row r="55" spans="1:19" ht="15.95" customHeight="1" x14ac:dyDescent="0.15">
      <c r="A55" s="1238" t="s">
        <v>28</v>
      </c>
      <c r="B55" s="1239"/>
      <c r="C55" s="1267">
        <f>SUM(C51:D54)</f>
        <v>184.31999999999996</v>
      </c>
      <c r="D55" s="1268"/>
      <c r="E55" s="1267">
        <f>SUM(E51:F54)</f>
        <v>175</v>
      </c>
      <c r="F55" s="1268"/>
      <c r="G55" s="1233">
        <f>C55-E55</f>
        <v>9.3199999999999648</v>
      </c>
      <c r="H55" s="1233"/>
      <c r="I55" s="1234"/>
      <c r="J55" s="1234"/>
      <c r="K55" s="1234"/>
      <c r="L55" s="1234"/>
      <c r="M55" s="1234"/>
      <c r="N55" s="1234"/>
      <c r="O55" s="1235"/>
    </row>
    <row r="56" spans="1:19" ht="15.95" customHeight="1" x14ac:dyDescent="0.15">
      <c r="A56" s="539"/>
      <c r="B56" s="526"/>
      <c r="C56" s="526"/>
      <c r="D56" s="526"/>
      <c r="E56" s="526"/>
      <c r="F56" s="526"/>
      <c r="G56" s="526"/>
      <c r="H56" s="526"/>
      <c r="I56" s="526"/>
      <c r="J56" s="526"/>
      <c r="K56" s="526"/>
      <c r="L56" s="526"/>
      <c r="M56" s="526"/>
      <c r="N56" s="526"/>
      <c r="O56" s="538"/>
    </row>
    <row r="57" spans="1:19" s="513" customFormat="1" ht="15.95" customHeight="1" x14ac:dyDescent="0.15">
      <c r="A57" s="1241" t="s">
        <v>129</v>
      </c>
      <c r="B57" s="1242"/>
      <c r="C57" s="526"/>
      <c r="D57" s="526"/>
      <c r="E57" s="526"/>
      <c r="F57" s="526"/>
      <c r="G57" s="526"/>
      <c r="H57" s="526"/>
      <c r="I57" s="526"/>
      <c r="J57" s="526"/>
      <c r="K57" s="526"/>
      <c r="L57" s="526"/>
      <c r="M57" s="526"/>
      <c r="N57" s="526"/>
      <c r="O57" s="538"/>
      <c r="P57" s="514"/>
      <c r="Q57" s="514"/>
      <c r="R57" s="514"/>
    </row>
    <row r="58" spans="1:19" s="513" customFormat="1" ht="15.95" customHeight="1" x14ac:dyDescent="0.15">
      <c r="A58" s="1244" t="s">
        <v>219</v>
      </c>
      <c r="B58" s="1245"/>
      <c r="C58" s="1246" t="s">
        <v>121</v>
      </c>
      <c r="D58" s="1245"/>
      <c r="E58" s="1246" t="s">
        <v>122</v>
      </c>
      <c r="F58" s="1245"/>
      <c r="G58" s="1246" t="s">
        <v>75</v>
      </c>
      <c r="H58" s="1245"/>
      <c r="I58" s="1246" t="s">
        <v>107</v>
      </c>
      <c r="J58" s="1247"/>
      <c r="K58" s="1247"/>
      <c r="L58" s="1247"/>
      <c r="M58" s="1247"/>
      <c r="N58" s="1247"/>
      <c r="O58" s="1248"/>
      <c r="P58" s="514"/>
    </row>
    <row r="59" spans="1:19" s="513" customFormat="1" ht="15.95" customHeight="1" x14ac:dyDescent="0.15">
      <c r="A59" s="1238" t="s">
        <v>115</v>
      </c>
      <c r="B59" s="1239"/>
      <c r="C59" s="1236">
        <v>131.22</v>
      </c>
      <c r="D59" s="1253"/>
      <c r="E59" s="1236">
        <v>200.2</v>
      </c>
      <c r="F59" s="1253"/>
      <c r="G59" s="1240">
        <f>C59-E59</f>
        <v>-68.97999999999999</v>
      </c>
      <c r="H59" s="1240"/>
      <c r="I59" s="1259" t="s">
        <v>400</v>
      </c>
      <c r="J59" s="1260"/>
      <c r="K59" s="1260"/>
      <c r="L59" s="1260"/>
      <c r="M59" s="1260"/>
      <c r="N59" s="1260"/>
      <c r="O59" s="1261"/>
      <c r="P59" s="514"/>
    </row>
    <row r="60" spans="1:19" s="513" customFormat="1" ht="15.95" customHeight="1" x14ac:dyDescent="0.15">
      <c r="A60" s="1238" t="s">
        <v>116</v>
      </c>
      <c r="B60" s="1239"/>
      <c r="C60" s="1236">
        <v>0</v>
      </c>
      <c r="D60" s="1253"/>
      <c r="E60" s="1236">
        <v>0</v>
      </c>
      <c r="F60" s="1253"/>
      <c r="G60" s="1240">
        <f t="shared" ref="G60:G62" si="6">C60-E60</f>
        <v>0</v>
      </c>
      <c r="H60" s="1240"/>
      <c r="I60" s="1262" t="s">
        <v>250</v>
      </c>
      <c r="J60" s="1234"/>
      <c r="K60" s="1234"/>
      <c r="L60" s="1234"/>
      <c r="M60" s="1234"/>
      <c r="N60" s="1234"/>
      <c r="O60" s="1235"/>
      <c r="P60" s="514"/>
    </row>
    <row r="61" spans="1:19" ht="15.95" customHeight="1" x14ac:dyDescent="0.15">
      <c r="A61" s="1238" t="s">
        <v>117</v>
      </c>
      <c r="B61" s="1239"/>
      <c r="C61" s="1236">
        <v>82.31</v>
      </c>
      <c r="D61" s="1253"/>
      <c r="E61" s="1236">
        <v>50</v>
      </c>
      <c r="F61" s="1253"/>
      <c r="G61" s="1240">
        <f t="shared" si="6"/>
        <v>32.31</v>
      </c>
      <c r="H61" s="1240"/>
      <c r="I61" s="1259" t="s">
        <v>277</v>
      </c>
      <c r="J61" s="1260"/>
      <c r="K61" s="1260"/>
      <c r="L61" s="1260"/>
      <c r="M61" s="1260"/>
      <c r="N61" s="1260"/>
      <c r="O61" s="1261"/>
    </row>
    <row r="62" spans="1:19" ht="15.95" customHeight="1" x14ac:dyDescent="0.15">
      <c r="A62" s="1238" t="s">
        <v>119</v>
      </c>
      <c r="B62" s="1239"/>
      <c r="C62" s="1236">
        <v>0</v>
      </c>
      <c r="D62" s="1253"/>
      <c r="E62" s="1236">
        <v>0</v>
      </c>
      <c r="F62" s="1253"/>
      <c r="G62" s="1240">
        <f t="shared" si="6"/>
        <v>0</v>
      </c>
      <c r="H62" s="1240"/>
      <c r="I62" s="1262" t="s">
        <v>250</v>
      </c>
      <c r="J62" s="1234"/>
      <c r="K62" s="1234"/>
      <c r="L62" s="1234"/>
      <c r="M62" s="1234"/>
      <c r="N62" s="1234"/>
      <c r="O62" s="1235"/>
    </row>
    <row r="63" spans="1:19" s="516" customFormat="1" ht="15.95" customHeight="1" x14ac:dyDescent="0.15">
      <c r="A63" s="1238" t="s">
        <v>249</v>
      </c>
      <c r="B63" s="1239"/>
      <c r="C63" s="1258">
        <f>SUM(C59:D62)</f>
        <v>213.53</v>
      </c>
      <c r="D63" s="1258"/>
      <c r="E63" s="1258">
        <f>SUM(E59:F62)</f>
        <v>250.2</v>
      </c>
      <c r="F63" s="1258"/>
      <c r="G63" s="1236">
        <f>E63-C63</f>
        <v>36.669999999999987</v>
      </c>
      <c r="H63" s="1253"/>
      <c r="I63" s="1234"/>
      <c r="J63" s="1234"/>
      <c r="K63" s="1234"/>
      <c r="L63" s="1234"/>
      <c r="M63" s="1234"/>
      <c r="N63" s="1234"/>
      <c r="O63" s="1235"/>
      <c r="P63" s="514"/>
      <c r="Q63" s="514"/>
      <c r="R63" s="514"/>
      <c r="S63" s="514"/>
    </row>
    <row r="64" spans="1:19" ht="15.95" customHeight="1" x14ac:dyDescent="0.15">
      <c r="A64" s="539"/>
      <c r="B64" s="526"/>
      <c r="C64" s="526"/>
      <c r="D64" s="526"/>
      <c r="E64" s="526"/>
      <c r="F64" s="526"/>
      <c r="G64" s="526"/>
      <c r="H64" s="526"/>
      <c r="I64" s="526"/>
      <c r="J64" s="526"/>
      <c r="K64" s="526"/>
      <c r="L64" s="526"/>
      <c r="M64" s="526"/>
      <c r="N64" s="526"/>
      <c r="O64" s="538"/>
    </row>
    <row r="65" spans="1:28" ht="15.95" customHeight="1" x14ac:dyDescent="0.15">
      <c r="A65" s="1241" t="s">
        <v>251</v>
      </c>
      <c r="B65" s="1242"/>
      <c r="C65" s="526"/>
      <c r="D65" s="526"/>
      <c r="E65" s="526"/>
      <c r="F65" s="526"/>
      <c r="G65" s="526"/>
      <c r="H65" s="526"/>
      <c r="I65" s="526"/>
      <c r="J65" s="526"/>
      <c r="K65" s="526"/>
      <c r="L65" s="526"/>
      <c r="M65" s="526"/>
      <c r="N65" s="526"/>
      <c r="O65" s="538"/>
    </row>
    <row r="66" spans="1:28" ht="15.95" customHeight="1" x14ac:dyDescent="0.15">
      <c r="A66" s="1244" t="s">
        <v>219</v>
      </c>
      <c r="B66" s="1245"/>
      <c r="C66" s="1246" t="s">
        <v>121</v>
      </c>
      <c r="D66" s="1245"/>
      <c r="E66" s="1246" t="s">
        <v>122</v>
      </c>
      <c r="F66" s="1245"/>
      <c r="G66" s="1246" t="s">
        <v>75</v>
      </c>
      <c r="H66" s="1245"/>
      <c r="I66" s="1246" t="s">
        <v>107</v>
      </c>
      <c r="J66" s="1247"/>
      <c r="K66" s="1247"/>
      <c r="L66" s="1247"/>
      <c r="M66" s="1247"/>
      <c r="N66" s="1247"/>
      <c r="O66" s="1248"/>
    </row>
    <row r="67" spans="1:28" ht="15.95" customHeight="1" x14ac:dyDescent="0.15">
      <c r="A67" s="1238" t="s">
        <v>115</v>
      </c>
      <c r="B67" s="1239"/>
      <c r="C67" s="1236">
        <v>280.85000000000002</v>
      </c>
      <c r="D67" s="1240"/>
      <c r="E67" s="1233">
        <v>300</v>
      </c>
      <c r="F67" s="1233"/>
      <c r="G67" s="1233">
        <f>C67-E67</f>
        <v>-19.149999999999977</v>
      </c>
      <c r="H67" s="1233"/>
      <c r="I67" s="1108"/>
      <c r="J67" s="1108"/>
      <c r="K67" s="1108"/>
      <c r="L67" s="1108"/>
      <c r="M67" s="1108"/>
      <c r="N67" s="1108"/>
      <c r="O67" s="1243"/>
    </row>
    <row r="68" spans="1:28" ht="15.95" customHeight="1" x14ac:dyDescent="0.15">
      <c r="A68" s="1238" t="s">
        <v>116</v>
      </c>
      <c r="B68" s="1239"/>
      <c r="C68" s="1236">
        <v>95.65</v>
      </c>
      <c r="D68" s="1240"/>
      <c r="E68" s="1233">
        <v>150</v>
      </c>
      <c r="F68" s="1233"/>
      <c r="G68" s="1233">
        <f t="shared" ref="G68:G70" si="7">C68-E68</f>
        <v>-54.349999999999994</v>
      </c>
      <c r="H68" s="1233"/>
      <c r="I68" s="1234"/>
      <c r="J68" s="1234"/>
      <c r="K68" s="1234"/>
      <c r="L68" s="1234"/>
      <c r="M68" s="1234"/>
      <c r="N68" s="1234"/>
      <c r="O68" s="1235"/>
      <c r="AB68" s="517"/>
    </row>
    <row r="69" spans="1:28" ht="15.95" customHeight="1" x14ac:dyDescent="0.15">
      <c r="A69" s="1238" t="s">
        <v>117</v>
      </c>
      <c r="B69" s="1239"/>
      <c r="C69" s="1236">
        <v>115.31</v>
      </c>
      <c r="D69" s="1240"/>
      <c r="E69" s="1233">
        <v>150</v>
      </c>
      <c r="F69" s="1233"/>
      <c r="G69" s="1233">
        <f t="shared" si="7"/>
        <v>-34.69</v>
      </c>
      <c r="H69" s="1233"/>
      <c r="I69" s="1108"/>
      <c r="J69" s="1108"/>
      <c r="K69" s="1108"/>
      <c r="L69" s="1108"/>
      <c r="M69" s="1108"/>
      <c r="N69" s="1108"/>
      <c r="O69" s="1243"/>
      <c r="AB69" s="517"/>
    </row>
    <row r="70" spans="1:28" ht="15.95" customHeight="1" x14ac:dyDescent="0.15">
      <c r="A70" s="1238" t="s">
        <v>119</v>
      </c>
      <c r="B70" s="1239"/>
      <c r="C70" s="1236">
        <v>0.28999999999999998</v>
      </c>
      <c r="D70" s="1240"/>
      <c r="E70" s="1233">
        <v>0</v>
      </c>
      <c r="F70" s="1233"/>
      <c r="G70" s="1233">
        <f t="shared" si="7"/>
        <v>0.28999999999999998</v>
      </c>
      <c r="H70" s="1233"/>
      <c r="I70" s="1234"/>
      <c r="J70" s="1234"/>
      <c r="K70" s="1234"/>
      <c r="L70" s="1234"/>
      <c r="M70" s="1234"/>
      <c r="N70" s="1234"/>
      <c r="O70" s="1235"/>
      <c r="AB70" s="517"/>
    </row>
    <row r="71" spans="1:28" ht="15.95" customHeight="1" x14ac:dyDescent="0.15">
      <c r="A71" s="1238" t="s">
        <v>249</v>
      </c>
      <c r="B71" s="1239"/>
      <c r="C71" s="1236">
        <f>SUM(C67:D70)</f>
        <v>492.1</v>
      </c>
      <c r="D71" s="1240"/>
      <c r="E71" s="1236">
        <f>SUM(E67:F70)</f>
        <v>600</v>
      </c>
      <c r="F71" s="1240"/>
      <c r="G71" s="1233">
        <f>C71-E71</f>
        <v>-107.89999999999998</v>
      </c>
      <c r="H71" s="1233"/>
      <c r="I71" s="1234"/>
      <c r="J71" s="1234"/>
      <c r="K71" s="1234"/>
      <c r="L71" s="1234"/>
      <c r="M71" s="1234"/>
      <c r="N71" s="1234"/>
      <c r="O71" s="1235"/>
      <c r="AB71" s="517"/>
    </row>
    <row r="72" spans="1:28" ht="15.95" customHeight="1" thickBot="1" x14ac:dyDescent="0.2">
      <c r="A72" s="542"/>
      <c r="B72" s="543"/>
      <c r="C72" s="543"/>
      <c r="D72" s="543"/>
      <c r="E72" s="543"/>
      <c r="F72" s="543"/>
      <c r="G72" s="543"/>
      <c r="H72" s="543"/>
      <c r="I72" s="543"/>
      <c r="J72" s="543"/>
      <c r="K72" s="543"/>
      <c r="L72" s="543"/>
      <c r="M72" s="543"/>
      <c r="N72" s="543"/>
      <c r="O72" s="544"/>
    </row>
    <row r="73" spans="1:28" ht="15.95" customHeight="1" x14ac:dyDescent="0.15"/>
    <row r="74" spans="1:28" ht="15.95" customHeight="1" x14ac:dyDescent="0.15"/>
    <row r="75" spans="1:28" ht="15.95" customHeight="1" x14ac:dyDescent="0.15"/>
    <row r="76" spans="1:28" ht="15.95" customHeight="1" x14ac:dyDescent="0.15"/>
    <row r="77" spans="1:28" ht="15.95" customHeight="1" x14ac:dyDescent="0.15"/>
    <row r="78" spans="1:28" ht="15.95" customHeight="1" x14ac:dyDescent="0.15"/>
    <row r="79" spans="1:28" ht="15.95" customHeight="1" x14ac:dyDescent="0.15"/>
    <row r="80" spans="1:28" ht="15.95" customHeight="1" x14ac:dyDescent="0.15"/>
    <row r="81" spans="1:26" s="335" customFormat="1" ht="15.95" customHeight="1" x14ac:dyDescent="0.15">
      <c r="A81" s="514"/>
      <c r="B81" s="514"/>
      <c r="C81" s="514"/>
      <c r="D81" s="514"/>
      <c r="E81" s="514"/>
      <c r="F81" s="514"/>
      <c r="G81" s="514"/>
      <c r="H81" s="514"/>
      <c r="I81" s="514"/>
      <c r="J81" s="514"/>
      <c r="K81" s="514"/>
      <c r="L81" s="514"/>
      <c r="M81" s="514"/>
      <c r="N81" s="514"/>
      <c r="O81" s="514"/>
      <c r="P81" s="514"/>
      <c r="Q81" s="514"/>
      <c r="R81" s="514"/>
      <c r="S81" s="514"/>
      <c r="T81" s="514"/>
      <c r="U81" s="514"/>
      <c r="V81" s="514"/>
      <c r="W81" s="514"/>
      <c r="X81" s="514"/>
      <c r="Y81" s="514"/>
      <c r="Z81" s="514"/>
    </row>
    <row r="82" spans="1:26" s="335" customFormat="1" ht="15.95" customHeight="1" x14ac:dyDescent="0.15">
      <c r="A82" s="514"/>
      <c r="B82" s="514"/>
      <c r="C82" s="514"/>
      <c r="D82" s="514"/>
      <c r="E82" s="514"/>
      <c r="F82" s="514"/>
      <c r="G82" s="514"/>
      <c r="H82" s="514"/>
      <c r="I82" s="514"/>
      <c r="J82" s="514"/>
      <c r="K82" s="514"/>
      <c r="L82" s="514"/>
      <c r="M82" s="514"/>
      <c r="N82" s="514"/>
      <c r="O82" s="514"/>
      <c r="P82" s="514"/>
      <c r="Q82" s="514"/>
      <c r="R82" s="514"/>
      <c r="S82" s="514"/>
      <c r="T82" s="514"/>
      <c r="U82" s="514"/>
      <c r="V82" s="514"/>
      <c r="W82" s="514"/>
      <c r="X82" s="514"/>
      <c r="Y82" s="514"/>
      <c r="Z82" s="514"/>
    </row>
    <row r="83" spans="1:26" s="335" customFormat="1" ht="15.95" customHeight="1" x14ac:dyDescent="0.15">
      <c r="A83" s="514"/>
      <c r="B83" s="514"/>
      <c r="C83" s="514"/>
      <c r="D83" s="514"/>
      <c r="E83" s="514"/>
      <c r="F83" s="514"/>
      <c r="G83" s="514"/>
      <c r="H83" s="514"/>
      <c r="I83" s="514"/>
      <c r="J83" s="514"/>
      <c r="K83" s="514"/>
      <c r="L83" s="514"/>
      <c r="M83" s="514"/>
      <c r="N83" s="514"/>
      <c r="O83" s="514"/>
      <c r="P83" s="514"/>
      <c r="Q83" s="514"/>
      <c r="R83" s="514"/>
      <c r="S83" s="514"/>
      <c r="T83" s="514"/>
      <c r="U83" s="514"/>
      <c r="V83" s="514"/>
      <c r="W83" s="514"/>
      <c r="X83" s="514"/>
      <c r="Y83" s="514"/>
      <c r="Z83" s="514"/>
    </row>
    <row r="84" spans="1:26" s="335" customFormat="1" ht="15.95" customHeight="1" x14ac:dyDescent="0.15">
      <c r="A84" s="514"/>
      <c r="B84" s="514"/>
      <c r="C84" s="514"/>
      <c r="D84" s="514"/>
      <c r="E84" s="514"/>
      <c r="F84" s="514"/>
      <c r="G84" s="514"/>
      <c r="H84" s="514"/>
      <c r="I84" s="514"/>
      <c r="J84" s="514"/>
      <c r="K84" s="514"/>
      <c r="L84" s="514"/>
      <c r="M84" s="514"/>
      <c r="N84" s="514"/>
      <c r="O84" s="514"/>
      <c r="P84" s="514"/>
      <c r="Q84" s="514"/>
      <c r="R84" s="514"/>
      <c r="S84" s="514"/>
      <c r="T84" s="514"/>
      <c r="U84" s="514"/>
      <c r="V84" s="514"/>
      <c r="W84" s="514"/>
      <c r="X84" s="514"/>
      <c r="Y84" s="514"/>
      <c r="Z84" s="514"/>
    </row>
    <row r="85" spans="1:26" s="335" customFormat="1" ht="15.95" customHeight="1" x14ac:dyDescent="0.15">
      <c r="A85" s="514"/>
      <c r="B85" s="514"/>
      <c r="C85" s="514"/>
      <c r="D85" s="514"/>
      <c r="E85" s="514"/>
      <c r="F85" s="514"/>
      <c r="G85" s="514"/>
      <c r="H85" s="514"/>
      <c r="I85" s="514"/>
      <c r="J85" s="514"/>
      <c r="K85" s="514"/>
      <c r="L85" s="514"/>
      <c r="M85" s="514"/>
      <c r="N85" s="514"/>
      <c r="O85" s="514"/>
      <c r="P85" s="514"/>
      <c r="Q85" s="514"/>
      <c r="R85" s="514"/>
      <c r="S85" s="514"/>
      <c r="T85" s="514"/>
      <c r="U85" s="514"/>
      <c r="V85" s="514"/>
      <c r="W85" s="514"/>
      <c r="X85" s="514"/>
      <c r="Y85" s="514"/>
      <c r="Z85" s="514"/>
    </row>
    <row r="86" spans="1:26" s="335" customFormat="1" ht="15.95" customHeight="1" x14ac:dyDescent="0.15">
      <c r="A86" s="514"/>
      <c r="B86" s="514"/>
      <c r="C86" s="514"/>
      <c r="D86" s="514"/>
      <c r="E86" s="514"/>
      <c r="F86" s="514"/>
      <c r="G86" s="514"/>
      <c r="H86" s="514"/>
      <c r="I86" s="514"/>
      <c r="J86" s="514"/>
      <c r="K86" s="514"/>
      <c r="L86" s="514"/>
      <c r="M86" s="514"/>
      <c r="N86" s="514"/>
      <c r="O86" s="514"/>
      <c r="P86" s="514"/>
      <c r="Q86" s="514"/>
      <c r="R86" s="514"/>
      <c r="S86" s="514"/>
      <c r="T86" s="514"/>
      <c r="U86" s="514"/>
      <c r="V86" s="514"/>
      <c r="W86" s="514"/>
      <c r="X86" s="514"/>
      <c r="Y86" s="514"/>
      <c r="Z86" s="514"/>
    </row>
    <row r="87" spans="1:26" ht="15.95" customHeight="1" x14ac:dyDescent="0.15"/>
    <row r="88" spans="1:26" ht="15.95" customHeight="1" x14ac:dyDescent="0.15"/>
    <row r="89" spans="1:26" ht="15.95" customHeight="1" x14ac:dyDescent="0.15"/>
    <row r="90" spans="1:26" ht="15.95" customHeight="1" x14ac:dyDescent="0.15"/>
    <row r="91" spans="1:26" ht="15.95" customHeight="1" x14ac:dyDescent="0.15"/>
    <row r="92" spans="1:26" ht="15.95" customHeight="1" x14ac:dyDescent="0.15"/>
    <row r="93" spans="1:26" ht="15.95" customHeight="1" x14ac:dyDescent="0.15"/>
    <row r="94" spans="1:26" ht="15.95" customHeight="1" x14ac:dyDescent="0.15"/>
    <row r="95" spans="1:26" ht="20.100000000000001" customHeight="1" x14ac:dyDescent="0.15"/>
    <row r="96" spans="1:2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</sheetData>
  <mergeCells count="274">
    <mergeCell ref="A1:O1"/>
    <mergeCell ref="N2:O2"/>
    <mergeCell ref="A41:B41"/>
    <mergeCell ref="A42:B42"/>
    <mergeCell ref="C42:D42"/>
    <mergeCell ref="E42:F42"/>
    <mergeCell ref="G42:H42"/>
    <mergeCell ref="I42:O42"/>
    <mergeCell ref="A43:B43"/>
    <mergeCell ref="C43:D43"/>
    <mergeCell ref="E43:F43"/>
    <mergeCell ref="G43:H43"/>
    <mergeCell ref="I43:O43"/>
    <mergeCell ref="A25:B25"/>
    <mergeCell ref="C25:D25"/>
    <mergeCell ref="E25:F25"/>
    <mergeCell ref="G25:H25"/>
    <mergeCell ref="I25:O25"/>
    <mergeCell ref="G28:H28"/>
    <mergeCell ref="I28:O28"/>
    <mergeCell ref="A29:A32"/>
    <mergeCell ref="C29:D29"/>
    <mergeCell ref="E29:F29"/>
    <mergeCell ref="G29:H29"/>
    <mergeCell ref="A44:B44"/>
    <mergeCell ref="C44:D44"/>
    <mergeCell ref="E44:F44"/>
    <mergeCell ref="G44:H44"/>
    <mergeCell ref="I44:O44"/>
    <mergeCell ref="A20:B20"/>
    <mergeCell ref="A45:B45"/>
    <mergeCell ref="C45:D45"/>
    <mergeCell ref="E45:F45"/>
    <mergeCell ref="G45:H45"/>
    <mergeCell ref="I45:O45"/>
    <mergeCell ref="G24:H24"/>
    <mergeCell ref="I24:O24"/>
    <mergeCell ref="C30:D30"/>
    <mergeCell ref="E30:F30"/>
    <mergeCell ref="G30:H30"/>
    <mergeCell ref="I30:O30"/>
    <mergeCell ref="C31:D31"/>
    <mergeCell ref="E31:F31"/>
    <mergeCell ref="G31:H31"/>
    <mergeCell ref="I31:O31"/>
    <mergeCell ref="A28:B28"/>
    <mergeCell ref="C28:D28"/>
    <mergeCell ref="E28:F28"/>
    <mergeCell ref="A46:B46"/>
    <mergeCell ref="C46:D46"/>
    <mergeCell ref="E46:F46"/>
    <mergeCell ref="G46:H46"/>
    <mergeCell ref="I46:O46"/>
    <mergeCell ref="A21:B21"/>
    <mergeCell ref="C21:D21"/>
    <mergeCell ref="E21:F21"/>
    <mergeCell ref="G21:H21"/>
    <mergeCell ref="I21:O21"/>
    <mergeCell ref="A22:B22"/>
    <mergeCell ref="C22:D22"/>
    <mergeCell ref="E22:F22"/>
    <mergeCell ref="G22:H22"/>
    <mergeCell ref="I22:O22"/>
    <mergeCell ref="A27:B27"/>
    <mergeCell ref="A23:B23"/>
    <mergeCell ref="C23:D23"/>
    <mergeCell ref="E23:F23"/>
    <mergeCell ref="G23:H23"/>
    <mergeCell ref="I23:O23"/>
    <mergeCell ref="A24:B24"/>
    <mergeCell ref="C24:D24"/>
    <mergeCell ref="E24:F24"/>
    <mergeCell ref="I29:O29"/>
    <mergeCell ref="C32:D32"/>
    <mergeCell ref="E32:F32"/>
    <mergeCell ref="G32:H32"/>
    <mergeCell ref="I32:O32"/>
    <mergeCell ref="A33:B33"/>
    <mergeCell ref="C33:D33"/>
    <mergeCell ref="E33:F33"/>
    <mergeCell ref="G33:H33"/>
    <mergeCell ref="I33:O33"/>
    <mergeCell ref="E36:F36"/>
    <mergeCell ref="G36:H36"/>
    <mergeCell ref="I36:O36"/>
    <mergeCell ref="C37:D37"/>
    <mergeCell ref="E37:F37"/>
    <mergeCell ref="G37:H37"/>
    <mergeCell ref="I37:O37"/>
    <mergeCell ref="A34:A37"/>
    <mergeCell ref="C34:D34"/>
    <mergeCell ref="E34:F34"/>
    <mergeCell ref="G34:H34"/>
    <mergeCell ref="I34:O34"/>
    <mergeCell ref="C35:D35"/>
    <mergeCell ref="E35:F35"/>
    <mergeCell ref="G35:H35"/>
    <mergeCell ref="I35:O35"/>
    <mergeCell ref="C36:D36"/>
    <mergeCell ref="A57:B57"/>
    <mergeCell ref="A58:B58"/>
    <mergeCell ref="C58:D58"/>
    <mergeCell ref="E58:F58"/>
    <mergeCell ref="G58:H58"/>
    <mergeCell ref="I58:O58"/>
    <mergeCell ref="A38:B38"/>
    <mergeCell ref="C38:D38"/>
    <mergeCell ref="E38:F38"/>
    <mergeCell ref="G38:H38"/>
    <mergeCell ref="I38:O38"/>
    <mergeCell ref="A39:B39"/>
    <mergeCell ref="C39:D39"/>
    <mergeCell ref="E39:F39"/>
    <mergeCell ref="G39:H39"/>
    <mergeCell ref="I39:O39"/>
    <mergeCell ref="A47:B47"/>
    <mergeCell ref="C47:D47"/>
    <mergeCell ref="E47:F47"/>
    <mergeCell ref="G47:H47"/>
    <mergeCell ref="I47:O47"/>
    <mergeCell ref="A55:B55"/>
    <mergeCell ref="C55:D55"/>
    <mergeCell ref="E55:F55"/>
    <mergeCell ref="A59:B59"/>
    <mergeCell ref="C59:D59"/>
    <mergeCell ref="E59:F59"/>
    <mergeCell ref="G59:H59"/>
    <mergeCell ref="I59:O59"/>
    <mergeCell ref="A60:B60"/>
    <mergeCell ref="C60:D60"/>
    <mergeCell ref="E60:F60"/>
    <mergeCell ref="G60:H60"/>
    <mergeCell ref="I60:O60"/>
    <mergeCell ref="A63:B63"/>
    <mergeCell ref="C63:D63"/>
    <mergeCell ref="E63:F63"/>
    <mergeCell ref="G63:H63"/>
    <mergeCell ref="I63:O63"/>
    <mergeCell ref="A3:B3"/>
    <mergeCell ref="A61:B61"/>
    <mergeCell ref="C61:D61"/>
    <mergeCell ref="E61:F61"/>
    <mergeCell ref="G61:H61"/>
    <mergeCell ref="I61:O61"/>
    <mergeCell ref="A62:B62"/>
    <mergeCell ref="C62:D62"/>
    <mergeCell ref="E62:F62"/>
    <mergeCell ref="G62:H62"/>
    <mergeCell ref="I62:O62"/>
    <mergeCell ref="A4:B4"/>
    <mergeCell ref="C4:D4"/>
    <mergeCell ref="E4:F4"/>
    <mergeCell ref="G4:H4"/>
    <mergeCell ref="I4:O4"/>
    <mergeCell ref="A5:B5"/>
    <mergeCell ref="C5:D5"/>
    <mergeCell ref="E5:F5"/>
    <mergeCell ref="G5:H5"/>
    <mergeCell ref="I5:O5"/>
    <mergeCell ref="A6:B6"/>
    <mergeCell ref="C6:D6"/>
    <mergeCell ref="E6:F6"/>
    <mergeCell ref="G6:H6"/>
    <mergeCell ref="I6:O6"/>
    <mergeCell ref="A7:B7"/>
    <mergeCell ref="C7:D7"/>
    <mergeCell ref="E7:F7"/>
    <mergeCell ref="G7:H7"/>
    <mergeCell ref="I7:O7"/>
    <mergeCell ref="A11:B11"/>
    <mergeCell ref="A12:B12"/>
    <mergeCell ref="C12:D12"/>
    <mergeCell ref="E12:F12"/>
    <mergeCell ref="G12:H12"/>
    <mergeCell ref="I12:O12"/>
    <mergeCell ref="A8:B8"/>
    <mergeCell ref="C8:D8"/>
    <mergeCell ref="E8:F8"/>
    <mergeCell ref="G8:H8"/>
    <mergeCell ref="I8:O8"/>
    <mergeCell ref="A9:B9"/>
    <mergeCell ref="C9:D9"/>
    <mergeCell ref="E9:F9"/>
    <mergeCell ref="G9:H9"/>
    <mergeCell ref="I9:O9"/>
    <mergeCell ref="A13:B13"/>
    <mergeCell ref="C13:D13"/>
    <mergeCell ref="E13:F13"/>
    <mergeCell ref="G13:H13"/>
    <mergeCell ref="I13:O13"/>
    <mergeCell ref="A14:B14"/>
    <mergeCell ref="C14:D14"/>
    <mergeCell ref="E14:F14"/>
    <mergeCell ref="G14:H14"/>
    <mergeCell ref="I14:O14"/>
    <mergeCell ref="A15:B15"/>
    <mergeCell ref="C15:D15"/>
    <mergeCell ref="E15:F15"/>
    <mergeCell ref="G15:H15"/>
    <mergeCell ref="I15:O15"/>
    <mergeCell ref="A16:B16"/>
    <mergeCell ref="C16:D16"/>
    <mergeCell ref="E16:F16"/>
    <mergeCell ref="G16:H16"/>
    <mergeCell ref="I16:O16"/>
    <mergeCell ref="A65:B65"/>
    <mergeCell ref="A66:B66"/>
    <mergeCell ref="C66:D66"/>
    <mergeCell ref="E66:F66"/>
    <mergeCell ref="G66:H66"/>
    <mergeCell ref="I66:O66"/>
    <mergeCell ref="A17:B17"/>
    <mergeCell ref="C17:D17"/>
    <mergeCell ref="E17:F17"/>
    <mergeCell ref="G17:H17"/>
    <mergeCell ref="I17:O17"/>
    <mergeCell ref="A18:B18"/>
    <mergeCell ref="C18:D18"/>
    <mergeCell ref="E18:F18"/>
    <mergeCell ref="G18:H18"/>
    <mergeCell ref="I18:O18"/>
    <mergeCell ref="G51:H51"/>
    <mergeCell ref="I51:O51"/>
    <mergeCell ref="A52:B52"/>
    <mergeCell ref="C52:D52"/>
    <mergeCell ref="E52:F52"/>
    <mergeCell ref="G52:H52"/>
    <mergeCell ref="I52:O52"/>
    <mergeCell ref="A53:B53"/>
    <mergeCell ref="A67:B67"/>
    <mergeCell ref="C67:D67"/>
    <mergeCell ref="E67:F67"/>
    <mergeCell ref="G67:H67"/>
    <mergeCell ref="I67:O67"/>
    <mergeCell ref="A68:B68"/>
    <mergeCell ref="C68:D68"/>
    <mergeCell ref="E68:F68"/>
    <mergeCell ref="G68:H68"/>
    <mergeCell ref="I68:O68"/>
    <mergeCell ref="A71:B71"/>
    <mergeCell ref="C71:D71"/>
    <mergeCell ref="E71:F71"/>
    <mergeCell ref="G71:H71"/>
    <mergeCell ref="I71:O71"/>
    <mergeCell ref="A49:B49"/>
    <mergeCell ref="A69:B69"/>
    <mergeCell ref="C69:D69"/>
    <mergeCell ref="E69:F69"/>
    <mergeCell ref="G69:H69"/>
    <mergeCell ref="I69:O69"/>
    <mergeCell ref="A70:B70"/>
    <mergeCell ref="C70:D70"/>
    <mergeCell ref="E70:F70"/>
    <mergeCell ref="G70:H70"/>
    <mergeCell ref="I70:O70"/>
    <mergeCell ref="A50:B50"/>
    <mergeCell ref="C50:D50"/>
    <mergeCell ref="E50:F50"/>
    <mergeCell ref="G50:H50"/>
    <mergeCell ref="I50:O50"/>
    <mergeCell ref="A51:B51"/>
    <mergeCell ref="C51:D51"/>
    <mergeCell ref="E51:F51"/>
    <mergeCell ref="G55:H55"/>
    <mergeCell ref="I55:O55"/>
    <mergeCell ref="C53:D53"/>
    <mergeCell ref="E53:F53"/>
    <mergeCell ref="G53:H53"/>
    <mergeCell ref="I53:O53"/>
    <mergeCell ref="A54:B54"/>
    <mergeCell ref="C54:D54"/>
    <mergeCell ref="E54:F54"/>
    <mergeCell ref="G54:H54"/>
    <mergeCell ref="I54:O54"/>
  </mergeCells>
  <phoneticPr fontId="17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276" t="s">
        <v>9</v>
      </c>
      <c r="B11" s="1277"/>
      <c r="C11" s="1303" t="s">
        <v>153</v>
      </c>
      <c r="D11" s="1304"/>
      <c r="E11" s="1304"/>
      <c r="F11" s="1304" t="s">
        <v>154</v>
      </c>
      <c r="G11" s="1304"/>
      <c r="H11" s="1304"/>
      <c r="I11" s="1304" t="s">
        <v>155</v>
      </c>
      <c r="J11" s="1304"/>
      <c r="K11" s="1304"/>
      <c r="L11" s="1304" t="s">
        <v>156</v>
      </c>
      <c r="M11" s="1304"/>
      <c r="N11" s="1304"/>
      <c r="O11" s="1304" t="s">
        <v>28</v>
      </c>
      <c r="P11" s="1304"/>
      <c r="Q11" s="1305"/>
    </row>
    <row r="12" spans="1:17" ht="17.100000000000001" customHeight="1" x14ac:dyDescent="0.15">
      <c r="A12" s="1278"/>
      <c r="B12" s="1279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278" t="s">
        <v>21</v>
      </c>
      <c r="B13" s="1279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278" t="s">
        <v>22</v>
      </c>
      <c r="B14" s="1279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278" t="s">
        <v>23</v>
      </c>
      <c r="B15" s="1279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278" t="s">
        <v>24</v>
      </c>
      <c r="B16" s="1279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278" t="s">
        <v>25</v>
      </c>
      <c r="B17" s="1279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278" t="s">
        <v>26</v>
      </c>
      <c r="B18" s="1279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290" t="s">
        <v>27</v>
      </c>
      <c r="B19" s="1291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284" t="s">
        <v>28</v>
      </c>
      <c r="B20" s="1285"/>
      <c r="C20" s="197">
        <f>SUM(C13:C19)</f>
        <v>0</v>
      </c>
      <c r="D20" s="175">
        <f>SUM(D13:D19)</f>
        <v>0</v>
      </c>
      <c r="E20" s="191" t="e">
        <f t="shared" si="0"/>
        <v>#DIV/0!</v>
      </c>
      <c r="F20" s="174">
        <f>SUM(F13:F19)</f>
        <v>0</v>
      </c>
      <c r="G20" s="175">
        <f>SUM(G13:G19)</f>
        <v>0</v>
      </c>
      <c r="H20" s="215" t="e">
        <f t="shared" si="1"/>
        <v>#DIV/0!</v>
      </c>
      <c r="I20" s="197">
        <f>SUM(I13:I19)</f>
        <v>0</v>
      </c>
      <c r="J20" s="175">
        <f>SUM(J13:J19)</f>
        <v>0</v>
      </c>
      <c r="K20" s="191" t="e">
        <f t="shared" si="2"/>
        <v>#DIV/0!</v>
      </c>
      <c r="L20" s="174">
        <f>SUM(L13:L19)</f>
        <v>0</v>
      </c>
      <c r="M20" s="175">
        <f>SUM(M13:M19)</f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276" t="s">
        <v>9</v>
      </c>
      <c r="B32" s="1277"/>
      <c r="C32" s="1300" t="s">
        <v>157</v>
      </c>
      <c r="D32" s="1300"/>
      <c r="E32" s="1300"/>
      <c r="F32" s="1300"/>
      <c r="G32" s="1300"/>
      <c r="H32" s="1300" t="s">
        <v>68</v>
      </c>
      <c r="I32" s="1300"/>
      <c r="J32" s="1300"/>
      <c r="K32" s="1300"/>
      <c r="L32" s="1300"/>
      <c r="M32" s="1300" t="s">
        <v>69</v>
      </c>
      <c r="N32" s="1300"/>
      <c r="O32" s="1300"/>
      <c r="P32" s="1300"/>
      <c r="Q32" s="1301"/>
      <c r="R32"/>
      <c r="S32"/>
      <c r="T32"/>
      <c r="U32"/>
      <c r="V32"/>
      <c r="W32"/>
    </row>
    <row r="33" spans="1:23" ht="17.100000000000001" customHeight="1" x14ac:dyDescent="0.15">
      <c r="A33" s="1278"/>
      <c r="B33" s="1279"/>
      <c r="C33" s="1302" t="s">
        <v>158</v>
      </c>
      <c r="D33" s="1302"/>
      <c r="E33" s="1302" t="s">
        <v>159</v>
      </c>
      <c r="F33" s="1302"/>
      <c r="G33" s="250" t="s">
        <v>42</v>
      </c>
      <c r="H33" s="1302" t="s">
        <v>160</v>
      </c>
      <c r="I33" s="1302"/>
      <c r="J33" s="1302" t="s">
        <v>54</v>
      </c>
      <c r="K33" s="1302"/>
      <c r="L33" s="250" t="s">
        <v>42</v>
      </c>
      <c r="M33" s="1302" t="s">
        <v>161</v>
      </c>
      <c r="N33" s="1302"/>
      <c r="O33" s="1302" t="s">
        <v>162</v>
      </c>
      <c r="P33" s="1302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278" t="s">
        <v>21</v>
      </c>
      <c r="B34" s="1279"/>
      <c r="C34" s="1296"/>
      <c r="D34" s="1297"/>
      <c r="E34" s="1298"/>
      <c r="F34" s="1299"/>
      <c r="G34" s="252" t="e">
        <f t="shared" ref="G34:G41" si="5">E34/C34</f>
        <v>#DIV/0!</v>
      </c>
      <c r="H34" s="1296"/>
      <c r="I34" s="1297"/>
      <c r="J34" s="1298"/>
      <c r="K34" s="1299"/>
      <c r="L34" s="252" t="e">
        <f t="shared" ref="L34:L41" si="6">J34/H34</f>
        <v>#DIV/0!</v>
      </c>
      <c r="M34" s="1296"/>
      <c r="N34" s="1297"/>
      <c r="O34" s="1298"/>
      <c r="P34" s="1299"/>
      <c r="Q34" s="330" t="e">
        <f t="shared" ref="Q34:Q41" si="7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278" t="s">
        <v>22</v>
      </c>
      <c r="B35" s="1279"/>
      <c r="C35" s="1292"/>
      <c r="D35" s="1293"/>
      <c r="E35" s="1294"/>
      <c r="F35" s="1295"/>
      <c r="G35" s="253" t="e">
        <f t="shared" si="5"/>
        <v>#DIV/0!</v>
      </c>
      <c r="H35" s="1292"/>
      <c r="I35" s="1293"/>
      <c r="J35" s="1294"/>
      <c r="K35" s="1295"/>
      <c r="L35" s="253" t="e">
        <f t="shared" si="6"/>
        <v>#DIV/0!</v>
      </c>
      <c r="M35" s="1292"/>
      <c r="N35" s="1293"/>
      <c r="O35" s="1294"/>
      <c r="P35" s="1295"/>
      <c r="Q35" s="331" t="e">
        <f t="shared" si="7"/>
        <v>#DIV/0!</v>
      </c>
      <c r="R35"/>
      <c r="S35"/>
      <c r="T35"/>
      <c r="U35"/>
      <c r="V35"/>
      <c r="W35"/>
    </row>
    <row r="36" spans="1:23" ht="17.100000000000001" customHeight="1" x14ac:dyDescent="0.15">
      <c r="A36" s="1278" t="s">
        <v>23</v>
      </c>
      <c r="B36" s="1279"/>
      <c r="C36" s="1292"/>
      <c r="D36" s="1293"/>
      <c r="E36" s="1294"/>
      <c r="F36" s="1295"/>
      <c r="G36" s="253" t="e">
        <f t="shared" si="5"/>
        <v>#DIV/0!</v>
      </c>
      <c r="H36" s="1292"/>
      <c r="I36" s="1293"/>
      <c r="J36" s="1294"/>
      <c r="K36" s="1295"/>
      <c r="L36" s="253" t="e">
        <f t="shared" si="6"/>
        <v>#DIV/0!</v>
      </c>
      <c r="M36" s="1292"/>
      <c r="N36" s="1293"/>
      <c r="O36" s="1294"/>
      <c r="P36" s="1295"/>
      <c r="Q36" s="331" t="e">
        <f t="shared" si="7"/>
        <v>#DIV/0!</v>
      </c>
      <c r="R36"/>
      <c r="S36"/>
      <c r="T36"/>
      <c r="U36"/>
      <c r="V36"/>
      <c r="W36"/>
    </row>
    <row r="37" spans="1:23" ht="17.100000000000001" customHeight="1" x14ac:dyDescent="0.15">
      <c r="A37" s="1278" t="s">
        <v>24</v>
      </c>
      <c r="B37" s="1279"/>
      <c r="C37" s="1292"/>
      <c r="D37" s="1293"/>
      <c r="E37" s="1294"/>
      <c r="F37" s="1295"/>
      <c r="G37" s="253" t="e">
        <f t="shared" si="5"/>
        <v>#DIV/0!</v>
      </c>
      <c r="H37" s="1292"/>
      <c r="I37" s="1293"/>
      <c r="J37" s="1294"/>
      <c r="K37" s="1295"/>
      <c r="L37" s="253" t="e">
        <f t="shared" si="6"/>
        <v>#DIV/0!</v>
      </c>
      <c r="M37" s="1292"/>
      <c r="N37" s="1293"/>
      <c r="O37" s="1294"/>
      <c r="P37" s="1295"/>
      <c r="Q37" s="331" t="e">
        <f t="shared" si="7"/>
        <v>#DIV/0!</v>
      </c>
      <c r="R37"/>
      <c r="S37"/>
      <c r="T37"/>
      <c r="U37"/>
      <c r="V37"/>
      <c r="W37"/>
    </row>
    <row r="38" spans="1:23" ht="17.100000000000001" customHeight="1" x14ac:dyDescent="0.15">
      <c r="A38" s="1278" t="s">
        <v>25</v>
      </c>
      <c r="B38" s="1279"/>
      <c r="C38" s="1292"/>
      <c r="D38" s="1293"/>
      <c r="E38" s="1294"/>
      <c r="F38" s="1295"/>
      <c r="G38" s="253" t="e">
        <f t="shared" si="5"/>
        <v>#DIV/0!</v>
      </c>
      <c r="H38" s="1292"/>
      <c r="I38" s="1293"/>
      <c r="J38" s="1294"/>
      <c r="K38" s="1295"/>
      <c r="L38" s="253" t="e">
        <f t="shared" si="6"/>
        <v>#DIV/0!</v>
      </c>
      <c r="M38" s="1292"/>
      <c r="N38" s="1293"/>
      <c r="O38" s="1294"/>
      <c r="P38" s="1295"/>
      <c r="Q38" s="331" t="e">
        <f t="shared" si="7"/>
        <v>#DIV/0!</v>
      </c>
      <c r="R38"/>
      <c r="S38"/>
      <c r="T38"/>
      <c r="U38"/>
      <c r="V38"/>
      <c r="W38"/>
    </row>
    <row r="39" spans="1:23" ht="17.100000000000001" customHeight="1" x14ac:dyDescent="0.15">
      <c r="A39" s="1278" t="s">
        <v>26</v>
      </c>
      <c r="B39" s="1279"/>
      <c r="C39" s="1292"/>
      <c r="D39" s="1293"/>
      <c r="E39" s="1294"/>
      <c r="F39" s="1295"/>
      <c r="G39" s="253" t="e">
        <f t="shared" si="5"/>
        <v>#DIV/0!</v>
      </c>
      <c r="H39" s="1292"/>
      <c r="I39" s="1293"/>
      <c r="J39" s="1294"/>
      <c r="K39" s="1295"/>
      <c r="L39" s="253" t="e">
        <f t="shared" si="6"/>
        <v>#DIV/0!</v>
      </c>
      <c r="M39" s="1292"/>
      <c r="N39" s="1293"/>
      <c r="O39" s="1294"/>
      <c r="P39" s="1295"/>
      <c r="Q39" s="331" t="e">
        <f t="shared" si="7"/>
        <v>#DIV/0!</v>
      </c>
      <c r="R39"/>
      <c r="S39"/>
      <c r="T39"/>
      <c r="U39"/>
      <c r="V39"/>
      <c r="W39"/>
    </row>
    <row r="40" spans="1:23" ht="17.100000000000001" customHeight="1" x14ac:dyDescent="0.15">
      <c r="A40" s="1290" t="s">
        <v>27</v>
      </c>
      <c r="B40" s="1291"/>
      <c r="C40" s="1280"/>
      <c r="D40" s="1281"/>
      <c r="E40" s="1282"/>
      <c r="F40" s="1283"/>
      <c r="G40" s="253" t="e">
        <f t="shared" si="5"/>
        <v>#DIV/0!</v>
      </c>
      <c r="H40" s="1280"/>
      <c r="I40" s="1281"/>
      <c r="J40" s="1282"/>
      <c r="K40" s="1283"/>
      <c r="L40" s="253" t="e">
        <f t="shared" si="6"/>
        <v>#DIV/0!</v>
      </c>
      <c r="M40" s="1280"/>
      <c r="N40" s="1281"/>
      <c r="O40" s="1282"/>
      <c r="P40" s="1283"/>
      <c r="Q40" s="331" t="e">
        <f t="shared" si="7"/>
        <v>#DIV/0!</v>
      </c>
      <c r="R40"/>
      <c r="S40"/>
      <c r="T40"/>
      <c r="U40"/>
      <c r="V40"/>
      <c r="W40"/>
    </row>
    <row r="41" spans="1:23" ht="17.100000000000001" customHeight="1" x14ac:dyDescent="0.15">
      <c r="A41" s="1284" t="s">
        <v>28</v>
      </c>
      <c r="B41" s="1285"/>
      <c r="C41" s="1286">
        <f>SUM(C34:D40)</f>
        <v>0</v>
      </c>
      <c r="D41" s="1287"/>
      <c r="E41" s="1288">
        <f>SUM(E34:F40)</f>
        <v>0</v>
      </c>
      <c r="F41" s="1289"/>
      <c r="G41" s="254" t="e">
        <f t="shared" si="5"/>
        <v>#DIV/0!</v>
      </c>
      <c r="H41" s="1286">
        <f>SUM(H34:I40)</f>
        <v>0</v>
      </c>
      <c r="I41" s="1287"/>
      <c r="J41" s="1288">
        <f>SUM(J34:K40)</f>
        <v>0</v>
      </c>
      <c r="K41" s="1289"/>
      <c r="L41" s="254" t="e">
        <f t="shared" si="6"/>
        <v>#DIV/0!</v>
      </c>
      <c r="M41" s="1286">
        <f>SUM(M34:N40)</f>
        <v>0</v>
      </c>
      <c r="N41" s="1287"/>
      <c r="O41" s="1288">
        <f>SUM(O34:P40)</f>
        <v>0</v>
      </c>
      <c r="P41" s="1289"/>
      <c r="Q41" s="332" t="e">
        <f t="shared" si="7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scale="53" fitToHeight="0" orientation="portrait"/>
  <headerFooter scaleWithDoc="0"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276" t="s">
        <v>9</v>
      </c>
      <c r="B11" s="1277"/>
      <c r="C11" s="1303" t="s">
        <v>153</v>
      </c>
      <c r="D11" s="1304"/>
      <c r="E11" s="1304"/>
      <c r="F11" s="1304" t="s">
        <v>154</v>
      </c>
      <c r="G11" s="1304"/>
      <c r="H11" s="1304"/>
      <c r="I11" s="1304" t="s">
        <v>155</v>
      </c>
      <c r="J11" s="1304"/>
      <c r="K11" s="1304"/>
      <c r="L11" s="1304" t="s">
        <v>156</v>
      </c>
      <c r="M11" s="1304"/>
      <c r="N11" s="1304"/>
      <c r="O11" s="1304" t="s">
        <v>28</v>
      </c>
      <c r="P11" s="1304"/>
      <c r="Q11" s="1305"/>
    </row>
    <row r="12" spans="1:17" ht="17.100000000000001" customHeight="1" x14ac:dyDescent="0.15">
      <c r="A12" s="1278"/>
      <c r="B12" s="1279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278" t="s">
        <v>21</v>
      </c>
      <c r="B13" s="1279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278" t="s">
        <v>22</v>
      </c>
      <c r="B14" s="1279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278" t="s">
        <v>23</v>
      </c>
      <c r="B15" s="1279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278" t="s">
        <v>24</v>
      </c>
      <c r="B16" s="1279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278" t="s">
        <v>25</v>
      </c>
      <c r="B17" s="1279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278" t="s">
        <v>26</v>
      </c>
      <c r="B18" s="1279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290" t="s">
        <v>27</v>
      </c>
      <c r="B19" s="1291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284" t="s">
        <v>28</v>
      </c>
      <c r="B20" s="1285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276" t="s">
        <v>9</v>
      </c>
      <c r="B32" s="1277"/>
      <c r="C32" s="1300" t="s">
        <v>157</v>
      </c>
      <c r="D32" s="1300"/>
      <c r="E32" s="1300"/>
      <c r="F32" s="1300"/>
      <c r="G32" s="1300"/>
      <c r="H32" s="1300" t="s">
        <v>68</v>
      </c>
      <c r="I32" s="1300"/>
      <c r="J32" s="1300"/>
      <c r="K32" s="1300"/>
      <c r="L32" s="1300"/>
      <c r="M32" s="1300" t="s">
        <v>69</v>
      </c>
      <c r="N32" s="1300"/>
      <c r="O32" s="1300"/>
      <c r="P32" s="1300"/>
      <c r="Q32" s="1301"/>
      <c r="R32"/>
      <c r="S32"/>
      <c r="T32"/>
      <c r="U32"/>
      <c r="V32"/>
      <c r="W32"/>
    </row>
    <row r="33" spans="1:23" ht="17.100000000000001" customHeight="1" x14ac:dyDescent="0.15">
      <c r="A33" s="1278"/>
      <c r="B33" s="1279"/>
      <c r="C33" s="1302" t="s">
        <v>158</v>
      </c>
      <c r="D33" s="1302"/>
      <c r="E33" s="1302" t="s">
        <v>159</v>
      </c>
      <c r="F33" s="1302"/>
      <c r="G33" s="250" t="s">
        <v>42</v>
      </c>
      <c r="H33" s="1302" t="s">
        <v>160</v>
      </c>
      <c r="I33" s="1302"/>
      <c r="J33" s="1302" t="s">
        <v>54</v>
      </c>
      <c r="K33" s="1302"/>
      <c r="L33" s="250" t="s">
        <v>42</v>
      </c>
      <c r="M33" s="1302" t="s">
        <v>161</v>
      </c>
      <c r="N33" s="1302"/>
      <c r="O33" s="1302" t="s">
        <v>162</v>
      </c>
      <c r="P33" s="1302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278" t="s">
        <v>21</v>
      </c>
      <c r="B34" s="1279"/>
      <c r="C34" s="1296"/>
      <c r="D34" s="1297"/>
      <c r="E34" s="1298"/>
      <c r="F34" s="1299"/>
      <c r="G34" s="252" t="e">
        <f t="shared" ref="G34:G41" si="7">E34/C34</f>
        <v>#DIV/0!</v>
      </c>
      <c r="H34" s="1296"/>
      <c r="I34" s="1297"/>
      <c r="J34" s="1298"/>
      <c r="K34" s="1299"/>
      <c r="L34" s="252" t="e">
        <f t="shared" ref="L34:L41" si="8">J34/H34</f>
        <v>#DIV/0!</v>
      </c>
      <c r="M34" s="1296"/>
      <c r="N34" s="1297"/>
      <c r="O34" s="1298"/>
      <c r="P34" s="1299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278" t="s">
        <v>22</v>
      </c>
      <c r="B35" s="1279"/>
      <c r="C35" s="1292"/>
      <c r="D35" s="1293"/>
      <c r="E35" s="1294"/>
      <c r="F35" s="1295"/>
      <c r="G35" s="253" t="e">
        <f t="shared" si="7"/>
        <v>#DIV/0!</v>
      </c>
      <c r="H35" s="1292"/>
      <c r="I35" s="1293"/>
      <c r="J35" s="1294"/>
      <c r="K35" s="1295"/>
      <c r="L35" s="253" t="e">
        <f t="shared" si="8"/>
        <v>#DIV/0!</v>
      </c>
      <c r="M35" s="1292"/>
      <c r="N35" s="1293"/>
      <c r="O35" s="1294"/>
      <c r="P35" s="1295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278" t="s">
        <v>23</v>
      </c>
      <c r="B36" s="1279"/>
      <c r="C36" s="1292"/>
      <c r="D36" s="1293"/>
      <c r="E36" s="1294"/>
      <c r="F36" s="1295"/>
      <c r="G36" s="253" t="e">
        <f t="shared" si="7"/>
        <v>#DIV/0!</v>
      </c>
      <c r="H36" s="1292"/>
      <c r="I36" s="1293"/>
      <c r="J36" s="1294"/>
      <c r="K36" s="1295"/>
      <c r="L36" s="253" t="e">
        <f t="shared" si="8"/>
        <v>#DIV/0!</v>
      </c>
      <c r="M36" s="1292"/>
      <c r="N36" s="1293"/>
      <c r="O36" s="1294"/>
      <c r="P36" s="1295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278" t="s">
        <v>24</v>
      </c>
      <c r="B37" s="1279"/>
      <c r="C37" s="1292"/>
      <c r="D37" s="1293"/>
      <c r="E37" s="1294"/>
      <c r="F37" s="1295"/>
      <c r="G37" s="253" t="e">
        <f t="shared" si="7"/>
        <v>#DIV/0!</v>
      </c>
      <c r="H37" s="1292"/>
      <c r="I37" s="1293"/>
      <c r="J37" s="1294"/>
      <c r="K37" s="1295"/>
      <c r="L37" s="253" t="e">
        <f t="shared" si="8"/>
        <v>#DIV/0!</v>
      </c>
      <c r="M37" s="1292"/>
      <c r="N37" s="1293"/>
      <c r="O37" s="1294"/>
      <c r="P37" s="1295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278" t="s">
        <v>25</v>
      </c>
      <c r="B38" s="1279"/>
      <c r="C38" s="1292"/>
      <c r="D38" s="1293"/>
      <c r="E38" s="1294"/>
      <c r="F38" s="1295"/>
      <c r="G38" s="253" t="e">
        <f t="shared" si="7"/>
        <v>#DIV/0!</v>
      </c>
      <c r="H38" s="1292"/>
      <c r="I38" s="1293"/>
      <c r="J38" s="1294"/>
      <c r="K38" s="1295"/>
      <c r="L38" s="253" t="e">
        <f t="shared" si="8"/>
        <v>#DIV/0!</v>
      </c>
      <c r="M38" s="1292"/>
      <c r="N38" s="1293"/>
      <c r="O38" s="1294"/>
      <c r="P38" s="1295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278" t="s">
        <v>26</v>
      </c>
      <c r="B39" s="1279"/>
      <c r="C39" s="1292"/>
      <c r="D39" s="1293"/>
      <c r="E39" s="1294"/>
      <c r="F39" s="1295"/>
      <c r="G39" s="253" t="e">
        <f t="shared" si="7"/>
        <v>#DIV/0!</v>
      </c>
      <c r="H39" s="1292"/>
      <c r="I39" s="1293"/>
      <c r="J39" s="1294"/>
      <c r="K39" s="1295"/>
      <c r="L39" s="253" t="e">
        <f t="shared" si="8"/>
        <v>#DIV/0!</v>
      </c>
      <c r="M39" s="1292"/>
      <c r="N39" s="1293"/>
      <c r="O39" s="1294"/>
      <c r="P39" s="1295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290" t="s">
        <v>27</v>
      </c>
      <c r="B40" s="1291"/>
      <c r="C40" s="1280"/>
      <c r="D40" s="1281"/>
      <c r="E40" s="1282"/>
      <c r="F40" s="1283"/>
      <c r="G40" s="253" t="e">
        <f t="shared" si="7"/>
        <v>#DIV/0!</v>
      </c>
      <c r="H40" s="1280"/>
      <c r="I40" s="1281"/>
      <c r="J40" s="1282"/>
      <c r="K40" s="1283"/>
      <c r="L40" s="253" t="e">
        <f t="shared" si="8"/>
        <v>#DIV/0!</v>
      </c>
      <c r="M40" s="1280"/>
      <c r="N40" s="1281"/>
      <c r="O40" s="1282"/>
      <c r="P40" s="1283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284" t="s">
        <v>28</v>
      </c>
      <c r="B41" s="1285"/>
      <c r="C41" s="1286">
        <f t="shared" ref="C41:H41" si="10">SUM(C34:D40)</f>
        <v>0</v>
      </c>
      <c r="D41" s="1287"/>
      <c r="E41" s="1288">
        <f t="shared" si="10"/>
        <v>0</v>
      </c>
      <c r="F41" s="1289"/>
      <c r="G41" s="254" t="e">
        <f t="shared" si="7"/>
        <v>#DIV/0!</v>
      </c>
      <c r="H41" s="1286">
        <f t="shared" si="10"/>
        <v>0</v>
      </c>
      <c r="I41" s="1287"/>
      <c r="J41" s="1288">
        <f t="shared" ref="J41:O41" si="11">SUM(J34:K40)</f>
        <v>0</v>
      </c>
      <c r="K41" s="1289"/>
      <c r="L41" s="254" t="e">
        <f t="shared" si="8"/>
        <v>#DIV/0!</v>
      </c>
      <c r="M41" s="1286">
        <f t="shared" si="11"/>
        <v>0</v>
      </c>
      <c r="N41" s="1287"/>
      <c r="O41" s="1288">
        <f t="shared" si="11"/>
        <v>0</v>
      </c>
      <c r="P41" s="1289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276" t="s">
        <v>9</v>
      </c>
      <c r="B11" s="1277"/>
      <c r="C11" s="1303" t="s">
        <v>153</v>
      </c>
      <c r="D11" s="1304"/>
      <c r="E11" s="1304"/>
      <c r="F11" s="1304" t="s">
        <v>154</v>
      </c>
      <c r="G11" s="1304"/>
      <c r="H11" s="1304"/>
      <c r="I11" s="1304" t="s">
        <v>155</v>
      </c>
      <c r="J11" s="1304"/>
      <c r="K11" s="1304"/>
      <c r="L11" s="1304" t="s">
        <v>156</v>
      </c>
      <c r="M11" s="1304"/>
      <c r="N11" s="1304"/>
      <c r="O11" s="1304" t="s">
        <v>28</v>
      </c>
      <c r="P11" s="1304"/>
      <c r="Q11" s="1305"/>
    </row>
    <row r="12" spans="1:17" ht="17.100000000000001" customHeight="1" x14ac:dyDescent="0.15">
      <c r="A12" s="1278"/>
      <c r="B12" s="1279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278" t="s">
        <v>21</v>
      </c>
      <c r="B13" s="1279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278" t="s">
        <v>22</v>
      </c>
      <c r="B14" s="1279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278" t="s">
        <v>23</v>
      </c>
      <c r="B15" s="1279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278" t="s">
        <v>24</v>
      </c>
      <c r="B16" s="1279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278" t="s">
        <v>25</v>
      </c>
      <c r="B17" s="1279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278" t="s">
        <v>26</v>
      </c>
      <c r="B18" s="1279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290" t="s">
        <v>27</v>
      </c>
      <c r="B19" s="1291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284" t="s">
        <v>28</v>
      </c>
      <c r="B20" s="1285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276" t="s">
        <v>9</v>
      </c>
      <c r="B32" s="1277"/>
      <c r="C32" s="1300" t="s">
        <v>157</v>
      </c>
      <c r="D32" s="1300"/>
      <c r="E32" s="1300"/>
      <c r="F32" s="1300"/>
      <c r="G32" s="1300"/>
      <c r="H32" s="1300" t="s">
        <v>68</v>
      </c>
      <c r="I32" s="1300"/>
      <c r="J32" s="1300"/>
      <c r="K32" s="1300"/>
      <c r="L32" s="1300"/>
      <c r="M32" s="1300" t="s">
        <v>69</v>
      </c>
      <c r="N32" s="1300"/>
      <c r="O32" s="1300"/>
      <c r="P32" s="1300"/>
      <c r="Q32" s="1301"/>
      <c r="R32"/>
      <c r="S32"/>
      <c r="T32"/>
      <c r="U32"/>
      <c r="V32"/>
      <c r="W32"/>
    </row>
    <row r="33" spans="1:23" ht="17.100000000000001" customHeight="1" x14ac:dyDescent="0.15">
      <c r="A33" s="1278"/>
      <c r="B33" s="1279"/>
      <c r="C33" s="1302" t="s">
        <v>158</v>
      </c>
      <c r="D33" s="1302"/>
      <c r="E33" s="1302" t="s">
        <v>159</v>
      </c>
      <c r="F33" s="1302"/>
      <c r="G33" s="250" t="s">
        <v>42</v>
      </c>
      <c r="H33" s="1302" t="s">
        <v>160</v>
      </c>
      <c r="I33" s="1302"/>
      <c r="J33" s="1302" t="s">
        <v>54</v>
      </c>
      <c r="K33" s="1302"/>
      <c r="L33" s="250" t="s">
        <v>42</v>
      </c>
      <c r="M33" s="1302" t="s">
        <v>161</v>
      </c>
      <c r="N33" s="1302"/>
      <c r="O33" s="1302" t="s">
        <v>162</v>
      </c>
      <c r="P33" s="1302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278" t="s">
        <v>21</v>
      </c>
      <c r="B34" s="1279"/>
      <c r="C34" s="1296"/>
      <c r="D34" s="1297"/>
      <c r="E34" s="1298"/>
      <c r="F34" s="1299"/>
      <c r="G34" s="252" t="e">
        <f t="shared" ref="G34:G41" si="7">E34/C34</f>
        <v>#DIV/0!</v>
      </c>
      <c r="H34" s="1296"/>
      <c r="I34" s="1297"/>
      <c r="J34" s="1298"/>
      <c r="K34" s="1299"/>
      <c r="L34" s="252" t="e">
        <f t="shared" ref="L34:L41" si="8">J34/H34</f>
        <v>#DIV/0!</v>
      </c>
      <c r="M34" s="1296"/>
      <c r="N34" s="1297"/>
      <c r="O34" s="1298"/>
      <c r="P34" s="1299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278" t="s">
        <v>22</v>
      </c>
      <c r="B35" s="1279"/>
      <c r="C35" s="1292"/>
      <c r="D35" s="1293"/>
      <c r="E35" s="1294"/>
      <c r="F35" s="1295"/>
      <c r="G35" s="253" t="e">
        <f t="shared" si="7"/>
        <v>#DIV/0!</v>
      </c>
      <c r="H35" s="1292"/>
      <c r="I35" s="1293"/>
      <c r="J35" s="1294"/>
      <c r="K35" s="1295"/>
      <c r="L35" s="253" t="e">
        <f t="shared" si="8"/>
        <v>#DIV/0!</v>
      </c>
      <c r="M35" s="1292"/>
      <c r="N35" s="1293"/>
      <c r="O35" s="1294"/>
      <c r="P35" s="1295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278" t="s">
        <v>23</v>
      </c>
      <c r="B36" s="1279"/>
      <c r="C36" s="1292"/>
      <c r="D36" s="1293"/>
      <c r="E36" s="1294"/>
      <c r="F36" s="1295"/>
      <c r="G36" s="253" t="e">
        <f t="shared" si="7"/>
        <v>#DIV/0!</v>
      </c>
      <c r="H36" s="1292"/>
      <c r="I36" s="1293"/>
      <c r="J36" s="1294"/>
      <c r="K36" s="1295"/>
      <c r="L36" s="253" t="e">
        <f t="shared" si="8"/>
        <v>#DIV/0!</v>
      </c>
      <c r="M36" s="1292"/>
      <c r="N36" s="1293"/>
      <c r="O36" s="1294"/>
      <c r="P36" s="1295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278" t="s">
        <v>24</v>
      </c>
      <c r="B37" s="1279"/>
      <c r="C37" s="1292"/>
      <c r="D37" s="1293"/>
      <c r="E37" s="1294"/>
      <c r="F37" s="1295"/>
      <c r="G37" s="253" t="e">
        <f t="shared" si="7"/>
        <v>#DIV/0!</v>
      </c>
      <c r="H37" s="1292"/>
      <c r="I37" s="1293"/>
      <c r="J37" s="1294"/>
      <c r="K37" s="1295"/>
      <c r="L37" s="253" t="e">
        <f t="shared" si="8"/>
        <v>#DIV/0!</v>
      </c>
      <c r="M37" s="1292"/>
      <c r="N37" s="1293"/>
      <c r="O37" s="1294"/>
      <c r="P37" s="1295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278" t="s">
        <v>25</v>
      </c>
      <c r="B38" s="1279"/>
      <c r="C38" s="1292"/>
      <c r="D38" s="1293"/>
      <c r="E38" s="1294"/>
      <c r="F38" s="1295"/>
      <c r="G38" s="253" t="e">
        <f t="shared" si="7"/>
        <v>#DIV/0!</v>
      </c>
      <c r="H38" s="1292"/>
      <c r="I38" s="1293"/>
      <c r="J38" s="1294"/>
      <c r="K38" s="1295"/>
      <c r="L38" s="253" t="e">
        <f t="shared" si="8"/>
        <v>#DIV/0!</v>
      </c>
      <c r="M38" s="1292"/>
      <c r="N38" s="1293"/>
      <c r="O38" s="1294"/>
      <c r="P38" s="1295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278" t="s">
        <v>26</v>
      </c>
      <c r="B39" s="1279"/>
      <c r="C39" s="1292"/>
      <c r="D39" s="1293"/>
      <c r="E39" s="1294"/>
      <c r="F39" s="1295"/>
      <c r="G39" s="253" t="e">
        <f t="shared" si="7"/>
        <v>#DIV/0!</v>
      </c>
      <c r="H39" s="1292"/>
      <c r="I39" s="1293"/>
      <c r="J39" s="1294"/>
      <c r="K39" s="1295"/>
      <c r="L39" s="253" t="e">
        <f t="shared" si="8"/>
        <v>#DIV/0!</v>
      </c>
      <c r="M39" s="1292"/>
      <c r="N39" s="1293"/>
      <c r="O39" s="1294"/>
      <c r="P39" s="1295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290" t="s">
        <v>27</v>
      </c>
      <c r="B40" s="1291"/>
      <c r="C40" s="1280"/>
      <c r="D40" s="1281"/>
      <c r="E40" s="1282"/>
      <c r="F40" s="1283"/>
      <c r="G40" s="253" t="e">
        <f t="shared" si="7"/>
        <v>#DIV/0!</v>
      </c>
      <c r="H40" s="1280"/>
      <c r="I40" s="1281"/>
      <c r="J40" s="1282"/>
      <c r="K40" s="1283"/>
      <c r="L40" s="253" t="e">
        <f t="shared" si="8"/>
        <v>#DIV/0!</v>
      </c>
      <c r="M40" s="1280"/>
      <c r="N40" s="1281"/>
      <c r="O40" s="1282"/>
      <c r="P40" s="1283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284" t="s">
        <v>28</v>
      </c>
      <c r="B41" s="1285"/>
      <c r="C41" s="1286">
        <f t="shared" ref="C41:H41" si="10">SUM(C34:D40)</f>
        <v>0</v>
      </c>
      <c r="D41" s="1287"/>
      <c r="E41" s="1288">
        <f t="shared" si="10"/>
        <v>0</v>
      </c>
      <c r="F41" s="1289"/>
      <c r="G41" s="254" t="e">
        <f t="shared" si="7"/>
        <v>#DIV/0!</v>
      </c>
      <c r="H41" s="1286">
        <f t="shared" si="10"/>
        <v>0</v>
      </c>
      <c r="I41" s="1287"/>
      <c r="J41" s="1288">
        <f t="shared" ref="J41:O41" si="11">SUM(J34:K40)</f>
        <v>0</v>
      </c>
      <c r="K41" s="1289"/>
      <c r="L41" s="254" t="e">
        <f t="shared" si="8"/>
        <v>#DIV/0!</v>
      </c>
      <c r="M41" s="1286">
        <f t="shared" si="11"/>
        <v>0</v>
      </c>
      <c r="N41" s="1287"/>
      <c r="O41" s="1288">
        <f t="shared" si="11"/>
        <v>0</v>
      </c>
      <c r="P41" s="1289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276" t="s">
        <v>9</v>
      </c>
      <c r="B11" s="1277"/>
      <c r="C11" s="1303" t="s">
        <v>153</v>
      </c>
      <c r="D11" s="1304"/>
      <c r="E11" s="1304"/>
      <c r="F11" s="1304" t="s">
        <v>154</v>
      </c>
      <c r="G11" s="1304"/>
      <c r="H11" s="1304"/>
      <c r="I11" s="1304" t="s">
        <v>155</v>
      </c>
      <c r="J11" s="1304"/>
      <c r="K11" s="1304"/>
      <c r="L11" s="1304" t="s">
        <v>156</v>
      </c>
      <c r="M11" s="1304"/>
      <c r="N11" s="1304"/>
      <c r="O11" s="1304" t="s">
        <v>28</v>
      </c>
      <c r="P11" s="1304"/>
      <c r="Q11" s="1305"/>
    </row>
    <row r="12" spans="1:17" ht="17.100000000000001" customHeight="1" x14ac:dyDescent="0.15">
      <c r="A12" s="1278"/>
      <c r="B12" s="1279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278" t="s">
        <v>21</v>
      </c>
      <c r="B13" s="1279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278" t="s">
        <v>22</v>
      </c>
      <c r="B14" s="1279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278" t="s">
        <v>23</v>
      </c>
      <c r="B15" s="1279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278" t="s">
        <v>24</v>
      </c>
      <c r="B16" s="1279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278" t="s">
        <v>25</v>
      </c>
      <c r="B17" s="1279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278" t="s">
        <v>26</v>
      </c>
      <c r="B18" s="1279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290" t="s">
        <v>27</v>
      </c>
      <c r="B19" s="1291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284" t="s">
        <v>28</v>
      </c>
      <c r="B20" s="1285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276" t="s">
        <v>9</v>
      </c>
      <c r="B32" s="1277"/>
      <c r="C32" s="1300" t="s">
        <v>157</v>
      </c>
      <c r="D32" s="1300"/>
      <c r="E32" s="1300"/>
      <c r="F32" s="1300"/>
      <c r="G32" s="1300"/>
      <c r="H32" s="1300" t="s">
        <v>68</v>
      </c>
      <c r="I32" s="1300"/>
      <c r="J32" s="1300"/>
      <c r="K32" s="1300"/>
      <c r="L32" s="1300"/>
      <c r="M32" s="1300" t="s">
        <v>69</v>
      </c>
      <c r="N32" s="1300"/>
      <c r="O32" s="1300"/>
      <c r="P32" s="1300"/>
      <c r="Q32" s="1301"/>
      <c r="R32"/>
      <c r="S32"/>
      <c r="T32"/>
      <c r="U32"/>
      <c r="V32"/>
      <c r="W32"/>
    </row>
    <row r="33" spans="1:23" ht="17.100000000000001" customHeight="1" x14ac:dyDescent="0.15">
      <c r="A33" s="1278"/>
      <c r="B33" s="1279"/>
      <c r="C33" s="1302" t="s">
        <v>158</v>
      </c>
      <c r="D33" s="1302"/>
      <c r="E33" s="1302" t="s">
        <v>159</v>
      </c>
      <c r="F33" s="1302"/>
      <c r="G33" s="250" t="s">
        <v>42</v>
      </c>
      <c r="H33" s="1302" t="s">
        <v>160</v>
      </c>
      <c r="I33" s="1302"/>
      <c r="J33" s="1302" t="s">
        <v>54</v>
      </c>
      <c r="K33" s="1302"/>
      <c r="L33" s="250" t="s">
        <v>42</v>
      </c>
      <c r="M33" s="1302" t="s">
        <v>161</v>
      </c>
      <c r="N33" s="1302"/>
      <c r="O33" s="1302" t="s">
        <v>162</v>
      </c>
      <c r="P33" s="1302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278" t="s">
        <v>21</v>
      </c>
      <c r="B34" s="1279"/>
      <c r="C34" s="1296"/>
      <c r="D34" s="1297"/>
      <c r="E34" s="1298"/>
      <c r="F34" s="1299"/>
      <c r="G34" s="252" t="e">
        <f t="shared" ref="G34:G41" si="7">E34/C34</f>
        <v>#DIV/0!</v>
      </c>
      <c r="H34" s="1296"/>
      <c r="I34" s="1297"/>
      <c r="J34" s="1298"/>
      <c r="K34" s="1299"/>
      <c r="L34" s="252" t="e">
        <f t="shared" ref="L34:L41" si="8">J34/H34</f>
        <v>#DIV/0!</v>
      </c>
      <c r="M34" s="1296"/>
      <c r="N34" s="1297"/>
      <c r="O34" s="1298"/>
      <c r="P34" s="1299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278" t="s">
        <v>22</v>
      </c>
      <c r="B35" s="1279"/>
      <c r="C35" s="1292"/>
      <c r="D35" s="1293"/>
      <c r="E35" s="1294"/>
      <c r="F35" s="1295"/>
      <c r="G35" s="253" t="e">
        <f t="shared" si="7"/>
        <v>#DIV/0!</v>
      </c>
      <c r="H35" s="1292"/>
      <c r="I35" s="1293"/>
      <c r="J35" s="1294"/>
      <c r="K35" s="1295"/>
      <c r="L35" s="253" t="e">
        <f t="shared" si="8"/>
        <v>#DIV/0!</v>
      </c>
      <c r="M35" s="1292"/>
      <c r="N35" s="1293"/>
      <c r="O35" s="1294"/>
      <c r="P35" s="1295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278" t="s">
        <v>23</v>
      </c>
      <c r="B36" s="1279"/>
      <c r="C36" s="1292"/>
      <c r="D36" s="1293"/>
      <c r="E36" s="1294"/>
      <c r="F36" s="1295"/>
      <c r="G36" s="253" t="e">
        <f t="shared" si="7"/>
        <v>#DIV/0!</v>
      </c>
      <c r="H36" s="1292"/>
      <c r="I36" s="1293"/>
      <c r="J36" s="1294"/>
      <c r="K36" s="1295"/>
      <c r="L36" s="253" t="e">
        <f t="shared" si="8"/>
        <v>#DIV/0!</v>
      </c>
      <c r="M36" s="1292"/>
      <c r="N36" s="1293"/>
      <c r="O36" s="1294"/>
      <c r="P36" s="1295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278" t="s">
        <v>24</v>
      </c>
      <c r="B37" s="1279"/>
      <c r="C37" s="1292"/>
      <c r="D37" s="1293"/>
      <c r="E37" s="1294"/>
      <c r="F37" s="1295"/>
      <c r="G37" s="253" t="e">
        <f t="shared" si="7"/>
        <v>#DIV/0!</v>
      </c>
      <c r="H37" s="1292"/>
      <c r="I37" s="1293"/>
      <c r="J37" s="1294"/>
      <c r="K37" s="1295"/>
      <c r="L37" s="253" t="e">
        <f t="shared" si="8"/>
        <v>#DIV/0!</v>
      </c>
      <c r="M37" s="1292"/>
      <c r="N37" s="1293"/>
      <c r="O37" s="1294"/>
      <c r="P37" s="1295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278" t="s">
        <v>25</v>
      </c>
      <c r="B38" s="1279"/>
      <c r="C38" s="1292"/>
      <c r="D38" s="1293"/>
      <c r="E38" s="1294"/>
      <c r="F38" s="1295"/>
      <c r="G38" s="253" t="e">
        <f t="shared" si="7"/>
        <v>#DIV/0!</v>
      </c>
      <c r="H38" s="1292"/>
      <c r="I38" s="1293"/>
      <c r="J38" s="1294"/>
      <c r="K38" s="1295"/>
      <c r="L38" s="253" t="e">
        <f t="shared" si="8"/>
        <v>#DIV/0!</v>
      </c>
      <c r="M38" s="1292"/>
      <c r="N38" s="1293"/>
      <c r="O38" s="1294"/>
      <c r="P38" s="1295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278" t="s">
        <v>26</v>
      </c>
      <c r="B39" s="1279"/>
      <c r="C39" s="1292"/>
      <c r="D39" s="1293"/>
      <c r="E39" s="1294"/>
      <c r="F39" s="1295"/>
      <c r="G39" s="253" t="e">
        <f t="shared" si="7"/>
        <v>#DIV/0!</v>
      </c>
      <c r="H39" s="1292"/>
      <c r="I39" s="1293"/>
      <c r="J39" s="1294"/>
      <c r="K39" s="1295"/>
      <c r="L39" s="253" t="e">
        <f t="shared" si="8"/>
        <v>#DIV/0!</v>
      </c>
      <c r="M39" s="1292"/>
      <c r="N39" s="1293"/>
      <c r="O39" s="1294"/>
      <c r="P39" s="1295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290" t="s">
        <v>27</v>
      </c>
      <c r="B40" s="1291"/>
      <c r="C40" s="1280"/>
      <c r="D40" s="1281"/>
      <c r="E40" s="1282"/>
      <c r="F40" s="1283"/>
      <c r="G40" s="253" t="e">
        <f t="shared" si="7"/>
        <v>#DIV/0!</v>
      </c>
      <c r="H40" s="1280"/>
      <c r="I40" s="1281"/>
      <c r="J40" s="1282"/>
      <c r="K40" s="1283"/>
      <c r="L40" s="253" t="e">
        <f t="shared" si="8"/>
        <v>#DIV/0!</v>
      </c>
      <c r="M40" s="1280"/>
      <c r="N40" s="1281"/>
      <c r="O40" s="1282"/>
      <c r="P40" s="1283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284" t="s">
        <v>28</v>
      </c>
      <c r="B41" s="1285"/>
      <c r="C41" s="1286">
        <f t="shared" ref="C41:H41" si="10">SUM(C34:D40)</f>
        <v>0</v>
      </c>
      <c r="D41" s="1287"/>
      <c r="E41" s="1288">
        <f t="shared" si="10"/>
        <v>0</v>
      </c>
      <c r="F41" s="1289"/>
      <c r="G41" s="254" t="e">
        <f t="shared" si="7"/>
        <v>#DIV/0!</v>
      </c>
      <c r="H41" s="1286">
        <f t="shared" si="10"/>
        <v>0</v>
      </c>
      <c r="I41" s="1287"/>
      <c r="J41" s="1288">
        <f t="shared" ref="J41:O41" si="11">SUM(J34:K40)</f>
        <v>0</v>
      </c>
      <c r="K41" s="1289"/>
      <c r="L41" s="254" t="e">
        <f t="shared" si="8"/>
        <v>#DIV/0!</v>
      </c>
      <c r="M41" s="1286">
        <f t="shared" si="11"/>
        <v>0</v>
      </c>
      <c r="N41" s="1287"/>
      <c r="O41" s="1288">
        <f t="shared" si="11"/>
        <v>0</v>
      </c>
      <c r="P41" s="1289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276" t="s">
        <v>9</v>
      </c>
      <c r="B11" s="1277"/>
      <c r="C11" s="1303" t="s">
        <v>153</v>
      </c>
      <c r="D11" s="1304"/>
      <c r="E11" s="1304"/>
      <c r="F11" s="1304" t="s">
        <v>154</v>
      </c>
      <c r="G11" s="1304"/>
      <c r="H11" s="1304"/>
      <c r="I11" s="1304" t="s">
        <v>155</v>
      </c>
      <c r="J11" s="1304"/>
      <c r="K11" s="1304"/>
      <c r="L11" s="1304" t="s">
        <v>156</v>
      </c>
      <c r="M11" s="1304"/>
      <c r="N11" s="1304"/>
      <c r="O11" s="1304" t="s">
        <v>28</v>
      </c>
      <c r="P11" s="1304"/>
      <c r="Q11" s="1305"/>
    </row>
    <row r="12" spans="1:17" ht="17.100000000000001" customHeight="1" x14ac:dyDescent="0.15">
      <c r="A12" s="1278"/>
      <c r="B12" s="1279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278" t="s">
        <v>21</v>
      </c>
      <c r="B13" s="1279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278" t="s">
        <v>22</v>
      </c>
      <c r="B14" s="1279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278" t="s">
        <v>23</v>
      </c>
      <c r="B15" s="1279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278" t="s">
        <v>24</v>
      </c>
      <c r="B16" s="1279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278" t="s">
        <v>25</v>
      </c>
      <c r="B17" s="1279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278" t="s">
        <v>26</v>
      </c>
      <c r="B18" s="1279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290" t="s">
        <v>27</v>
      </c>
      <c r="B19" s="1291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284" t="s">
        <v>28</v>
      </c>
      <c r="B20" s="1285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276" t="s">
        <v>9</v>
      </c>
      <c r="B32" s="1277"/>
      <c r="C32" s="1300" t="s">
        <v>157</v>
      </c>
      <c r="D32" s="1300"/>
      <c r="E32" s="1300"/>
      <c r="F32" s="1300"/>
      <c r="G32" s="1300"/>
      <c r="H32" s="1300" t="s">
        <v>68</v>
      </c>
      <c r="I32" s="1300"/>
      <c r="J32" s="1300"/>
      <c r="K32" s="1300"/>
      <c r="L32" s="1300"/>
      <c r="M32" s="1300" t="s">
        <v>69</v>
      </c>
      <c r="N32" s="1300"/>
      <c r="O32" s="1300"/>
      <c r="P32" s="1300"/>
      <c r="Q32" s="1301"/>
      <c r="R32"/>
      <c r="S32"/>
      <c r="T32"/>
      <c r="U32"/>
      <c r="V32"/>
      <c r="W32"/>
    </row>
    <row r="33" spans="1:23" ht="17.100000000000001" customHeight="1" x14ac:dyDescent="0.15">
      <c r="A33" s="1278"/>
      <c r="B33" s="1279"/>
      <c r="C33" s="1302" t="s">
        <v>158</v>
      </c>
      <c r="D33" s="1302"/>
      <c r="E33" s="1302" t="s">
        <v>159</v>
      </c>
      <c r="F33" s="1302"/>
      <c r="G33" s="250" t="s">
        <v>42</v>
      </c>
      <c r="H33" s="1302" t="s">
        <v>160</v>
      </c>
      <c r="I33" s="1302"/>
      <c r="J33" s="1302" t="s">
        <v>54</v>
      </c>
      <c r="K33" s="1302"/>
      <c r="L33" s="250" t="s">
        <v>42</v>
      </c>
      <c r="M33" s="1302" t="s">
        <v>161</v>
      </c>
      <c r="N33" s="1302"/>
      <c r="O33" s="1302" t="s">
        <v>162</v>
      </c>
      <c r="P33" s="1302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278" t="s">
        <v>21</v>
      </c>
      <c r="B34" s="1279"/>
      <c r="C34" s="1296"/>
      <c r="D34" s="1297"/>
      <c r="E34" s="1298"/>
      <c r="F34" s="1299"/>
      <c r="G34" s="252" t="e">
        <f t="shared" ref="G34:G41" si="7">E34/C34</f>
        <v>#DIV/0!</v>
      </c>
      <c r="H34" s="1296"/>
      <c r="I34" s="1297"/>
      <c r="J34" s="1298"/>
      <c r="K34" s="1299"/>
      <c r="L34" s="252" t="e">
        <f t="shared" ref="L34:L41" si="8">J34/H34</f>
        <v>#DIV/0!</v>
      </c>
      <c r="M34" s="1296"/>
      <c r="N34" s="1297"/>
      <c r="O34" s="1298"/>
      <c r="P34" s="1299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278" t="s">
        <v>22</v>
      </c>
      <c r="B35" s="1279"/>
      <c r="C35" s="1292"/>
      <c r="D35" s="1293"/>
      <c r="E35" s="1294"/>
      <c r="F35" s="1295"/>
      <c r="G35" s="253" t="e">
        <f t="shared" si="7"/>
        <v>#DIV/0!</v>
      </c>
      <c r="H35" s="1292"/>
      <c r="I35" s="1293"/>
      <c r="J35" s="1294"/>
      <c r="K35" s="1295"/>
      <c r="L35" s="253" t="e">
        <f t="shared" si="8"/>
        <v>#DIV/0!</v>
      </c>
      <c r="M35" s="1292"/>
      <c r="N35" s="1293"/>
      <c r="O35" s="1294"/>
      <c r="P35" s="1295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278" t="s">
        <v>23</v>
      </c>
      <c r="B36" s="1279"/>
      <c r="C36" s="1292"/>
      <c r="D36" s="1293"/>
      <c r="E36" s="1294"/>
      <c r="F36" s="1295"/>
      <c r="G36" s="253" t="e">
        <f t="shared" si="7"/>
        <v>#DIV/0!</v>
      </c>
      <c r="H36" s="1292"/>
      <c r="I36" s="1293"/>
      <c r="J36" s="1294"/>
      <c r="K36" s="1295"/>
      <c r="L36" s="253" t="e">
        <f t="shared" si="8"/>
        <v>#DIV/0!</v>
      </c>
      <c r="M36" s="1292"/>
      <c r="N36" s="1293"/>
      <c r="O36" s="1294"/>
      <c r="P36" s="1295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278" t="s">
        <v>24</v>
      </c>
      <c r="B37" s="1279"/>
      <c r="C37" s="1292"/>
      <c r="D37" s="1293"/>
      <c r="E37" s="1294"/>
      <c r="F37" s="1295"/>
      <c r="G37" s="253" t="e">
        <f t="shared" si="7"/>
        <v>#DIV/0!</v>
      </c>
      <c r="H37" s="1292"/>
      <c r="I37" s="1293"/>
      <c r="J37" s="1294"/>
      <c r="K37" s="1295"/>
      <c r="L37" s="253" t="e">
        <f t="shared" si="8"/>
        <v>#DIV/0!</v>
      </c>
      <c r="M37" s="1292"/>
      <c r="N37" s="1293"/>
      <c r="O37" s="1294"/>
      <c r="P37" s="1295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278" t="s">
        <v>25</v>
      </c>
      <c r="B38" s="1279"/>
      <c r="C38" s="1292"/>
      <c r="D38" s="1293"/>
      <c r="E38" s="1294"/>
      <c r="F38" s="1295"/>
      <c r="G38" s="253" t="e">
        <f t="shared" si="7"/>
        <v>#DIV/0!</v>
      </c>
      <c r="H38" s="1292"/>
      <c r="I38" s="1293"/>
      <c r="J38" s="1294"/>
      <c r="K38" s="1295"/>
      <c r="L38" s="253" t="e">
        <f t="shared" si="8"/>
        <v>#DIV/0!</v>
      </c>
      <c r="M38" s="1292"/>
      <c r="N38" s="1293"/>
      <c r="O38" s="1294"/>
      <c r="P38" s="1295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278" t="s">
        <v>26</v>
      </c>
      <c r="B39" s="1279"/>
      <c r="C39" s="1292"/>
      <c r="D39" s="1293"/>
      <c r="E39" s="1294"/>
      <c r="F39" s="1295"/>
      <c r="G39" s="253" t="e">
        <f t="shared" si="7"/>
        <v>#DIV/0!</v>
      </c>
      <c r="H39" s="1292"/>
      <c r="I39" s="1293"/>
      <c r="J39" s="1294"/>
      <c r="K39" s="1295"/>
      <c r="L39" s="253" t="e">
        <f t="shared" si="8"/>
        <v>#DIV/0!</v>
      </c>
      <c r="M39" s="1292"/>
      <c r="N39" s="1293"/>
      <c r="O39" s="1294"/>
      <c r="P39" s="1295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290" t="s">
        <v>27</v>
      </c>
      <c r="B40" s="1291"/>
      <c r="C40" s="1280"/>
      <c r="D40" s="1281"/>
      <c r="E40" s="1282"/>
      <c r="F40" s="1283"/>
      <c r="G40" s="253" t="e">
        <f t="shared" si="7"/>
        <v>#DIV/0!</v>
      </c>
      <c r="H40" s="1280"/>
      <c r="I40" s="1281"/>
      <c r="J40" s="1282"/>
      <c r="K40" s="1283"/>
      <c r="L40" s="253" t="e">
        <f t="shared" si="8"/>
        <v>#DIV/0!</v>
      </c>
      <c r="M40" s="1280"/>
      <c r="N40" s="1281"/>
      <c r="O40" s="1282"/>
      <c r="P40" s="1283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284" t="s">
        <v>28</v>
      </c>
      <c r="B41" s="1285"/>
      <c r="C41" s="1286">
        <f t="shared" ref="C41:H41" si="10">SUM(C34:D40)</f>
        <v>0</v>
      </c>
      <c r="D41" s="1287"/>
      <c r="E41" s="1288">
        <f t="shared" si="10"/>
        <v>0</v>
      </c>
      <c r="F41" s="1289"/>
      <c r="G41" s="254" t="e">
        <f t="shared" si="7"/>
        <v>#DIV/0!</v>
      </c>
      <c r="H41" s="1286">
        <f t="shared" si="10"/>
        <v>0</v>
      </c>
      <c r="I41" s="1287"/>
      <c r="J41" s="1288">
        <f t="shared" ref="J41:O41" si="11">SUM(J34:K40)</f>
        <v>0</v>
      </c>
      <c r="K41" s="1289"/>
      <c r="L41" s="254" t="e">
        <f t="shared" si="8"/>
        <v>#DIV/0!</v>
      </c>
      <c r="M41" s="1286">
        <f t="shared" si="11"/>
        <v>0</v>
      </c>
      <c r="N41" s="1287"/>
      <c r="O41" s="1288">
        <f t="shared" si="11"/>
        <v>0</v>
      </c>
      <c r="P41" s="1289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276" t="s">
        <v>9</v>
      </c>
      <c r="B11" s="1277"/>
      <c r="C11" s="1303" t="s">
        <v>153</v>
      </c>
      <c r="D11" s="1304"/>
      <c r="E11" s="1304"/>
      <c r="F11" s="1304" t="s">
        <v>154</v>
      </c>
      <c r="G11" s="1304"/>
      <c r="H11" s="1304"/>
      <c r="I11" s="1304" t="s">
        <v>155</v>
      </c>
      <c r="J11" s="1304"/>
      <c r="K11" s="1304"/>
      <c r="L11" s="1304" t="s">
        <v>156</v>
      </c>
      <c r="M11" s="1304"/>
      <c r="N11" s="1304"/>
      <c r="O11" s="1304" t="s">
        <v>28</v>
      </c>
      <c r="P11" s="1304"/>
      <c r="Q11" s="1305"/>
    </row>
    <row r="12" spans="1:17" ht="17.100000000000001" customHeight="1" x14ac:dyDescent="0.15">
      <c r="A12" s="1278"/>
      <c r="B12" s="1279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278" t="s">
        <v>21</v>
      </c>
      <c r="B13" s="1279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278" t="s">
        <v>22</v>
      </c>
      <c r="B14" s="1279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278" t="s">
        <v>23</v>
      </c>
      <c r="B15" s="1279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278" t="s">
        <v>24</v>
      </c>
      <c r="B16" s="1279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278" t="s">
        <v>25</v>
      </c>
      <c r="B17" s="1279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278" t="s">
        <v>26</v>
      </c>
      <c r="B18" s="1279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290" t="s">
        <v>27</v>
      </c>
      <c r="B19" s="1291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284" t="s">
        <v>28</v>
      </c>
      <c r="B20" s="1285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276" t="s">
        <v>9</v>
      </c>
      <c r="B32" s="1277"/>
      <c r="C32" s="1300" t="s">
        <v>157</v>
      </c>
      <c r="D32" s="1300"/>
      <c r="E32" s="1300"/>
      <c r="F32" s="1300"/>
      <c r="G32" s="1300"/>
      <c r="H32" s="1300" t="s">
        <v>68</v>
      </c>
      <c r="I32" s="1300"/>
      <c r="J32" s="1300"/>
      <c r="K32" s="1300"/>
      <c r="L32" s="1300"/>
      <c r="M32" s="1300" t="s">
        <v>69</v>
      </c>
      <c r="N32" s="1300"/>
      <c r="O32" s="1300"/>
      <c r="P32" s="1300"/>
      <c r="Q32" s="1301"/>
      <c r="R32"/>
      <c r="S32"/>
      <c r="T32"/>
      <c r="U32"/>
      <c r="V32"/>
      <c r="W32"/>
    </row>
    <row r="33" spans="1:23" ht="17.100000000000001" customHeight="1" x14ac:dyDescent="0.15">
      <c r="A33" s="1278"/>
      <c r="B33" s="1279"/>
      <c r="C33" s="1302" t="s">
        <v>158</v>
      </c>
      <c r="D33" s="1302"/>
      <c r="E33" s="1302" t="s">
        <v>159</v>
      </c>
      <c r="F33" s="1302"/>
      <c r="G33" s="250" t="s">
        <v>42</v>
      </c>
      <c r="H33" s="1302" t="s">
        <v>160</v>
      </c>
      <c r="I33" s="1302"/>
      <c r="J33" s="1302" t="s">
        <v>54</v>
      </c>
      <c r="K33" s="1302"/>
      <c r="L33" s="250" t="s">
        <v>42</v>
      </c>
      <c r="M33" s="1302" t="s">
        <v>161</v>
      </c>
      <c r="N33" s="1302"/>
      <c r="O33" s="1302" t="s">
        <v>162</v>
      </c>
      <c r="P33" s="1302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278" t="s">
        <v>21</v>
      </c>
      <c r="B34" s="1279"/>
      <c r="C34" s="1296"/>
      <c r="D34" s="1297"/>
      <c r="E34" s="1298"/>
      <c r="F34" s="1299"/>
      <c r="G34" s="252" t="e">
        <f t="shared" ref="G34:G41" si="7">E34/C34</f>
        <v>#DIV/0!</v>
      </c>
      <c r="H34" s="1296"/>
      <c r="I34" s="1297"/>
      <c r="J34" s="1298"/>
      <c r="K34" s="1299"/>
      <c r="L34" s="252" t="e">
        <f t="shared" ref="L34:L41" si="8">J34/H34</f>
        <v>#DIV/0!</v>
      </c>
      <c r="M34" s="1296"/>
      <c r="N34" s="1297"/>
      <c r="O34" s="1298"/>
      <c r="P34" s="1299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278" t="s">
        <v>22</v>
      </c>
      <c r="B35" s="1279"/>
      <c r="C35" s="1292"/>
      <c r="D35" s="1293"/>
      <c r="E35" s="1294"/>
      <c r="F35" s="1295"/>
      <c r="G35" s="253" t="e">
        <f t="shared" si="7"/>
        <v>#DIV/0!</v>
      </c>
      <c r="H35" s="1292"/>
      <c r="I35" s="1293"/>
      <c r="J35" s="1294"/>
      <c r="K35" s="1295"/>
      <c r="L35" s="253" t="e">
        <f t="shared" si="8"/>
        <v>#DIV/0!</v>
      </c>
      <c r="M35" s="1292"/>
      <c r="N35" s="1293"/>
      <c r="O35" s="1294"/>
      <c r="P35" s="1295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278" t="s">
        <v>23</v>
      </c>
      <c r="B36" s="1279"/>
      <c r="C36" s="1292"/>
      <c r="D36" s="1293"/>
      <c r="E36" s="1294"/>
      <c r="F36" s="1295"/>
      <c r="G36" s="253" t="e">
        <f t="shared" si="7"/>
        <v>#DIV/0!</v>
      </c>
      <c r="H36" s="1292"/>
      <c r="I36" s="1293"/>
      <c r="J36" s="1294"/>
      <c r="K36" s="1295"/>
      <c r="L36" s="253" t="e">
        <f t="shared" si="8"/>
        <v>#DIV/0!</v>
      </c>
      <c r="M36" s="1292"/>
      <c r="N36" s="1293"/>
      <c r="O36" s="1294"/>
      <c r="P36" s="1295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278" t="s">
        <v>24</v>
      </c>
      <c r="B37" s="1279"/>
      <c r="C37" s="1292"/>
      <c r="D37" s="1293"/>
      <c r="E37" s="1294"/>
      <c r="F37" s="1295"/>
      <c r="G37" s="253" t="e">
        <f t="shared" si="7"/>
        <v>#DIV/0!</v>
      </c>
      <c r="H37" s="1292"/>
      <c r="I37" s="1293"/>
      <c r="J37" s="1294"/>
      <c r="K37" s="1295"/>
      <c r="L37" s="253" t="e">
        <f t="shared" si="8"/>
        <v>#DIV/0!</v>
      </c>
      <c r="M37" s="1292"/>
      <c r="N37" s="1293"/>
      <c r="O37" s="1294"/>
      <c r="P37" s="1295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278" t="s">
        <v>25</v>
      </c>
      <c r="B38" s="1279"/>
      <c r="C38" s="1292"/>
      <c r="D38" s="1293"/>
      <c r="E38" s="1294"/>
      <c r="F38" s="1295"/>
      <c r="G38" s="253" t="e">
        <f t="shared" si="7"/>
        <v>#DIV/0!</v>
      </c>
      <c r="H38" s="1292"/>
      <c r="I38" s="1293"/>
      <c r="J38" s="1294"/>
      <c r="K38" s="1295"/>
      <c r="L38" s="253" t="e">
        <f t="shared" si="8"/>
        <v>#DIV/0!</v>
      </c>
      <c r="M38" s="1292"/>
      <c r="N38" s="1293"/>
      <c r="O38" s="1294"/>
      <c r="P38" s="1295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278" t="s">
        <v>26</v>
      </c>
      <c r="B39" s="1279"/>
      <c r="C39" s="1292"/>
      <c r="D39" s="1293"/>
      <c r="E39" s="1294"/>
      <c r="F39" s="1295"/>
      <c r="G39" s="253" t="e">
        <f t="shared" si="7"/>
        <v>#DIV/0!</v>
      </c>
      <c r="H39" s="1292"/>
      <c r="I39" s="1293"/>
      <c r="J39" s="1294"/>
      <c r="K39" s="1295"/>
      <c r="L39" s="253" t="e">
        <f t="shared" si="8"/>
        <v>#DIV/0!</v>
      </c>
      <c r="M39" s="1292"/>
      <c r="N39" s="1293"/>
      <c r="O39" s="1294"/>
      <c r="P39" s="1295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290" t="s">
        <v>27</v>
      </c>
      <c r="B40" s="1291"/>
      <c r="C40" s="1280"/>
      <c r="D40" s="1281"/>
      <c r="E40" s="1282"/>
      <c r="F40" s="1283"/>
      <c r="G40" s="253" t="e">
        <f t="shared" si="7"/>
        <v>#DIV/0!</v>
      </c>
      <c r="H40" s="1280"/>
      <c r="I40" s="1281"/>
      <c r="J40" s="1282"/>
      <c r="K40" s="1283"/>
      <c r="L40" s="253" t="e">
        <f t="shared" si="8"/>
        <v>#DIV/0!</v>
      </c>
      <c r="M40" s="1280"/>
      <c r="N40" s="1281"/>
      <c r="O40" s="1282"/>
      <c r="P40" s="1283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284" t="s">
        <v>28</v>
      </c>
      <c r="B41" s="1285"/>
      <c r="C41" s="1286">
        <f t="shared" ref="C41:H41" si="10">SUM(C34:D40)</f>
        <v>0</v>
      </c>
      <c r="D41" s="1287"/>
      <c r="E41" s="1288">
        <f t="shared" si="10"/>
        <v>0</v>
      </c>
      <c r="F41" s="1289"/>
      <c r="G41" s="254" t="e">
        <f t="shared" si="7"/>
        <v>#DIV/0!</v>
      </c>
      <c r="H41" s="1286">
        <f t="shared" si="10"/>
        <v>0</v>
      </c>
      <c r="I41" s="1287"/>
      <c r="J41" s="1288">
        <f t="shared" ref="J41:O41" si="11">SUM(J34:K40)</f>
        <v>0</v>
      </c>
      <c r="K41" s="1289"/>
      <c r="L41" s="254" t="e">
        <f t="shared" si="8"/>
        <v>#DIV/0!</v>
      </c>
      <c r="M41" s="1286">
        <f t="shared" si="11"/>
        <v>0</v>
      </c>
      <c r="N41" s="1287"/>
      <c r="O41" s="1288">
        <f t="shared" si="11"/>
        <v>0</v>
      </c>
      <c r="P41" s="1289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1</vt:i4>
      </vt:variant>
    </vt:vector>
  </HeadingPairs>
  <TitlesOfParts>
    <vt:vector size="23" baseType="lpstr">
      <vt:lpstr>周报汇总</vt:lpstr>
      <vt:lpstr>9月库存统计</vt:lpstr>
      <vt:lpstr>9月库存明细</vt:lpstr>
      <vt:lpstr>①营业收入</vt:lpstr>
      <vt:lpstr>②营业成本</vt:lpstr>
      <vt:lpstr>③销售费用</vt:lpstr>
      <vt:lpstr>④管理费用</vt:lpstr>
      <vt:lpstr>⑤财务费用</vt:lpstr>
      <vt:lpstr>⑥营业利润</vt:lpstr>
      <vt:lpstr>⑦净利润</vt:lpstr>
      <vt:lpstr>⑧投入产出分析</vt:lpstr>
      <vt:lpstr>⑨上周生产实际</vt:lpstr>
      <vt:lpstr>⑩交付情况</vt:lpstr>
      <vt:lpstr>⑪人均产值</vt:lpstr>
      <vt:lpstr>⑫一次交验合格率</vt:lpstr>
      <vt:lpstr>⑬运费</vt:lpstr>
      <vt:lpstr>⑭人员现状</vt:lpstr>
      <vt:lpstr>⑮效率统计</vt:lpstr>
      <vt:lpstr>⑯回款</vt:lpstr>
      <vt:lpstr>⑰库存明细</vt:lpstr>
      <vt:lpstr>月数据明细</vt:lpstr>
      <vt:lpstr>Sheet5</vt:lpstr>
      <vt:lpstr>周报汇总!Print_Area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2020-04-01T06:14:00Z</cp:lastPrinted>
  <dcterms:created xsi:type="dcterms:W3CDTF">2019-08-05T07:39:00Z</dcterms:created>
  <dcterms:modified xsi:type="dcterms:W3CDTF">2020-09-17T08:09:00Z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eadingLayout">
    <vt:bool>false</vt:bool>
  </property>
</Properties>
</file>