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9月第4周\"/>
    </mc:Choice>
  </mc:AlternateContent>
  <xr:revisionPtr revIDLastSave="0" documentId="13_ncr:1_{93EA5379-404B-4E8E-9FFB-86F213154476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周报汇总" sheetId="1" r:id="rId1"/>
    <sheet name="9月库存统计" sheetId="27" r:id="rId2"/>
    <sheet name="9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9" i="1" l="1"/>
  <c r="R56" i="1" l="1"/>
  <c r="G193" i="1"/>
  <c r="P53" i="1"/>
  <c r="G15" i="28" l="1"/>
  <c r="J6" i="27" l="1"/>
  <c r="J7" i="27"/>
  <c r="J8" i="27"/>
  <c r="J9" i="27"/>
  <c r="G5" i="28"/>
  <c r="G7" i="28"/>
  <c r="G8" i="28"/>
  <c r="N144" i="1"/>
  <c r="O144" i="1"/>
  <c r="H51" i="27" l="1"/>
  <c r="S12" i="27"/>
  <c r="R12" i="27"/>
  <c r="Q12" i="27"/>
  <c r="R21" i="27"/>
  <c r="Q21" i="27"/>
  <c r="R30" i="27"/>
  <c r="Q30" i="27"/>
  <c r="S39" i="27"/>
  <c r="R39" i="27"/>
  <c r="Q39" i="27"/>
  <c r="H39" i="27"/>
  <c r="G39" i="27"/>
  <c r="F39" i="27"/>
  <c r="H30" i="27"/>
  <c r="G30" i="27"/>
  <c r="F30" i="27"/>
  <c r="H21" i="27"/>
  <c r="G21" i="27"/>
  <c r="G12" i="27"/>
  <c r="H12" i="27"/>
  <c r="F12" i="27"/>
  <c r="H49" i="27"/>
  <c r="L46" i="27"/>
  <c r="L47" i="27"/>
  <c r="L48" i="27"/>
  <c r="J46" i="27"/>
  <c r="J47" i="27"/>
  <c r="J48" i="27"/>
  <c r="H48" i="27"/>
  <c r="H46" i="27"/>
  <c r="H47" i="27"/>
  <c r="F46" i="27"/>
  <c r="F47" i="27"/>
  <c r="F48" i="27"/>
  <c r="L44" i="27"/>
  <c r="J44" i="27"/>
  <c r="H44" i="27"/>
  <c r="F44" i="27"/>
  <c r="L45" i="27"/>
  <c r="J45" i="27"/>
  <c r="H45" i="27"/>
  <c r="F45" i="27"/>
  <c r="F49" i="27" s="1"/>
  <c r="F51" i="27" s="1"/>
  <c r="P44" i="27" l="1"/>
  <c r="P45" i="27"/>
  <c r="P46" i="27"/>
  <c r="P47" i="27"/>
  <c r="P48" i="27"/>
  <c r="P142" i="1"/>
  <c r="Q142" i="1"/>
  <c r="S120" i="1" l="1"/>
  <c r="E47" i="28" l="1"/>
  <c r="C47" i="28"/>
  <c r="G47" i="28" s="1"/>
  <c r="Q118" i="1"/>
  <c r="E25" i="28" l="1"/>
  <c r="C25" i="28"/>
  <c r="N53" i="1"/>
  <c r="G25" i="28" l="1"/>
  <c r="M86" i="1"/>
  <c r="N86" i="1"/>
  <c r="O86" i="1"/>
  <c r="P86" i="1"/>
  <c r="Q86" i="1"/>
  <c r="R86" i="1"/>
  <c r="S86" i="1"/>
  <c r="D38" i="1"/>
  <c r="E38" i="1"/>
  <c r="F38" i="1"/>
  <c r="G38" i="1"/>
  <c r="H38" i="1"/>
  <c r="I38" i="1"/>
  <c r="J38" i="1"/>
  <c r="D41" i="1"/>
  <c r="E41" i="1"/>
  <c r="F41" i="1"/>
  <c r="G41" i="1"/>
  <c r="H41" i="1"/>
  <c r="I41" i="1"/>
  <c r="J41" i="1"/>
  <c r="D44" i="1"/>
  <c r="E44" i="1"/>
  <c r="F44" i="1"/>
  <c r="G44" i="1"/>
  <c r="H44" i="1"/>
  <c r="I44" i="1"/>
  <c r="J44" i="1"/>
  <c r="D47" i="1"/>
  <c r="E47" i="1"/>
  <c r="F47" i="1"/>
  <c r="G47" i="1"/>
  <c r="H47" i="1"/>
  <c r="I47" i="1"/>
  <c r="J47" i="1"/>
  <c r="D50" i="1"/>
  <c r="E50" i="1"/>
  <c r="F50" i="1"/>
  <c r="G50" i="1"/>
  <c r="H50" i="1"/>
  <c r="I50" i="1"/>
  <c r="J50" i="1"/>
  <c r="D53" i="1"/>
  <c r="E53" i="1"/>
  <c r="F53" i="1"/>
  <c r="G53" i="1"/>
  <c r="H53" i="1"/>
  <c r="I53" i="1"/>
  <c r="J53" i="1"/>
  <c r="D56" i="1"/>
  <c r="E56" i="1"/>
  <c r="F56" i="1"/>
  <c r="G56" i="1"/>
  <c r="H56" i="1"/>
  <c r="I56" i="1"/>
  <c r="J56" i="1"/>
  <c r="D59" i="1"/>
  <c r="E59" i="1"/>
  <c r="F59" i="1"/>
  <c r="G59" i="1"/>
  <c r="H59" i="1"/>
  <c r="I59" i="1"/>
  <c r="J59" i="1"/>
  <c r="G208" i="1" l="1"/>
  <c r="G51" i="28" l="1"/>
  <c r="C9" i="28"/>
  <c r="C18" i="28"/>
  <c r="C55" i="28"/>
  <c r="G67" i="28" l="1"/>
  <c r="G17" i="28"/>
  <c r="G16" i="28"/>
  <c r="G14" i="28"/>
  <c r="G13" i="28"/>
  <c r="G59" i="28"/>
  <c r="G38" i="28"/>
  <c r="G37" i="28"/>
  <c r="G36" i="28"/>
  <c r="G35" i="28"/>
  <c r="G34" i="28"/>
  <c r="G33" i="28"/>
  <c r="G32" i="28"/>
  <c r="G31" i="28"/>
  <c r="G30" i="28"/>
  <c r="G29" i="28"/>
  <c r="G24" i="28"/>
  <c r="G23" i="28"/>
  <c r="G22" i="28"/>
  <c r="G43" i="28"/>
  <c r="E18" i="28" l="1"/>
  <c r="G18" i="28" s="1"/>
  <c r="T163" i="1" l="1"/>
  <c r="U15" i="27" l="1"/>
  <c r="U16" i="27"/>
  <c r="U17" i="27"/>
  <c r="U18" i="27"/>
  <c r="P47" i="1" l="1"/>
  <c r="J24" i="27" l="1"/>
  <c r="J25" i="27"/>
  <c r="J26" i="27"/>
  <c r="O47" i="1" l="1"/>
  <c r="O50" i="1"/>
  <c r="I19" i="27" l="1"/>
  <c r="T37" i="27"/>
  <c r="T19" i="27"/>
  <c r="T28" i="27"/>
  <c r="I37" i="27"/>
  <c r="I28" i="27"/>
  <c r="T10" i="27"/>
  <c r="T12" i="27" s="1"/>
  <c r="I10" i="27"/>
  <c r="I38" i="27" l="1"/>
  <c r="I39" i="27"/>
  <c r="T38" i="27"/>
  <c r="T39" i="27"/>
  <c r="I29" i="27"/>
  <c r="I30" i="27"/>
  <c r="I20" i="27"/>
  <c r="I21" i="27"/>
  <c r="I12" i="27"/>
  <c r="J10" i="27"/>
  <c r="T20" i="27"/>
  <c r="T21" i="27"/>
  <c r="T29" i="27"/>
  <c r="T30" i="27"/>
  <c r="I11" i="27"/>
  <c r="T11" i="27"/>
  <c r="G256" i="1" l="1"/>
  <c r="V26" i="1" l="1"/>
  <c r="P26" i="1"/>
  <c r="K26" i="1"/>
  <c r="S37" i="27"/>
  <c r="S38" i="27" s="1"/>
  <c r="H37" i="27"/>
  <c r="S28" i="27"/>
  <c r="S30" i="27" s="1"/>
  <c r="S19" i="27"/>
  <c r="S20" i="27" l="1"/>
  <c r="S21" i="27"/>
  <c r="S29" i="27"/>
  <c r="H38" i="27"/>
  <c r="S10" i="27"/>
  <c r="V24" i="1"/>
  <c r="P24" i="1"/>
  <c r="K24" i="1"/>
  <c r="J33" i="27"/>
  <c r="O100" i="1"/>
  <c r="S11" i="27" l="1"/>
  <c r="V23" i="1"/>
  <c r="P23" i="1"/>
  <c r="H28" i="27" l="1"/>
  <c r="G87" i="1"/>
  <c r="H87" i="1"/>
  <c r="I87" i="1"/>
  <c r="J87" i="1"/>
  <c r="G82" i="1"/>
  <c r="H82" i="1"/>
  <c r="I82" i="1"/>
  <c r="J82" i="1"/>
  <c r="H29" i="27" l="1"/>
  <c r="H19" i="27"/>
  <c r="C253" i="1"/>
  <c r="C247" i="1"/>
  <c r="C250" i="1"/>
  <c r="N38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G20" i="1"/>
  <c r="E20" i="1"/>
  <c r="D20" i="1"/>
  <c r="H20" i="27" l="1"/>
  <c r="H10" i="27"/>
  <c r="H11" i="27" s="1"/>
  <c r="E55" i="28" l="1"/>
  <c r="G55" i="28" s="1"/>
  <c r="G54" i="28"/>
  <c r="G53" i="28"/>
  <c r="G52" i="28"/>
  <c r="E71" i="28"/>
  <c r="C71" i="28"/>
  <c r="G70" i="28"/>
  <c r="G69" i="28"/>
  <c r="G68" i="28"/>
  <c r="E9" i="28"/>
  <c r="E63" i="28"/>
  <c r="C63" i="28"/>
  <c r="G62" i="28"/>
  <c r="G61" i="28"/>
  <c r="G60" i="28"/>
  <c r="E39" i="28"/>
  <c r="C39" i="28"/>
  <c r="G46" i="28"/>
  <c r="G45" i="28"/>
  <c r="G44" i="28"/>
  <c r="L49" i="27"/>
  <c r="L51" i="27" s="1"/>
  <c r="R19" i="27"/>
  <c r="Q19" i="27"/>
  <c r="Q20" i="27" s="1"/>
  <c r="R28" i="27"/>
  <c r="Q28" i="27"/>
  <c r="U27" i="27"/>
  <c r="U26" i="27"/>
  <c r="U25" i="27"/>
  <c r="U24" i="27"/>
  <c r="U14" i="27"/>
  <c r="U23" i="27"/>
  <c r="R37" i="27"/>
  <c r="Q37" i="27"/>
  <c r="Q38" i="27" s="1"/>
  <c r="G37" i="27"/>
  <c r="F37" i="27"/>
  <c r="U36" i="27"/>
  <c r="J36" i="27"/>
  <c r="U35" i="27"/>
  <c r="J35" i="27"/>
  <c r="U34" i="27"/>
  <c r="J34" i="27"/>
  <c r="U33" i="27"/>
  <c r="U32" i="27"/>
  <c r="J32" i="27"/>
  <c r="G19" i="27"/>
  <c r="F19" i="27"/>
  <c r="G28" i="27"/>
  <c r="F28" i="27"/>
  <c r="J18" i="27"/>
  <c r="J27" i="27"/>
  <c r="J17" i="27"/>
  <c r="J16" i="27"/>
  <c r="J15" i="27"/>
  <c r="J14" i="27"/>
  <c r="J23" i="27"/>
  <c r="G10" i="27"/>
  <c r="F10" i="27"/>
  <c r="F11" i="27" s="1"/>
  <c r="R10" i="27"/>
  <c r="Q10" i="27"/>
  <c r="U9" i="27"/>
  <c r="U8" i="27"/>
  <c r="U7" i="27"/>
  <c r="U6" i="27"/>
  <c r="J5" i="27"/>
  <c r="J12" i="27" s="1"/>
  <c r="U5" i="27"/>
  <c r="D118" i="1"/>
  <c r="J150" i="1"/>
  <c r="J149" i="1"/>
  <c r="J153" i="1"/>
  <c r="C154" i="1"/>
  <c r="F20" i="27" l="1"/>
  <c r="F21" i="27"/>
  <c r="G39" i="28"/>
  <c r="R20" i="27"/>
  <c r="U20" i="27" s="1"/>
  <c r="G11" i="27"/>
  <c r="J11" i="27" s="1"/>
  <c r="F50" i="27"/>
  <c r="H50" i="27"/>
  <c r="Q29" i="27"/>
  <c r="F38" i="27"/>
  <c r="F29" i="27"/>
  <c r="Q11" i="27"/>
  <c r="R38" i="27"/>
  <c r="U38" i="27" s="1"/>
  <c r="G20" i="27"/>
  <c r="J20" i="27" s="1"/>
  <c r="J37" i="27"/>
  <c r="J39" i="27" s="1"/>
  <c r="G38" i="27"/>
  <c r="U28" i="27"/>
  <c r="U30" i="27" s="1"/>
  <c r="R29" i="27"/>
  <c r="J28" i="27"/>
  <c r="J30" i="27" s="1"/>
  <c r="G29" i="27"/>
  <c r="U10" i="27"/>
  <c r="U12" i="27" s="1"/>
  <c r="R11" i="27"/>
  <c r="G71" i="28"/>
  <c r="G63" i="28"/>
  <c r="G9" i="28"/>
  <c r="J49" i="27"/>
  <c r="L50" i="27"/>
  <c r="J19" i="27"/>
  <c r="J21" i="27" s="1"/>
  <c r="U37" i="27"/>
  <c r="U39" i="27" s="1"/>
  <c r="U19" i="27"/>
  <c r="U21" i="27" s="1"/>
  <c r="P49" i="27" l="1"/>
  <c r="P51" i="27" s="1"/>
  <c r="J51" i="27"/>
  <c r="U11" i="27"/>
  <c r="J29" i="27"/>
  <c r="U29" i="27"/>
  <c r="J38" i="27"/>
  <c r="J50" i="27"/>
  <c r="P50" i="27" s="1"/>
  <c r="K57" i="1" l="1"/>
  <c r="S59" i="1"/>
  <c r="R59" i="1"/>
  <c r="Q59" i="1"/>
  <c r="P59" i="1"/>
  <c r="O59" i="1"/>
  <c r="N59" i="1"/>
  <c r="M59" i="1"/>
  <c r="T58" i="1"/>
  <c r="K58" i="1"/>
  <c r="T57" i="1"/>
  <c r="V57" i="1" l="1"/>
  <c r="K59" i="1"/>
  <c r="V58" i="1"/>
  <c r="T59" i="1"/>
  <c r="V59" i="1" l="1"/>
  <c r="T117" i="1" l="1"/>
  <c r="I118" i="1"/>
  <c r="R53" i="1"/>
  <c r="K25" i="1"/>
  <c r="V25" i="1"/>
  <c r="P25" i="1"/>
  <c r="Q120" i="1"/>
  <c r="P139" i="1" l="1"/>
  <c r="O56" i="1"/>
  <c r="O44" i="1"/>
  <c r="O53" i="1"/>
  <c r="E207" i="1" l="1"/>
  <c r="E206" i="1"/>
  <c r="E205" i="1"/>
  <c r="E204" i="1"/>
  <c r="E202" i="1"/>
  <c r="E201" i="1"/>
  <c r="E200" i="1"/>
  <c r="E199" i="1"/>
  <c r="E197" i="1"/>
  <c r="E196" i="1"/>
  <c r="E195" i="1"/>
  <c r="E194" i="1"/>
  <c r="E192" i="1"/>
  <c r="E191" i="1"/>
  <c r="E190" i="1"/>
  <c r="E189" i="1"/>
  <c r="E187" i="1"/>
  <c r="E186" i="1"/>
  <c r="E185" i="1"/>
  <c r="E184" i="1"/>
  <c r="E182" i="1"/>
  <c r="E181" i="1"/>
  <c r="E180" i="1"/>
  <c r="E179" i="1"/>
  <c r="E177" i="1"/>
  <c r="E176" i="1"/>
  <c r="E175" i="1"/>
  <c r="E174" i="1"/>
  <c r="G183" i="1"/>
  <c r="P132" i="1"/>
  <c r="N132" i="1"/>
  <c r="E178" i="1" l="1"/>
  <c r="E183" i="1"/>
  <c r="E208" i="1" l="1"/>
  <c r="G203" i="1"/>
  <c r="E203" i="1"/>
  <c r="G198" i="1"/>
  <c r="E198" i="1"/>
  <c r="E193" i="1"/>
  <c r="G188" i="1"/>
  <c r="E188" i="1"/>
  <c r="I174" i="1"/>
  <c r="G178" i="1"/>
  <c r="O169" i="1" l="1"/>
  <c r="P169" i="1"/>
  <c r="Q169" i="1"/>
  <c r="R169" i="1"/>
  <c r="S169" i="1"/>
  <c r="O170" i="1"/>
  <c r="P170" i="1"/>
  <c r="Q170" i="1"/>
  <c r="R170" i="1"/>
  <c r="S170" i="1"/>
  <c r="N170" i="1"/>
  <c r="N169" i="1"/>
  <c r="M170" i="1"/>
  <c r="M169" i="1"/>
  <c r="F170" i="1" l="1"/>
  <c r="G170" i="1"/>
  <c r="H170" i="1"/>
  <c r="I170" i="1"/>
  <c r="J170" i="1"/>
  <c r="E170" i="1"/>
  <c r="D170" i="1"/>
  <c r="J151" i="1"/>
  <c r="J152" i="1"/>
  <c r="C152" i="1" s="1"/>
  <c r="M120" i="1"/>
  <c r="D100" i="1"/>
  <c r="C256" i="1"/>
  <c r="H256" i="1"/>
  <c r="F256" i="1"/>
  <c r="E256" i="1"/>
  <c r="D256" i="1"/>
  <c r="H253" i="1"/>
  <c r="G253" i="1"/>
  <c r="F253" i="1"/>
  <c r="E253" i="1"/>
  <c r="D253" i="1"/>
  <c r="H250" i="1"/>
  <c r="G250" i="1"/>
  <c r="F250" i="1"/>
  <c r="E250" i="1"/>
  <c r="D250" i="1"/>
  <c r="D247" i="1"/>
  <c r="E247" i="1"/>
  <c r="F247" i="1"/>
  <c r="G247" i="1"/>
  <c r="H247" i="1"/>
  <c r="K169" i="1" l="1"/>
  <c r="G27" i="1"/>
  <c r="D27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0" i="1"/>
  <c r="G220" i="1"/>
  <c r="E220" i="1"/>
  <c r="C22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T168" i="1"/>
  <c r="K168" i="1"/>
  <c r="T167" i="1"/>
  <c r="K167" i="1"/>
  <c r="T166" i="1"/>
  <c r="K166" i="1"/>
  <c r="T165" i="1"/>
  <c r="K165" i="1"/>
  <c r="T164" i="1"/>
  <c r="K164" i="1"/>
  <c r="K163" i="1"/>
  <c r="T162" i="1"/>
  <c r="K162" i="1"/>
  <c r="T161" i="1"/>
  <c r="K161" i="1"/>
  <c r="R156" i="1"/>
  <c r="P156" i="1"/>
  <c r="F156" i="1"/>
  <c r="D156" i="1"/>
  <c r="V154" i="1"/>
  <c r="T154" i="1"/>
  <c r="H154" i="1"/>
  <c r="V153" i="1"/>
  <c r="T153" i="1"/>
  <c r="C153" i="1"/>
  <c r="H153" i="1"/>
  <c r="V152" i="1"/>
  <c r="T152" i="1"/>
  <c r="H152" i="1"/>
  <c r="V151" i="1"/>
  <c r="T151" i="1"/>
  <c r="C151" i="1"/>
  <c r="H151" i="1"/>
  <c r="V150" i="1"/>
  <c r="T150" i="1"/>
  <c r="C150" i="1"/>
  <c r="H150" i="1"/>
  <c r="V149" i="1"/>
  <c r="T149" i="1"/>
  <c r="H149" i="1"/>
  <c r="L144" i="1"/>
  <c r="K144" i="1"/>
  <c r="I144" i="1"/>
  <c r="H144" i="1"/>
  <c r="G144" i="1"/>
  <c r="F144" i="1"/>
  <c r="E144" i="1"/>
  <c r="D144" i="1"/>
  <c r="Q143" i="1"/>
  <c r="P143" i="1"/>
  <c r="J143" i="1"/>
  <c r="J142" i="1"/>
  <c r="M142" i="1" s="1"/>
  <c r="Q141" i="1"/>
  <c r="P141" i="1"/>
  <c r="J141" i="1"/>
  <c r="M141" i="1" s="1"/>
  <c r="Q140" i="1"/>
  <c r="P140" i="1"/>
  <c r="J140" i="1"/>
  <c r="M140" i="1" s="1"/>
  <c r="Q139" i="1"/>
  <c r="J139" i="1"/>
  <c r="M139" i="1" s="1"/>
  <c r="Q138" i="1"/>
  <c r="P138" i="1"/>
  <c r="J138" i="1"/>
  <c r="Q137" i="1"/>
  <c r="P137" i="1"/>
  <c r="J137" i="1"/>
  <c r="M137" i="1" s="1"/>
  <c r="K132" i="1"/>
  <c r="J132" i="1"/>
  <c r="I132" i="1"/>
  <c r="H132" i="1"/>
  <c r="L131" i="1"/>
  <c r="Q131" i="1" s="1"/>
  <c r="G131" i="1"/>
  <c r="L130" i="1"/>
  <c r="G130" i="1"/>
  <c r="L129" i="1"/>
  <c r="G129" i="1"/>
  <c r="L128" i="1"/>
  <c r="O128" i="1" s="1"/>
  <c r="G128" i="1"/>
  <c r="L127" i="1"/>
  <c r="G127" i="1"/>
  <c r="L126" i="1"/>
  <c r="O126" i="1" s="1"/>
  <c r="G126" i="1"/>
  <c r="L125" i="1"/>
  <c r="G125" i="1"/>
  <c r="R120" i="1"/>
  <c r="P120" i="1"/>
  <c r="O120" i="1"/>
  <c r="N120" i="1"/>
  <c r="J120" i="1"/>
  <c r="I120" i="1"/>
  <c r="H120" i="1"/>
  <c r="G120" i="1"/>
  <c r="F120" i="1"/>
  <c r="E120" i="1"/>
  <c r="D120" i="1"/>
  <c r="T119" i="1"/>
  <c r="K119" i="1"/>
  <c r="S118" i="1"/>
  <c r="R118" i="1"/>
  <c r="P118" i="1"/>
  <c r="O118" i="1"/>
  <c r="N118" i="1"/>
  <c r="M118" i="1"/>
  <c r="J118" i="1"/>
  <c r="H118" i="1"/>
  <c r="G118" i="1"/>
  <c r="F118" i="1"/>
  <c r="E118" i="1"/>
  <c r="K117" i="1"/>
  <c r="T116" i="1"/>
  <c r="K116" i="1"/>
  <c r="S100" i="1"/>
  <c r="R100" i="1"/>
  <c r="Q100" i="1"/>
  <c r="P100" i="1"/>
  <c r="N100" i="1"/>
  <c r="M100" i="1"/>
  <c r="J100" i="1"/>
  <c r="I100" i="1"/>
  <c r="H100" i="1"/>
  <c r="G100" i="1"/>
  <c r="F100" i="1"/>
  <c r="E100" i="1"/>
  <c r="T99" i="1"/>
  <c r="K99" i="1"/>
  <c r="T98" i="1"/>
  <c r="K98" i="1"/>
  <c r="T83" i="1"/>
  <c r="K83" i="1"/>
  <c r="S87" i="1"/>
  <c r="R87" i="1"/>
  <c r="Q87" i="1"/>
  <c r="P87" i="1"/>
  <c r="O87" i="1"/>
  <c r="N87" i="1"/>
  <c r="M87" i="1"/>
  <c r="F86" i="1"/>
  <c r="F87" i="1" s="1"/>
  <c r="E86" i="1"/>
  <c r="E87" i="1" s="1"/>
  <c r="D86" i="1"/>
  <c r="D87" i="1" s="1"/>
  <c r="T85" i="1"/>
  <c r="K85" i="1"/>
  <c r="T84" i="1"/>
  <c r="K84" i="1"/>
  <c r="U82" i="1"/>
  <c r="S82" i="1"/>
  <c r="R82" i="1"/>
  <c r="Q82" i="1"/>
  <c r="P82" i="1"/>
  <c r="O82" i="1"/>
  <c r="N82" i="1"/>
  <c r="M82" i="1"/>
  <c r="F82" i="1"/>
  <c r="E82" i="1"/>
  <c r="D82" i="1"/>
  <c r="T81" i="1"/>
  <c r="K81" i="1"/>
  <c r="T80" i="1"/>
  <c r="K80" i="1"/>
  <c r="T79" i="1"/>
  <c r="K79" i="1"/>
  <c r="T78" i="1"/>
  <c r="K78" i="1"/>
  <c r="Q73" i="1"/>
  <c r="P73" i="1"/>
  <c r="O73" i="1"/>
  <c r="N73" i="1"/>
  <c r="M73" i="1"/>
  <c r="L73" i="1"/>
  <c r="K73" i="1"/>
  <c r="J73" i="1"/>
  <c r="I73" i="1"/>
  <c r="H73" i="1"/>
  <c r="F73" i="1"/>
  <c r="E73" i="1"/>
  <c r="D73" i="1"/>
  <c r="C73" i="1"/>
  <c r="G72" i="1"/>
  <c r="G71" i="1"/>
  <c r="G70" i="1"/>
  <c r="G69" i="1"/>
  <c r="G68" i="1"/>
  <c r="G67" i="1"/>
  <c r="G66" i="1"/>
  <c r="S56" i="1"/>
  <c r="Q56" i="1"/>
  <c r="P56" i="1"/>
  <c r="N56" i="1"/>
  <c r="M56" i="1"/>
  <c r="T55" i="1"/>
  <c r="K55" i="1"/>
  <c r="T54" i="1"/>
  <c r="K54" i="1"/>
  <c r="S53" i="1"/>
  <c r="Q53" i="1"/>
  <c r="M53" i="1"/>
  <c r="T52" i="1"/>
  <c r="K52" i="1"/>
  <c r="T51" i="1"/>
  <c r="K51" i="1"/>
  <c r="S50" i="1"/>
  <c r="R50" i="1"/>
  <c r="Q50" i="1"/>
  <c r="P50" i="1"/>
  <c r="N50" i="1"/>
  <c r="M50" i="1"/>
  <c r="T49" i="1"/>
  <c r="K49" i="1"/>
  <c r="T48" i="1"/>
  <c r="K48" i="1"/>
  <c r="S47" i="1"/>
  <c r="R47" i="1"/>
  <c r="Q47" i="1"/>
  <c r="N47" i="1"/>
  <c r="M47" i="1"/>
  <c r="T46" i="1"/>
  <c r="K46" i="1"/>
  <c r="T45" i="1"/>
  <c r="K45" i="1"/>
  <c r="S44" i="1"/>
  <c r="R44" i="1"/>
  <c r="Q44" i="1"/>
  <c r="P44" i="1"/>
  <c r="N44" i="1"/>
  <c r="M44" i="1"/>
  <c r="T43" i="1"/>
  <c r="K43" i="1"/>
  <c r="T42" i="1"/>
  <c r="K42" i="1"/>
  <c r="S41" i="1"/>
  <c r="R41" i="1"/>
  <c r="Q41" i="1"/>
  <c r="P41" i="1"/>
  <c r="O41" i="1"/>
  <c r="N41" i="1"/>
  <c r="M41" i="1"/>
  <c r="T40" i="1"/>
  <c r="K40" i="1"/>
  <c r="T39" i="1"/>
  <c r="K39" i="1"/>
  <c r="S38" i="1"/>
  <c r="R38" i="1"/>
  <c r="Q38" i="1"/>
  <c r="P38" i="1"/>
  <c r="O38" i="1"/>
  <c r="M38" i="1"/>
  <c r="T37" i="1"/>
  <c r="K37" i="1"/>
  <c r="T36" i="1"/>
  <c r="K36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M143" i="1" l="1"/>
  <c r="V54" i="1"/>
  <c r="V39" i="1"/>
  <c r="V43" i="1"/>
  <c r="V46" i="1"/>
  <c r="V45" i="1"/>
  <c r="V52" i="1"/>
  <c r="V55" i="1"/>
  <c r="V51" i="1"/>
  <c r="Q126" i="1"/>
  <c r="Q130" i="1"/>
  <c r="O130" i="1"/>
  <c r="V37" i="1"/>
  <c r="V84" i="1"/>
  <c r="Q125" i="1"/>
  <c r="O125" i="1"/>
  <c r="L132" i="1"/>
  <c r="Q127" i="1"/>
  <c r="O127" i="1"/>
  <c r="Q129" i="1"/>
  <c r="O129" i="1"/>
  <c r="M131" i="1"/>
  <c r="O131" i="1"/>
  <c r="M138" i="1"/>
  <c r="V36" i="1"/>
  <c r="V85" i="1"/>
  <c r="V83" i="1"/>
  <c r="V49" i="1"/>
  <c r="V48" i="1"/>
  <c r="V42" i="1"/>
  <c r="V40" i="1"/>
  <c r="V80" i="1"/>
  <c r="V79" i="1"/>
  <c r="V81" i="1"/>
  <c r="V78" i="1"/>
  <c r="J156" i="1"/>
  <c r="T169" i="1"/>
  <c r="J144" i="1"/>
  <c r="M144" i="1" s="1"/>
  <c r="K41" i="1"/>
  <c r="K53" i="1"/>
  <c r="T56" i="1"/>
  <c r="K86" i="1"/>
  <c r="K87" i="1" s="1"/>
  <c r="Q144" i="1"/>
  <c r="K50" i="1"/>
  <c r="T53" i="1"/>
  <c r="V162" i="1"/>
  <c r="V166" i="1"/>
  <c r="V168" i="1"/>
  <c r="T118" i="1"/>
  <c r="K47" i="1"/>
  <c r="T50" i="1"/>
  <c r="V165" i="1"/>
  <c r="K44" i="1"/>
  <c r="T47" i="1"/>
  <c r="V27" i="1"/>
  <c r="K118" i="1"/>
  <c r="G132" i="1"/>
  <c r="M127" i="1"/>
  <c r="T156" i="1"/>
  <c r="V164" i="1"/>
  <c r="T120" i="1"/>
  <c r="M129" i="1"/>
  <c r="H156" i="1"/>
  <c r="V156" i="1"/>
  <c r="V167" i="1"/>
  <c r="T170" i="1"/>
  <c r="K38" i="1"/>
  <c r="T41" i="1"/>
  <c r="T44" i="1"/>
  <c r="G73" i="1"/>
  <c r="T86" i="1"/>
  <c r="K100" i="1"/>
  <c r="M125" i="1"/>
  <c r="M128" i="1"/>
  <c r="K170" i="1"/>
  <c r="T38" i="1"/>
  <c r="K56" i="1"/>
  <c r="T100" i="1"/>
  <c r="V161" i="1"/>
  <c r="V163" i="1"/>
  <c r="T82" i="1"/>
  <c r="K82" i="1"/>
  <c r="P27" i="1"/>
  <c r="K27" i="1"/>
  <c r="F48" i="20"/>
  <c r="G48" i="20"/>
  <c r="L44" i="20"/>
  <c r="M44" i="20"/>
  <c r="R48" i="20"/>
  <c r="T48" i="20"/>
  <c r="K120" i="1"/>
  <c r="M126" i="1"/>
  <c r="Q128" i="1"/>
  <c r="M130" i="1"/>
  <c r="P144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3" i="1" l="1"/>
  <c r="C138" i="1"/>
  <c r="V56" i="1"/>
  <c r="C142" i="1"/>
  <c r="C140" i="1"/>
  <c r="C139" i="1"/>
  <c r="C141" i="1"/>
  <c r="V50" i="1"/>
  <c r="V53" i="1"/>
  <c r="T87" i="1"/>
  <c r="V87" i="1" s="1"/>
  <c r="V86" i="1"/>
  <c r="V38" i="1"/>
  <c r="C137" i="1"/>
  <c r="M132" i="1"/>
  <c r="O132" i="1"/>
  <c r="V47" i="1"/>
  <c r="V44" i="1"/>
  <c r="V41" i="1"/>
  <c r="V82" i="1"/>
  <c r="V169" i="1"/>
  <c r="V170" i="1"/>
  <c r="Q1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4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E115" authorId="1" shapeId="0" xr:uid="{7042CB7C-6745-4C57-822A-F8B15C4A0B3C}">
      <text>
        <r>
          <rPr>
            <sz val="9"/>
            <color indexed="81"/>
            <rFont val="宋体"/>
            <family val="3"/>
            <charset val="134"/>
          </rPr>
          <t>第38周运费17.43万，占比3.35%，本周超额运费0.32万，占比0.06，
主要原因：1.为济南后视镜增量，喷涂质量问题较多等导致生产不及时车辆装载率低运费增加；2..潍坊发泡不良退货较多造成超额运费。本周西安因回货和发货品种较多导致运费占比较高；潍坊：虎威副座增加工装运输造成运费占比较高；</t>
        </r>
      </text>
    </comment>
    <comment ref="C13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7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12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<sst xmlns="http://schemas.openxmlformats.org/spreadsheetml/2006/main" count="2060" uniqueCount="337">
  <si>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</si>
  <si>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</si>
  <si>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</si>
  <si>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</si>
  <si>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</si>
  <si>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</si>
  <si>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</si>
  <si>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</si>
  <si>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</si>
  <si>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</si>
  <si>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</si>
  <si>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</si>
  <si>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</si>
  <si>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</si>
  <si>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</si>
  <si>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</si>
  <si>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</si>
  <si>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</si>
  <si>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</si>
  <si>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</si>
  <si>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</si>
  <si>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</si>
  <si>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</si>
  <si>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</si>
  <si>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</si>
  <si>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</si>
  <si>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</si>
  <si>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</si>
  <si>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</si>
  <si>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</si>
  <si>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</si>
  <si>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</si>
  <si>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</si>
  <si>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</si>
  <si>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</si>
  <si>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</si>
  <si>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</si>
  <si>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</si>
  <si>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</si>
  <si>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</si>
  <si>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</si>
  <si>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</si>
  <si>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</si>
  <si>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</si>
  <si>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</si>
  <si>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</si>
  <si>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</si>
  <si>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</si>
  <si>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</si>
  <si>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</si>
  <si>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</si>
  <si>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</si>
  <si>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</si>
  <si>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</si>
  <si>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</si>
  <si>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</si>
  <si>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</si>
  <si>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</si>
  <si>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</si>
  <si>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</si>
  <si>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</si>
  <si>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</si>
  <si>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</si>
  <si>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</si>
  <si>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</si>
  <si>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</si>
  <si>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</si>
  <si>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</si>
  <si>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</si>
  <si>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</si>
  <si>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</si>
  <si>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</si>
  <si>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</si>
  <si>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</si>
  <si>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</si>
  <si>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</si>
  <si>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</si>
  <si>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</si>
  <si>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</si>
  <si>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</si>
  <si>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</si>
  <si>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</si>
  <si>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</si>
  <si>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</si>
  <si>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</si>
  <si>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</si>
  <si>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</si>
  <si>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</si>
  <si>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</si>
  <si>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</si>
  <si>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</si>
  <si>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</si>
  <si>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</si>
  <si>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</si>
  <si>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</si>
  <si>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</si>
  <si>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</si>
  <si>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</si>
  <si>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</si>
  <si>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</si>
  <si>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</si>
  <si>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</si>
  <si>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</si>
  <si>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</si>
  <si>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</si>
  <si>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</si>
  <si>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</si>
  <si>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</si>
  <si>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</si>
  <si>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</si>
  <si>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</si>
  <si>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</si>
  <si>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</si>
  <si>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</si>
  <si>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</si>
  <si>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</si>
  <si>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</si>
  <si>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</si>
  <si>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</si>
  <si>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</si>
  <si>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</si>
  <si>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</si>
  <si>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</si>
  <si>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</si>
  <si>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</si>
  <si>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</si>
  <si>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</si>
  <si>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</si>
  <si>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</si>
  <si>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</si>
  <si>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</si>
  <si>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</si>
  <si>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</si>
  <si>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</si>
  <si>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</si>
  <si>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</si>
  <si>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</si>
  <si>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</si>
  <si>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</si>
  <si>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</si>
  <si>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</si>
  <si>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</si>
  <si>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</si>
  <si>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</si>
  <si>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</si>
  <si>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</si>
  <si>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</si>
  <si>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</si>
  <si>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</si>
  <si>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</si>
  <si>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</si>
  <si>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</si>
  <si>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</si>
  <si>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</si>
  <si>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</si>
  <si>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</si>
  <si>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</si>
  <si>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</si>
  <si>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</si>
  <si>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</si>
  <si>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</si>
  <si>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</si>
  <si>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</si>
  <si>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</si>
  <si>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</si>
  <si>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</si>
  <si>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</si>
  <si>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</si>
  <si>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</si>
  <si>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</si>
  <si>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</si>
  <si>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</si>
  <si>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</si>
  <si>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</si>
  <si>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</si>
  <si>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</si>
  <si>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</si>
  <si>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</si>
  <si>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</si>
  <si>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</si>
  <si>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</si>
  <si>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</si>
  <si>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</si>
  <si>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</si>
  <si>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</si>
  <si>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</si>
  <si>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</si>
  <si>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</si>
  <si>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</si>
  <si>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</si>
  <si>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</si>
  <si>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</si>
  <si>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</si>
  <si>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</si>
  <si>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</si>
  <si>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</si>
  <si>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</si>
  <si>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</si>
  <si>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</si>
  <si>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</si>
  <si>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</si>
  <si>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</si>
  <si>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</si>
  <si>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</si>
  <si>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</si>
  <si>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</si>
  <si>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</si>
  <si>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</si>
  <si>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</si>
  <si>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</si>
  <si>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</si>
  <si>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</si>
  <si>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</si>
  <si>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</si>
  <si>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</si>
  <si>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</si>
  <si>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</si>
  <si>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</si>
  <si>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</si>
  <si>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</si>
  <si>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</si>
  <si>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</si>
  <si>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</si>
  <si>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</si>
  <si>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</si>
  <si>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</si>
  <si>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</si>
  <si>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</si>
  <si>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</si>
  <si>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</si>
  <si>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</si>
  <si>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</si>
  <si>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</si>
  <si>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</si>
  <si>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</si>
  <si>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</si>
  <si>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</si>
  <si>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</si>
  <si>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</si>
  <si>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</si>
  <si>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</si>
  <si>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</si>
  <si>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</si>
  <si>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</si>
  <si>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</si>
  <si>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</si>
  <si>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</si>
  <si>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</si>
  <si>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/</t>
  </si>
  <si>
    <t>湖南工厂</t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</si>
  <si>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</si>
  <si>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</si>
  <si>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</si>
  <si>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</si>
  <si>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</si>
  <si>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</si>
  <si>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程刚</t>
  </si>
  <si>
    <t>河北</t>
    <phoneticPr fontId="36" type="noConversion"/>
  </si>
  <si>
    <t>金额</t>
    <phoneticPr fontId="36" type="noConversion"/>
  </si>
  <si>
    <t>刘思含</t>
    <phoneticPr fontId="36" type="noConversion"/>
  </si>
  <si>
    <t>质量部</t>
  </si>
  <si>
    <t>贾佳</t>
  </si>
  <si>
    <t>技术质量科</t>
  </si>
  <si>
    <t>李志成</t>
  </si>
  <si>
    <t>刘思含</t>
    <phoneticPr fontId="17" type="noConversion"/>
  </si>
  <si>
    <t>1、H4气悬浮座椅速降开关漏气、异响
2、H4-2018款座椅仰角调节困难</t>
    <phoneticPr fontId="36" type="noConversion"/>
  </si>
  <si>
    <t>1、速降阀与记忆阀内部不良，暂不明不良原因，已反馈安陆普进行分析
2、18款座椅羊角解锁机构为借用20款结构，其他结构不变，解锁手柄长度、仰角拉线弯曲角度小于90度等综合原因导致解锁困难</t>
    <phoneticPr fontId="36" type="noConversion"/>
  </si>
  <si>
    <t>1、临时：①因异响座椅批量发生，返修浪费较大，经生产、质量评估，天津工厂对轻微异响座椅选择性流出，本周共计流出41台，未计入不良，暂未收到客户反馈，对异响较大的座椅进行返修。②安陆普在气阀出厂前进行百分百检测
2、已经对集团技术提出18款升级成2.0平台申请，变更通知已下发到河北工厂，河北工厂反馈下周一可提现新状态底座总成</t>
    <phoneticPr fontId="36" type="noConversion"/>
  </si>
  <si>
    <t>跟踪进度</t>
  </si>
  <si>
    <r>
      <t>2020年</t>
    </r>
    <r>
      <rPr>
        <b/>
        <i/>
        <u/>
        <sz val="16"/>
        <color theme="4"/>
        <rFont val="微软雅黑"/>
        <family val="2"/>
        <charset val="134"/>
      </rPr>
      <t>9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</si>
  <si>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河北H3A气囊及西安H3A气阀客户本月需求量较少，总成产品库存较多</t>
  </si>
  <si>
    <t>西安</t>
    <phoneticPr fontId="36" type="noConversion"/>
  </si>
  <si>
    <t>供应商来料不良</t>
    <phoneticPr fontId="36" type="noConversion"/>
  </si>
  <si>
    <t>加强检验，跟踪改善后来料状态</t>
    <phoneticPr fontId="36" type="noConversion"/>
  </si>
  <si>
    <t>潍坊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</si>
  <si>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
4、符合3C要求：共152个常用产品，国内涉及82个，其中10个产品没有3C证书，71个产品有3C证书</t>
    <phoneticPr fontId="36" type="noConversion"/>
  </si>
  <si>
    <t>1-3、与房东沟通按照合规要求进行整改
4、结合前翻座椅进行评价，确认是否供货，如不供货向客户提交报告</t>
    <phoneticPr fontId="36" type="noConversion"/>
  </si>
  <si>
    <t>综合管理科
厂长办</t>
  </si>
  <si>
    <t>李霞
夏永飞</t>
  </si>
  <si>
    <t>1.奇美玉隆塑料颗粒因价格问题一次性采购10T（金额29W）。2.因316-1连续2月计划减少，导致电折机芯库存增加未使用，采购周期长提前三个月订货（金额39W），9月份会再到2016套</t>
  </si>
  <si>
    <t>国产线束库存，用于特殊备件发货，目前没有特殊备件订单</t>
  </si>
  <si>
    <t>综合</t>
  </si>
  <si>
    <t>周继菊</t>
  </si>
  <si>
    <t>产品零部件库存降低，转换为成品</t>
  </si>
  <si>
    <t>安路普</t>
    <phoneticPr fontId="36" type="noConversion"/>
  </si>
  <si>
    <t>一、B40L后视镜框表面存在颗粒及打磨后未进行抛光现象
二、1580后视镜镜片脏污严重，现场员工与作业指导书操作不符
三、发泡产品：1、泡沫暗洞过大，且未进行修补；
2、泡沫无追溯日期章；
3、修补面积过大且修补后表面不平整；
4、泡沫缺少预埋钢丝；
四、焊接产品长期出现焊接假焊、漏焊、焊渣、错焊、缺件等问题
五、H4座框解锁仰角支架偏移
六、H3000升降器围框焊胎，罩壳钢丝定位无效，可左右摆动，影响焊接状态
七、H4-2.0座框卡板两侧不同步</t>
    <phoneticPr fontId="36" type="noConversion"/>
  </si>
  <si>
    <t>一、为什么没有抛光？因为没有看到标示；
为什么没有看到标示？因为漏检一边；
为什么会漏检？因为产品为四边体，检验过程中易造成误判；
为什么会误判？未固定检验起始点，导致漏检
二、为什么与作业指导书不符？因操作员工未按作业指导书进行操作 ；
为什么未按作业指导进行操作？人员工位进行调整
为什么人员进行调整？老员工重点岗位调整，新员工上岗未进行系统性的教导；
为什么上岗前未进行培训？管理人员未管理到位
三、1、人员不固定，对产品不熟悉，导致漏放钢丝现象2、模具、枪头未清理到位，导致暗洞过大
3、人员操作不到位，导致修补面积过大
4、工人漏扣，导致缺少追溯日期章
四、/
五、焊胎定位出现偏差，零部件摆放焊胎自然状态时便是倾斜状态
六、焊胎定位已磨损变形，未进行维护
七、板定位销断裂，员工手工焊接后打磨焊道导致间隙过大，不符检具</t>
    <phoneticPr fontId="36" type="noConversion"/>
  </si>
  <si>
    <t>一、1、临时产品全部返检，统一进行返修处理；
2、固定从产品定位孔一边开始检验，检验一圈；
二、1.对未进行擦拭后视镜进行全部擦拭，检查  
2、班组长根据现场作业指导书进行全面检查核对
3、巡检人员加强工艺纪律检查，再次发生不符现象，直接考核车间主管
三、1.固定人员，增加岗位培训。并培养多能工。
2.维修保养设备，优化生产工艺。
3.质量人员增加巡检力度。
4.培训员工自检能力。
四、临时返修
五、调整焊胎，焊接前进行确认自检互检
六、更换焊胎定位块
七、由模具车间协助更换新定位销后调整焊胎，符合检具、后续生产员工2小时上检具验证，填写验证记录</t>
    <phoneticPr fontId="36" type="noConversion"/>
  </si>
  <si>
    <t>制造厂</t>
    <phoneticPr fontId="36" type="noConversion"/>
  </si>
  <si>
    <t>赵化胜
张亚霖
王贵宝
杨锴
赵文广</t>
    <phoneticPr fontId="36" type="noConversion"/>
  </si>
  <si>
    <t>2020年9月光华荣昌集团汇总（除湖南）</t>
    <phoneticPr fontId="41" type="noConversion"/>
  </si>
  <si>
    <t>超标率</t>
    <phoneticPr fontId="17" type="noConversion"/>
  </si>
  <si>
    <t>成都</t>
    <phoneticPr fontId="36" type="noConversion"/>
  </si>
  <si>
    <t>12月31日
/</t>
    <phoneticPr fontId="36" type="noConversion"/>
  </si>
  <si>
    <t>1、劳动合同：合同内容与实际执行不相符（出勤时间和加班时间）
2、安全事故：厂房漏雨，容易造成产品、设备损坏</t>
    <phoneticPr fontId="36" type="noConversion"/>
  </si>
  <si>
    <t>1、改革薪酬管理制度，工作时间改为5天八小时制
2、督促房东维修</t>
    <phoneticPr fontId="36" type="noConversion"/>
  </si>
  <si>
    <t>9月30日
持续</t>
    <phoneticPr fontId="36" type="noConversion"/>
  </si>
  <si>
    <t>张菊香</t>
    <phoneticPr fontId="36" type="noConversion"/>
  </si>
  <si>
    <t>厂内库存+黄骅库存+北京外库库存</t>
    <phoneticPr fontId="17" type="noConversion"/>
  </si>
  <si>
    <t>D03试生产物料储备。</t>
    <phoneticPr fontId="17" type="noConversion"/>
  </si>
  <si>
    <t>一、搬迁工作：
 1、重卡正司机流水线拆解，设备安装期间，正司机两地生产，保证客户计划2、确定外雇物流公司车辆，河北生产的同时，启用周转库进行周转交付；3、与第三方签署天津工厂固定资产，拆解协议；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）；3、确定欧曼服务站购买分总成，业务流程；
三、销售管理：
11款H3平台 出口右舵座椅订单少，面料唯一产品使用；协调落实是否可以变更；</t>
    <phoneticPr fontId="36" type="noConversion"/>
  </si>
  <si>
    <t>一、搬迁工作：
 1、重卡正司机流水线调试，正常运行；根据越分计划确定B40生产线拆移日期；2、运输合同签订；3、与第三方签署天津工厂固定资产，拆解协议；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）；3、确定欧曼服务站购买分总成，业务流程；
三、销售管理：
H3平台状态切换，升级。断点管理。</t>
    <phoneticPr fontId="36" type="noConversion"/>
  </si>
  <si>
    <t>1、成品库存积压是为工厂搬迁提前储备库存。（包含北京外库，河北工厂、天津工厂）</t>
    <phoneticPr fontId="36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</si>
  <si>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9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4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</si>
  <si>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9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4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38周  9.18-9.24</t>
    </r>
    <r>
      <rPr>
        <b/>
        <sz val="24"/>
        <rFont val="微软雅黑"/>
        <family val="2"/>
        <charset val="134"/>
      </rPr>
      <t>）</t>
    </r>
    <phoneticPr fontId="36" type="noConversion"/>
  </si>
  <si>
    <t>一、新产品试制：
1.H6总椅C样件9月22日交付，22日之前（本周）河北完成金属件焊接金相切割试验，样条拼焊拉力试验，螺母工作扭矩/破坏扭矩/顶出力试验，电阻焊十字拉伸试验。
2.H6钣金件开发风险：滁州岳众全序模具加工进度及问题整改缓慢，葛总/巨云总17日到模具厂现场进行模具制造磋商，制定模具开发及整改计划并推动实施。
二、金属件厂：
1.结合企业文化对金属件厂现场环境改善：（1、组织相关部门清理现场呆滞物料；2、改善现场设备、地面等环境卫生；3、策划宣传标语并组织实施）
2、改善提升：针对现有H4模块组装生产线治具进行改善，实现H4、X3000项目治具通用，提高X3000产品生产劳效、降低工人生产难度
3、质量改善：组织焊接车间改造工位器具，实现焊接工位每个工位都拥有首末件放置架、专用检具放置区等，提升焊接车间质量意识，做好员工定时自检工作
4、针对金属件厂10月份预示计划组织相关车间工时、定额、定编、产能、风险评估，编制分析报告
5、结合现有情况对金属件厂组织架构进行调整
三、总装厂：
1.跟踪事项：H6座椅C2样件试制生产进度跟踪；协助天津生产线体转移并恢复H4主、副驾座椅生产
2.人员规划：针对总装厂10月份预示计划组织相关车间按照工时、定额、定编、产能、风险评估等编制分析报告；针对发泡、注塑车间人员现状，协调综合管理部对人员规划补充
3.按照天津工厂转移计划协助推进座椅B40生产线转移、做好恢复正常生产准备工作
4.针对产品质量状况，编制制造厂质量保障方案
5.各车间组织推进现场改善、提升，每周进行总结并提交报告
四、公司经营：
1.国庆与中秋节期间，交付问题的识别和放假信息确定
2.西安X3000增量，瓶颈内容识别和资源需求分析
3.潍坊发泡模具分析与投资回报分析
4.天津搬迁，底座、调角器等储存位置和上料方式的确定，确定库位
5.原材料、半成品库存当量重新再评审，确定标准
6.10月份客户新产品增量信息的识别和产能匹配
7.运营组织结构与职能调整</t>
    <phoneticPr fontId="36" type="noConversion"/>
  </si>
  <si>
    <t>一、新产品试制：
H6总椅C样件交付物（产品、试验报告、尺寸检查报告）9月24日已交付客户，合格入库。
下阶段工作重点为试作问题整改:
1.新增工具装备（阻尼器轴套压入、翻折钣金轴套压入、副驾低配靠背卡簧压入），螺母点焊电极
2.机加件：T型焊接螺母定位凸点尺寸、绞架滚轮轴粗糙度/硬度、外绞架装配轴套尺寸
3.模具问题及整改计划
4.夹具问题及整改计划
5.厂内包装、周转工装车方案及计划
6.电泳外观缺陷分析及计划
7.工艺文件编写、作业标准化建立（前工序、冲压、点焊、手工保焊、机械手焊接、骨架组装）
8.副驾底座、底支架焊接变形控制（底面不平）
二、金属件厂：
1.盘点工作：组织金属件厂对9月份生产在制品、固定资产、办公用品等盘点
2、现场改善：对焊接胎具漏气问题进行排查、改善（计划组织模具车间、焊接车间骨干人员在十一放假期间进行排查改善）
3、质量改善：组织焊接车间对以往遗留不良品返修，包括：虎V滑齿不良、焊接不良等
4、项目产品：1、H3底座升级为2.0平台进行验证与批量生产；2、H3设变前底座库存更改为M4底座
5、库存当量评审：组织生产管理、制造厂家对现有库存当量进行评审，确保生产车间按计划达成
三、总装厂：
1.按照天津工厂转移计划协助推进座椅B40生产线转移、做好恢复正常生产准备工作
2.作业人员补充，针对新进员工技能培训
3.座椅车间作业文件补充，恢复在线检测功能
4.节前设备保养工作安排
5.车间在制品盘点、协助库房盘点
四、公司经营：
1.中秋节公司放假安排，安全检查
2.制定节假期间设备维保计划，对设备进行停机保养-安技部
3.天津工厂搬迁后的账套合并
4.完成H4-2.0焊接分总成检验指导书（座框、內绞架、外绞架），适用于焊接工位使用，便于识别状态）-质量
5.固定资产输出调整意见-财务
6.关于济南T5后视镜及诸城1995新状态后视镜试装情况，本周将继续跟踪。-销售
7.1.0平台化产品外协发包-采购部</t>
    <phoneticPr fontId="36" type="noConversion"/>
  </si>
  <si>
    <t>一、合规：
1、宝鸡新库房安防设施检查及管理制度张贴
二、安全：1、9月24日对车间员工进行有限空间作业安全知识培训
三、销售：1 、本周完成500套 X3000座椅供货任务，装配中存在的问题点已汇总发给北京技术；2、M3000车型2020款座椅下周与陕汽研发组织技术交流会、签订二供技术开发协议；3、翼6车型座椅2020年价格协议进行洽谈
四、采购：1、天津益中X3000安全带10月20日左右可以到货1500套；2、跟踪X3000安全带B点供应商泉州福兴和余姚松开发进度
五、质量：
1、三包：9月18日，爆炸图已全部确认完成（17份）
2、供应商审核：9月21日-23日，供应商例行审核：文安德实，审核得分91分，两个轻微不符合项</t>
    <phoneticPr fontId="36" type="noConversion"/>
  </si>
  <si>
    <t>一、合规：
1、国庆节前安全防卫及后勤保障事务处理
二、安全：1、国庆放假前对员工进行安全宣导；2、放假前对车间、办公室、宿舍进行安全排查
三、销售：1、M3000车型2020款座椅下周与陕汽研发组织技术交流会、签订二供技术开发协议；2、翼6车型座椅2020年价格协议进行洽谈
四、盘点：1、 月底仓库及固定资产盘点工作
五、采购： 1、伟世通、瑞隆祥、山东金达新材料价格审批；2、X3000安全带新供应商泉州福兴及余姚松原，B点流程审批
六、质量：
1、三包：将已完成爆炸图上传陕汽系统，跟踪爆炸图完成进度； 2、供应商审核：提交集团SQE审核报告，跟踪供应商审核不符合项整改</t>
    <phoneticPr fontId="36" type="noConversion"/>
  </si>
  <si>
    <t>轩德6批量供货</t>
  </si>
  <si>
    <t>轩德座椅增加储备库存150套，主机厂开双班库存需增加</t>
  </si>
  <si>
    <t>3月份对前期内部呆滞材料已处理，剩余0.77万为外部供应商实仓占用</t>
  </si>
  <si>
    <t>DZ15221510161座椅面套表面有阻燃剂结晶</t>
    <phoneticPr fontId="36" type="noConversion"/>
  </si>
  <si>
    <t>1、X3000材料批量供货；
2、成品：宝鸡库房产品种类39种，都需储备部分安全库存（因主机厂计划不准确），加之轩德座椅刚批量需储备100-150套库存，轩德座椅价值高，使用成品库存总体超标。</t>
    <phoneticPr fontId="36" type="noConversion"/>
  </si>
  <si>
    <t>一、TOP 1、重点推进：企业文化
1、企业文化白皮书：制度/体系文化建设、集团战略规划、以客户为中心（完成）
2、组织第一轮测试（未完成）
二、TOP 2、重点推进：安全管理
1、大学习、大培训、大考试：
①涉及人员：全体从业人员，包括主要负责人、安全员； 
②完成时间：大学习、大培训9月30日之前完成并上传平台，大考试11月25日之前完成（企业智慧培训平台已注册，上传已完成记录3项）
三、重点推进：采购降本-1、山东万澳的M4杂物箱锁样件交付评审；
2、木板提供样件进行质量验证；3、日照联城进行头枕包裹试运行；4、制定M4中重卡产品物料降本工作计划
四、重点推进：劳效提升
1、M4中卡及轻卡靠背泡沫体现单片无纺布粘贴工作推进：
①组织相关人员进行评审，出具评审报告提交河北；（完成）
②对接河北完成4M变更，泡沫批量完成无纺布变更（完成）
2、青岛分体组装：
①人员规划；（人员未确定）
②外包定价；（人员未确定）
3、试制J7FAA95座椅1件并完成送检（完成）
五、重点推进：体系完善
1、完成不符合项整改证据完成汇总。 
2、 管理文件学习 。
3、16949审核建议项整改 （完成MSA的计划与编制）  
4、月度体系点检
六、重点推进：账实相符率提升
1、积压原材料处理；（力乐安排退回，破损布套进行消耗）；2、委外加工补入前期未回冲布套
六、重点推进：质量提升-1、质量问题跟踪（长生座盆、广亿铰链、河北1730副座泡沫支架、德邦通风袋）；2、福田审核生产过程问题整改方案及落实。（共6项问题，已完成4项）</t>
    <phoneticPr fontId="36" type="noConversion"/>
  </si>
  <si>
    <t>一、TOP 1、重点推进：企业文化
1、9月29日组织第一轮测试
二、TOP 2、重点推进：安全管理
1、规上企业节前安全巡检（高新应急管理中心）；
2、工厂内部节前安全隐患排查；3、组织节前安全培训
三、重点推进：劳效提升-
1、青岛分体组装：
①人员规划；
②外包定价；
四、重点推进：账实相符率提升-
1、月末盘点
五、重点推进：供应商管理-
1、供应商淘汰计划：同辉、岳刚、兴田弹簧3家供应商整理材料进行淘汰流程审批
2、供应商不合规的流程进行资料整理，陆续完成补办手续</t>
    <phoneticPr fontId="36" type="noConversion"/>
  </si>
  <si>
    <t>布套超出库存金额2.7万元</t>
  </si>
  <si>
    <t>骨架超出库存金额2万元；
布套超出库存金额1.5万元</t>
  </si>
  <si>
    <t>M3副司机背安装尺寸偏差</t>
    <phoneticPr fontId="36" type="noConversion"/>
  </si>
  <si>
    <t>来货副背骨架尺寸偏差，生产过程未识别</t>
    <phoneticPr fontId="36" type="noConversion"/>
  </si>
  <si>
    <t>临时生产过程100%调整改善，长久技术质量科对接供应商对问题针对改善</t>
    <phoneticPr fontId="36" type="noConversion"/>
  </si>
  <si>
    <t>一、1）D03产品解放上会分配份额；（已完成上会，正在跟踪整车公告）；A提交资料，OK；B。解放内部评审，准备资料，CCC会后进行
2）一汽青岛副司机评审；A、送汽研评审；20200925；目前没有青岛JH6车身
3）M38后视镜返修；本周起每天返修发车20台；20200925；
4）J6F司机加装扶手评审；A、评审样件到长春；OK；B、送汽研评审；20200925；等待汽研通知
二、D03批量试装验证；A、计划实施；20200915；B、试装问题点汇总提报；20200915（实时更新问题履历）C、问题整改跟踪验证；20200930；
三、MV3后视镜因镜片不良更换的镜体返回河北工厂：A、不良品退货单发送河北工厂，各部门确认状态（尚未签字确认）；B、联系生管及物流车辆，确认退货时间；
四、企业文化宣贯：A、员工提交企业文化感悟；
五、MV3后视镜技术归零报告，报告已提交，暂无问题反馈；</t>
    <phoneticPr fontId="36" type="noConversion"/>
  </si>
  <si>
    <t>一、1）D03产品解放上会分配份额；（已完成上会，正在跟踪整车公告）；A提交资料，OK；B。解放内部评审，准备资料，CCC会后进行
2）一汽青岛副司机评审；A、送汽研评审；20200925；目前没有青岛JH6车身
3）M38后视镜返修；本周起每天返修发车20台；20200925；
4）J6F司机加装扶手评审；A、评审样件到长春；OK；B、送汽研评审；20200925；等待汽研通知
二、D03批量试装验证；A、计划实施；OK；B、试装问题点汇总提报；OK（实时更新问题履历）C、问题整改跟踪验证；20200930；(12项整改问题，关闭4项，待验证4项，4项需重新整改已反馈技术)
三、MV3后视镜因镜片不良更换的镜体返回河北工厂：A、不良品退货单发送河北工厂，各部门确认状态（尚未签字确认）；B、联系生管及物流车辆，确认退货时间；
四、盘点；物资盘点；20200930；固定资产盘点；20200930；盘点差异处理；20201010；</t>
    <phoneticPr fontId="36" type="noConversion"/>
  </si>
  <si>
    <t>一、质量：C30D，M20一致性资料整理
二、生产：C35DB小批生产：
1、根据最新订单，生产小批量C35DB中、高配产品；
2、统计生产过程中问题并分析改进；
3、修改作业文件使之保持与实际生产一致性；
4、备件计划生产。
三、设备：冷水机组水箱加装出水管
四、生管：1.贺邦存储物料转移回库房；2.北汽订单交付---未完成，因备件包装的面罩到货不良；3.备件订单交付---已完成
五、企业文化第三期培训学习，组织考试
六、《薪酬福利管理办法》出台，公示并做好员工解释工作</t>
    <phoneticPr fontId="36" type="noConversion"/>
  </si>
  <si>
    <t>一、质量：C30D，M20一致性资料整理
二、河北搬迁生产线设备改造升级：
1、联系设备厂家到现场查看设备情况，评估方案
三、BC316-1基板产品扣位飞边修模
四、生管：1.北汽订单交付
五、文档资料整理，建立清单，归档管理
六、《薪酬福利管理办法》根据集团指示修改，确认后公示实施。</t>
    <phoneticPr fontId="36" type="noConversion"/>
  </si>
  <si>
    <t>BC316外后视镜总成面罩表面抛光痕</t>
    <phoneticPr fontId="36" type="noConversion"/>
  </si>
  <si>
    <t>检验区光线不易识别轻微抛光痕</t>
    <phoneticPr fontId="36" type="noConversion"/>
  </si>
  <si>
    <t>后续来料检验抛光痕在自然光下进行检验</t>
    <phoneticPr fontId="36" type="noConversion"/>
  </si>
  <si>
    <t>技术质量科</t>
    <phoneticPr fontId="36" type="noConversion"/>
  </si>
  <si>
    <t>1.国产线束库存，用于大众备件发货，每月逐渐消耗
2.PC+ASA奇美玉隆库存高，因一次性采购10T价格会便宜。（暂原材料库存29万，25%）</t>
    <phoneticPr fontId="36" type="noConversion"/>
  </si>
  <si>
    <t>一、2.0气阀二次试装及问题汇总解决
二、新产品2.0气悬浮及气囊成品库存储备（2500套）
三、十月一放假前批量产品库存储备
四、企业文化白皮书内容学习</t>
    <phoneticPr fontId="36" type="noConversion"/>
  </si>
  <si>
    <t>一、节前安全大检查（隐患排查）
二、盘点工作安排及实施
三、新产品2.0气阀产品试装及问题汇总
四、节前生产物资储备以及生产总成储备
五、跟踪国产气阀再设变后是否有异响情况发生</t>
    <phoneticPr fontId="36" type="noConversion"/>
  </si>
  <si>
    <t>H4 2.0气阀合计4漏气，0个换件</t>
    <phoneticPr fontId="36" type="noConversion"/>
  </si>
  <si>
    <t>速降气阀配套塑料件模具与安装底座不匹配，导致漏气</t>
    <phoneticPr fontId="36" type="noConversion"/>
  </si>
  <si>
    <t>已和模具科沟通，修改模具，目前进行中</t>
    <phoneticPr fontId="36" type="noConversion"/>
  </si>
  <si>
    <t>模具科</t>
  </si>
  <si>
    <t>李保国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</si>
</sst>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  <font>
      <sz val="9"/>
      <color indexed="8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457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79" fontId="24" fillId="6" borderId="47" xfId="0" applyNumberFormat="1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24" fillId="6" borderId="60" xfId="0" applyNumberFormat="1" applyFont="1" applyFill="1" applyBorder="1" applyAlignment="1">
      <alignment horizontal="center" vertical="center"/>
    </xf>
    <xf numFmtId="179" fontId="24" fillId="6" borderId="48" xfId="0" applyNumberFormat="1" applyFont="1" applyFill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181" fontId="18" fillId="0" borderId="46" xfId="0" applyNumberFormat="1" applyFont="1" applyBorder="1" applyAlignment="1">
      <alignment horizontal="center" vertical="center"/>
    </xf>
    <xf numFmtId="179" fontId="24" fillId="6" borderId="59" xfId="0" applyNumberFormat="1" applyFont="1" applyFill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148" xfId="0" applyNumberFormat="1" applyFont="1" applyBorder="1" applyAlignment="1">
      <alignment horizontal="center" vertical="center"/>
    </xf>
    <xf numFmtId="181" fontId="18" fillId="0" borderId="72" xfId="0" applyNumberFormat="1" applyFont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4" fillId="0" borderId="164" xfId="0" applyNumberFormat="1" applyFont="1" applyBorder="1" applyAlignment="1">
      <alignment horizontal="center" vertical="center"/>
    </xf>
    <xf numFmtId="2" fontId="24" fillId="0" borderId="165" xfId="0" applyNumberFormat="1" applyFont="1" applyBorder="1" applyAlignment="1">
      <alignment horizontal="center" vertical="center"/>
    </xf>
    <xf numFmtId="2" fontId="23" fillId="0" borderId="166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76" fontId="24" fillId="0" borderId="164" xfId="0" applyNumberFormat="1" applyFont="1" applyBorder="1" applyAlignment="1">
      <alignment horizontal="center" vertical="center"/>
    </xf>
    <xf numFmtId="176" fontId="24" fillId="0" borderId="165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left" vertical="center"/>
    </xf>
    <xf numFmtId="0" fontId="23" fillId="6" borderId="98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2" fontId="24" fillId="0" borderId="173" xfId="0" applyNumberFormat="1" applyFont="1" applyBorder="1" applyAlignment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1" fontId="39" fillId="0" borderId="2" xfId="4" applyNumberFormat="1" applyFont="1" applyFill="1" applyBorder="1" applyAlignment="1">
      <alignment horizontal="center" vertical="center" wrapText="1"/>
    </xf>
    <xf numFmtId="181" fontId="39" fillId="0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29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4" fillId="0" borderId="86" xfId="0" applyFont="1" applyBorder="1" applyAlignment="1">
      <alignment horizontal="center" vertical="center"/>
    </xf>
    <xf numFmtId="179" fontId="18" fillId="0" borderId="47" xfId="0" applyNumberFormat="1" applyFont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0" fontId="24" fillId="0" borderId="81" xfId="19" applyNumberFormat="1" applyFont="1" applyFill="1" applyBorder="1" applyAlignment="1">
      <alignment horizontal="center" vertical="center"/>
    </xf>
    <xf numFmtId="179" fontId="18" fillId="0" borderId="78" xfId="0" applyNumberFormat="1" applyFont="1" applyBorder="1" applyAlignment="1">
      <alignment horizontal="center" vertical="center"/>
    </xf>
    <xf numFmtId="179" fontId="18" fillId="0" borderId="46" xfId="0" applyNumberFormat="1" applyFont="1" applyBorder="1" applyAlignment="1">
      <alignment horizontal="center" vertical="center"/>
    </xf>
    <xf numFmtId="180" fontId="18" fillId="0" borderId="46" xfId="0" applyNumberFormat="1" applyFont="1" applyBorder="1" applyAlignment="1">
      <alignment horizontal="center" vertical="center"/>
    </xf>
    <xf numFmtId="181" fontId="18" fillId="0" borderId="59" xfId="0" applyNumberFormat="1" applyFont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180" fontId="18" fillId="0" borderId="46" xfId="0" applyNumberFormat="1" applyFont="1" applyFill="1" applyBorder="1" applyAlignment="1">
      <alignment horizontal="center" vertical="center"/>
    </xf>
    <xf numFmtId="181" fontId="18" fillId="0" borderId="59" xfId="0" applyNumberFormat="1" applyFont="1" applyFill="1" applyBorder="1" applyAlignment="1">
      <alignment horizontal="center" vertical="center"/>
    </xf>
    <xf numFmtId="181" fontId="18" fillId="0" borderId="4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2" fillId="7" borderId="155" xfId="0" applyFont="1" applyFill="1" applyBorder="1" applyAlignment="1">
      <alignment horizontal="center" vertical="center"/>
    </xf>
    <xf numFmtId="0" fontId="22" fillId="7" borderId="92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179" fontId="18" fillId="0" borderId="42" xfId="0" applyNumberFormat="1" applyFont="1" applyBorder="1" applyAlignment="1">
      <alignment horizontal="center" vertical="center"/>
    </xf>
    <xf numFmtId="179" fontId="18" fillId="0" borderId="74" xfId="0" applyNumberFormat="1" applyFont="1" applyBorder="1" applyAlignment="1">
      <alignment horizontal="center" vertical="center"/>
    </xf>
    <xf numFmtId="179" fontId="18" fillId="0" borderId="73" xfId="0" applyNumberFormat="1" applyFont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7" borderId="86" xfId="0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 wrapText="1"/>
    </xf>
    <xf numFmtId="0" fontId="18" fillId="0" borderId="72" xfId="0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horizontal="center" vertical="center" wrapText="1"/>
    </xf>
    <xf numFmtId="0" fontId="18" fillId="0" borderId="77" xfId="0" applyFont="1" applyFill="1" applyBorder="1" applyAlignment="1">
      <alignment horizontal="center" vertical="center" wrapText="1"/>
    </xf>
    <xf numFmtId="0" fontId="22" fillId="7" borderId="100" xfId="0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181" fontId="18" fillId="0" borderId="48" xfId="0" applyNumberFormat="1" applyFont="1" applyBorder="1" applyAlignment="1">
      <alignment horizontal="center" vertical="center"/>
    </xf>
    <xf numFmtId="181" fontId="18" fillId="0" borderId="78" xfId="0" applyNumberFormat="1" applyFont="1" applyBorder="1" applyAlignment="1">
      <alignment horizontal="center" vertical="center"/>
    </xf>
    <xf numFmtId="181" fontId="18" fillId="0" borderId="7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2" fillId="7" borderId="95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10" fontId="18" fillId="0" borderId="47" xfId="19" applyNumberFormat="1" applyFont="1" applyFill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24" fillId="0" borderId="45" xfId="0" applyNumberFormat="1" applyFont="1" applyBorder="1" applyAlignment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181" fontId="24" fillId="0" borderId="172" xfId="0" applyNumberFormat="1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center" vertical="center"/>
    </xf>
    <xf numFmtId="181" fontId="23" fillId="0" borderId="75" xfId="0" applyNumberFormat="1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10" fontId="18" fillId="0" borderId="46" xfId="19" applyNumberFormat="1" applyFont="1" applyFill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68" xfId="0" applyNumberFormat="1" applyFont="1" applyFill="1" applyBorder="1" applyAlignment="1">
      <alignment horizontal="center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/>
    </xf>
    <xf numFmtId="0" fontId="43" fillId="0" borderId="98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 wrapText="1"/>
    </xf>
    <xf numFmtId="0" fontId="24" fillId="0" borderId="150" xfId="0" applyFont="1" applyFill="1" applyBorder="1" applyAlignment="1">
      <alignment horizontal="left" vertical="center" wrapText="1"/>
    </xf>
    <xf numFmtId="0" fontId="23" fillId="0" borderId="174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81" fontId="44" fillId="0" borderId="68" xfId="19" applyNumberFormat="1" applyFont="1" applyFill="1" applyBorder="1" applyAlignment="1">
      <alignment horizontal="center" vertical="center" wrapText="1" readingOrder="1"/>
    </xf>
    <xf numFmtId="181" fontId="44" fillId="0" borderId="100" xfId="19" applyNumberFormat="1" applyFont="1" applyFill="1" applyBorder="1" applyAlignment="1">
      <alignment horizontal="center" vertical="center" wrapText="1" readingOrder="1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42" fillId="0" borderId="161" xfId="0" applyFont="1" applyBorder="1" applyAlignment="1">
      <alignment horizontal="center" vertical="center"/>
    </xf>
    <xf numFmtId="0" fontId="42" fillId="0" borderId="162" xfId="0" applyFont="1" applyBorder="1" applyAlignment="1">
      <alignment horizontal="center" vertical="center"/>
    </xf>
    <xf numFmtId="0" fontId="42" fillId="0" borderId="163" xfId="0" applyFont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>
      <alignment horizontal="center" vertical="center" wrapText="1"/>
    </xf>
    <xf numFmtId="179" fontId="16" fillId="12" borderId="44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81" fontId="13" fillId="0" borderId="7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0" xfId="0" applyNumberFormat="1" applyFont="1" applyFill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 wrapText="1"/>
    </xf>
    <xf numFmtId="0" fontId="18" fillId="0" borderId="10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59" xfId="0" applyNumberFormat="1" applyFont="1" applyFill="1" applyBorder="1" applyAlignment="1">
      <alignment horizontal="center" vertical="center"/>
    </xf>
    <xf numFmtId="10" fontId="18" fillId="0" borderId="81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0" fontId="18" fillId="0" borderId="110" xfId="0" applyFont="1" applyFill="1" applyBorder="1">
      <alignment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8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0" fontId="24" fillId="0" borderId="77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left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58" fontId="18" fillId="0" borderId="12" xfId="0" applyNumberFormat="1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118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left" vertical="center"/>
    </xf>
    <xf numFmtId="0" fontId="17" fillId="0" borderId="120" xfId="0" applyFont="1" applyFill="1" applyBorder="1" applyAlignment="1">
      <alignment horizontal="left" vertical="center"/>
    </xf>
    <xf numFmtId="0" fontId="17" fillId="0" borderId="100" xfId="0" applyFont="1" applyFill="1" applyBorder="1" applyAlignment="1">
      <alignment horizontal="left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0" fontId="18" fillId="0" borderId="48" xfId="0" applyNumberFormat="1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left" vertical="center"/>
    </xf>
    <xf numFmtId="0" fontId="17" fillId="0" borderId="145" xfId="0" applyFont="1" applyFill="1" applyBorder="1" applyAlignment="1">
      <alignment horizontal="left" vertical="center"/>
    </xf>
    <xf numFmtId="0" fontId="17" fillId="0" borderId="146" xfId="0" applyFont="1" applyFill="1" applyBorder="1" applyAlignment="1">
      <alignment horizontal="left" vertical="center"/>
    </xf>
    <xf numFmtId="181" fontId="18" fillId="0" borderId="60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79" fontId="18" fillId="0" borderId="73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81" fontId="18" fillId="0" borderId="151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79" fontId="18" fillId="0" borderId="140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181" fontId="18" fillId="0" borderId="134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 wrapText="1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周报汇总!$C$64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周报汇总!$D$66:$D$73</c15:sqref>
                  </c15:fullRef>
                </c:ext>
              </c:extLst>
              <c:f>周报汇总!$D$66:$D$72</c:f>
              <c:numCache>
                <c:formatCode>0.00_);[Red]\(0.00\)</c:formatCode>
                <c:ptCount val="7"/>
                <c:pt idx="0">
                  <c:v>315.72000000000003</c:v>
                </c:pt>
                <c:pt idx="1">
                  <c:v>460.9209048895583</c:v>
                </c:pt>
                <c:pt idx="2">
                  <c:v>456.7</c:v>
                </c:pt>
                <c:pt idx="3">
                  <c:v>260.31</c:v>
                </c:pt>
                <c:pt idx="4">
                  <c:v>6.7859999999999987</c:v>
                </c:pt>
                <c:pt idx="5">
                  <c:v>80.683655999999999</c:v>
                </c:pt>
                <c:pt idx="6">
                  <c:v>60.796186865063362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周报汇总!$E$64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周报汇总!$F$66:$F$73</c15:sqref>
                  </c15:fullRef>
                </c:ext>
              </c:extLst>
              <c:f>周报汇总!$F$66:$F$72</c:f>
              <c:numCache>
                <c:formatCode>0.00_);[Red]\(0.00\)</c:formatCode>
                <c:ptCount val="7"/>
                <c:pt idx="0">
                  <c:v>315.72000000000003</c:v>
                </c:pt>
                <c:pt idx="1">
                  <c:v>543.1692599476213</c:v>
                </c:pt>
                <c:pt idx="2">
                  <c:v>417.8</c:v>
                </c:pt>
                <c:pt idx="3">
                  <c:v>260.84000000000003</c:v>
                </c:pt>
                <c:pt idx="4">
                  <c:v>6.7859999999999987</c:v>
                </c:pt>
                <c:pt idx="5">
                  <c:v>80.683655999999999</c:v>
                </c:pt>
                <c:pt idx="6">
                  <c:v>84.667257650852505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周报汇总!$H$64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周报汇总!$I$66:$I$73</c15:sqref>
                  </c15:fullRef>
                </c:ext>
              </c:extLst>
              <c:f>周报汇总!$I$66:$I$72</c:f>
              <c:numCache>
                <c:formatCode>0.00_);[Red]\(0.00\)</c:formatCode>
                <c:ptCount val="7"/>
                <c:pt idx="0">
                  <c:v>438.74336283185846</c:v>
                </c:pt>
                <c:pt idx="1">
                  <c:v>255.68</c:v>
                </c:pt>
                <c:pt idx="2">
                  <c:v>429.65</c:v>
                </c:pt>
                <c:pt idx="3">
                  <c:v>267.16999999999996</c:v>
                </c:pt>
                <c:pt idx="4">
                  <c:v>8.8760000000000012</c:v>
                </c:pt>
                <c:pt idx="5">
                  <c:v>81.759403000000006</c:v>
                </c:pt>
                <c:pt idx="6">
                  <c:v>82.639336618276261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周报汇总!$C$63:$C$65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周报汇总!$C$66:$C$73</c15:sqref>
                        </c15:fullRef>
                        <c15:formulaRef>
                          <c15:sqref>周报汇总!$C$66:$C$72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3199</c:v>
                      </c:pt>
                      <c:pt idx="1">
                        <c:v>99998</c:v>
                      </c:pt>
                      <c:pt idx="2">
                        <c:v>16500</c:v>
                      </c:pt>
                      <c:pt idx="3">
                        <c:v>11016</c:v>
                      </c:pt>
                      <c:pt idx="4">
                        <c:v>61</c:v>
                      </c:pt>
                      <c:pt idx="5">
                        <c:v>7318.5</c:v>
                      </c:pt>
                      <c:pt idx="6">
                        <c:v>16982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周报汇总!$E$63:$E$65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周报汇总!$E$66:$E$73</c15:sqref>
                        </c15:fullRef>
                        <c15:formulaRef>
                          <c15:sqref>周报汇总!$E$66:$E$72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3199</c:v>
                      </c:pt>
                      <c:pt idx="1">
                        <c:v>94798</c:v>
                      </c:pt>
                      <c:pt idx="2">
                        <c:v>14733</c:v>
                      </c:pt>
                      <c:pt idx="3">
                        <c:v>11032</c:v>
                      </c:pt>
                      <c:pt idx="4">
                        <c:v>61</c:v>
                      </c:pt>
                      <c:pt idx="5">
                        <c:v>7318.5</c:v>
                      </c:pt>
                      <c:pt idx="6">
                        <c:v>17087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周报汇总!$G$63:$G$65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周报汇总!$G$66:$G$73</c15:sqref>
                        </c15:fullRef>
                        <c15:formulaRef>
                          <c15:sqref>周报汇总!$G$66:$G$72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1</c:v>
                      </c:pt>
                      <c:pt idx="1">
                        <c:v>1.1784435337723955</c:v>
                      </c:pt>
                      <c:pt idx="2">
                        <c:v>0.91482373549375962</c:v>
                      </c:pt>
                      <c:pt idx="3">
                        <c:v>1.00203603395951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1.3926409207006814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周报汇总!$H$63:$H$65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周报汇总!$H$66:$H$73</c15:sqref>
                        </c15:fullRef>
                        <c15:formulaRef>
                          <c15:sqref>周报汇总!$H$66:$H$72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4140</c:v>
                      </c:pt>
                      <c:pt idx="1">
                        <c:v>69592</c:v>
                      </c:pt>
                      <c:pt idx="2">
                        <c:v>4933</c:v>
                      </c:pt>
                      <c:pt idx="3">
                        <c:v>11103</c:v>
                      </c:pt>
                      <c:pt idx="4">
                        <c:v>86</c:v>
                      </c:pt>
                      <c:pt idx="5">
                        <c:v>7333</c:v>
                      </c:pt>
                      <c:pt idx="6">
                        <c:v>18360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周报汇总!$J$63:$J$65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周报汇总!$J$66:$J$73</c15:sqref>
                        </c15:fullRef>
                        <c15:formulaRef>
                          <c15:sqref>周报汇总!$J$66:$J$72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2747</c:v>
                      </c:pt>
                      <c:pt idx="1">
                        <c:v>216807</c:v>
                      </c:pt>
                      <c:pt idx="2">
                        <c:v>277</c:v>
                      </c:pt>
                      <c:pt idx="3">
                        <c:v>2141</c:v>
                      </c:pt>
                      <c:pt idx="4">
                        <c:v>73</c:v>
                      </c:pt>
                      <c:pt idx="5">
                        <c:v>2356</c:v>
                      </c:pt>
                      <c:pt idx="6">
                        <c:v>27043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周报汇总!$K$63:$K$65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周报汇总!$K$66:$K$73</c15:sqref>
                        </c15:fullRef>
                        <c15:formulaRef>
                          <c15:sqref>周报汇总!$K$66:$K$72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276.26</c:v>
                      </c:pt>
                      <c:pt idx="1">
                        <c:v>1609</c:v>
                      </c:pt>
                      <c:pt idx="2">
                        <c:v>21</c:v>
                      </c:pt>
                      <c:pt idx="3">
                        <c:v>45.920000000000023</c:v>
                      </c:pt>
                      <c:pt idx="4">
                        <c:v>8.5480000000000018</c:v>
                      </c:pt>
                      <c:pt idx="5">
                        <c:v>29.453459500000005</c:v>
                      </c:pt>
                      <c:pt idx="6">
                        <c:v>42.764709070000478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周报汇总!$A$250:$B$250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周报汇总!$C$244:$H$244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周报汇总!$C$250:$H$250</c:f>
              <c:numCache>
                <c:formatCode>0.00%</c:formatCode>
                <c:ptCount val="6"/>
                <c:pt idx="0">
                  <c:v>3.59</c:v>
                </c:pt>
                <c:pt idx="1">
                  <c:v>5.7679999999999998</c:v>
                </c:pt>
                <c:pt idx="2">
                  <c:v>0.19600000000000001</c:v>
                </c:pt>
                <c:pt idx="3">
                  <c:v>3.5979999999999999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3344</c:v>
                      </c:pt>
                      <c:pt idx="1">
                        <c:v>10756</c:v>
                      </c:pt>
                      <c:pt idx="2">
                        <c:v>35</c:v>
                      </c:pt>
                      <c:pt idx="3">
                        <c:v>234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3.3439999999999999</c:v>
                      </c:pt>
                      <c:pt idx="1">
                        <c:v>21.512</c:v>
                      </c:pt>
                      <c:pt idx="2">
                        <c:v>0.11666666666666667</c:v>
                      </c:pt>
                      <c:pt idx="3">
                        <c:v>0.78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2872</c:v>
                      </c:pt>
                      <c:pt idx="1">
                        <c:v>2884</c:v>
                      </c:pt>
                      <c:pt idx="2">
                        <c:v>98</c:v>
                      </c:pt>
                      <c:pt idx="3">
                        <c:v>1799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周报汇总!$A$253:$B$253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周报汇总!$C$244:$H$244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周报汇总!$C$253:$H$253</c:f>
              <c:numCache>
                <c:formatCode>0.00%</c:formatCode>
                <c:ptCount val="6"/>
                <c:pt idx="0">
                  <c:v>6.08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3344</c:v>
                      </c:pt>
                      <c:pt idx="1">
                        <c:v>10756</c:v>
                      </c:pt>
                      <c:pt idx="2">
                        <c:v>35</c:v>
                      </c:pt>
                      <c:pt idx="3">
                        <c:v>234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3.3439999999999999</c:v>
                      </c:pt>
                      <c:pt idx="1">
                        <c:v>21.512</c:v>
                      </c:pt>
                      <c:pt idx="2">
                        <c:v>0.11666666666666667</c:v>
                      </c:pt>
                      <c:pt idx="3">
                        <c:v>0.78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2872</c:v>
                      </c:pt>
                      <c:pt idx="1">
                        <c:v>2884</c:v>
                      </c:pt>
                      <c:pt idx="2">
                        <c:v>98</c:v>
                      </c:pt>
                      <c:pt idx="3">
                        <c:v>1799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3.59</c:v>
                      </c:pt>
                      <c:pt idx="1">
                        <c:v>5.7679999999999998</c:v>
                      </c:pt>
                      <c:pt idx="2">
                        <c:v>0.19600000000000001</c:v>
                      </c:pt>
                      <c:pt idx="3">
                        <c:v>3.5979999999999999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1216</c:v>
                      </c:pt>
                      <c:pt idx="1">
                        <c:v>480</c:v>
                      </c:pt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5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5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周报汇总!$A$256:$B$256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周报汇总!$C$244:$H$244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周报汇总!$C$256:$H$256</c:f>
              <c:numCache>
                <c:formatCode>0.00%</c:formatCode>
                <c:ptCount val="6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3344</c:v>
                      </c:pt>
                      <c:pt idx="1">
                        <c:v>10756</c:v>
                      </c:pt>
                      <c:pt idx="2">
                        <c:v>35</c:v>
                      </c:pt>
                      <c:pt idx="3">
                        <c:v>234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周报汇总!$A$247:$B$247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周报汇总!$C$247:$H$247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3.3439999999999999</c:v>
                      </c:pt>
                      <c:pt idx="1">
                        <c:v>21.512</c:v>
                      </c:pt>
                      <c:pt idx="2">
                        <c:v>0.11666666666666667</c:v>
                      </c:pt>
                      <c:pt idx="3">
                        <c:v>0.78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周报汇总!$A$248:$B$248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周报汇总!$C$248:$H$248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周报汇总!$A$249:$B$249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周报汇总!$C$249:$H$249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2872</c:v>
                      </c:pt>
                      <c:pt idx="1">
                        <c:v>2884</c:v>
                      </c:pt>
                      <c:pt idx="2">
                        <c:v>98</c:v>
                      </c:pt>
                      <c:pt idx="3">
                        <c:v>1799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周报汇总!$A$250:$B$250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周报汇总!$C$250:$H$250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3.59</c:v>
                      </c:pt>
                      <c:pt idx="1">
                        <c:v>5.7679999999999998</c:v>
                      </c:pt>
                      <c:pt idx="2">
                        <c:v>0.19600000000000001</c:v>
                      </c:pt>
                      <c:pt idx="3">
                        <c:v>3.5979999999999999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周报汇总!$A$251:$B$251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周报汇总!$C$251:$H$251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周报汇总!$A$252:$B$252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周报汇总!$C$252:$H$252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1216</c:v>
                      </c:pt>
                      <c:pt idx="1">
                        <c:v>480</c:v>
                      </c:pt>
                      <c:pt idx="2">
                        <c:v>0</c:v>
                      </c:pt>
                      <c:pt idx="3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周报汇总!$A$253:$B$253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周报汇总!$C$253:$H$253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6.08</c:v>
                      </c:pt>
                      <c:pt idx="1">
                        <c:v>8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周报汇总!$A$254:$B$254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5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(周报汇总!$K$82,周报汇总!$T$80,周报汇总!$V$80)</c:f>
              <c:numCache>
                <c:formatCode>0_);[Red]\(0\)</c:formatCode>
                <c:ptCount val="3"/>
                <c:pt idx="0" formatCode="0.00%">
                  <c:v>0.75335930666711937</c:v>
                </c:pt>
                <c:pt idx="1">
                  <c:v>198589</c:v>
                </c:pt>
                <c:pt idx="2" formatCode="0.00_);[Red]\(0.00\)">
                  <c:v>-93104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周报汇总!$B$83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(周报汇总!$K$83,周报汇总!$T$85,周报汇总!$V$85)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627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周报汇总!$B$86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(周报汇总!$K$86,周报汇总!$T$84,周报汇总!$V$84)</c:f>
              <c:numCache>
                <c:formatCode>0.00_);[Red]\(0.00\)</c:formatCode>
                <c:ptCount val="3"/>
                <c:pt idx="0">
                  <c:v>2.8536364767311984</c:v>
                </c:pt>
                <c:pt idx="1">
                  <c:v>2004.659661273897</c:v>
                </c:pt>
                <c:pt idx="2">
                  <c:v>221.13686331689792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周报汇总!$B$100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周报汇总!$D$97:$J$97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周报汇总!$D$100:$J$100</c:f>
              <c:numCache>
                <c:formatCode>0.00%</c:formatCode>
                <c:ptCount val="7"/>
                <c:pt idx="0">
                  <c:v>0.99732750242954327</c:v>
                </c:pt>
                <c:pt idx="1">
                  <c:v>0.99597630966373207</c:v>
                </c:pt>
                <c:pt idx="2">
                  <c:v>0.99970617042115573</c:v>
                </c:pt>
                <c:pt idx="3">
                  <c:v>0.99882160986221902</c:v>
                </c:pt>
                <c:pt idx="4">
                  <c:v>1</c:v>
                </c:pt>
                <c:pt idx="5">
                  <c:v>0.99711639168106203</c:v>
                </c:pt>
                <c:pt idx="6">
                  <c:v>0.99976590390355236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周报汇总!$C$123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周报汇总!$A$125:$A$131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周报汇总!$G$125:$G$131</c:f>
              <c:numCache>
                <c:formatCode>0_);[Red]\(0\)</c:formatCode>
                <c:ptCount val="7"/>
                <c:pt idx="0">
                  <c:v>77</c:v>
                </c:pt>
                <c:pt idx="1">
                  <c:v>417</c:v>
                </c:pt>
                <c:pt idx="2">
                  <c:v>65</c:v>
                </c:pt>
                <c:pt idx="3">
                  <c:v>75</c:v>
                </c:pt>
                <c:pt idx="4">
                  <c:v>15</c:v>
                </c:pt>
                <c:pt idx="5">
                  <c:v>55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周报汇总!$H$123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周报汇总!$A$125:$A$131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周报汇总!$L$125:$L$131</c:f>
              <c:numCache>
                <c:formatCode>0_);[Red]\(0\)</c:formatCode>
                <c:ptCount val="7"/>
                <c:pt idx="0">
                  <c:v>77</c:v>
                </c:pt>
                <c:pt idx="1">
                  <c:v>411</c:v>
                </c:pt>
                <c:pt idx="2">
                  <c:v>67</c:v>
                </c:pt>
                <c:pt idx="3">
                  <c:v>74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周报汇总!$M$135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周报汇总!$A$137:$B$144</c15:sqref>
                  </c15:fullRef>
                </c:ext>
              </c:extLst>
              <c:f>周报汇总!$A$137:$B$143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周报汇总!$M$137:$M$144</c15:sqref>
                  </c15:fullRef>
                </c:ext>
              </c:extLst>
              <c:f>周报汇总!$M$137:$M$143</c:f>
              <c:numCache>
                <c:formatCode>0.00%</c:formatCode>
                <c:ptCount val="7"/>
                <c:pt idx="0">
                  <c:v>0.81659274719540831</c:v>
                </c:pt>
                <c:pt idx="1">
                  <c:v>0.98579660146071124</c:v>
                </c:pt>
                <c:pt idx="2">
                  <c:v>0.98065015479876172</c:v>
                </c:pt>
                <c:pt idx="3">
                  <c:v>0.84493905670376268</c:v>
                </c:pt>
                <c:pt idx="4">
                  <c:v>0.125</c:v>
                </c:pt>
                <c:pt idx="5">
                  <c:v>0.91878522229179704</c:v>
                </c:pt>
                <c:pt idx="6">
                  <c:v>0.93996677740863788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14</c:v>
                </c:pt>
                <c:pt idx="1">
                  <c:v>14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周报汇总!$B$116:$B$120</c15:sqref>
                  </c15:fullRef>
                </c:ext>
              </c:extLst>
              <c:f>(周报汇总!$B$116:$B$117,周报汇总!$B$120)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周报汇总!$K$116:$K$120</c15:sqref>
                  </c15:fullRef>
                </c:ext>
              </c:extLst>
              <c:f>(周报汇总!$K$116:$K$117,周报汇总!$K$120)</c:f>
              <c:numCache>
                <c:formatCode>0.00_);[Red]\(0.00\)</c:formatCode>
                <c:ptCount val="3"/>
                <c:pt idx="0">
                  <c:v>31.27</c:v>
                </c:pt>
                <c:pt idx="1">
                  <c:v>27.5</c:v>
                </c:pt>
                <c:pt idx="2" formatCode="0.00%">
                  <c:v>1.4793138135634249E-2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周报汇总!$A$247:$B$247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周报汇总!$C$244:$H$244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周报汇总!$C$247:$H$247</c:f>
              <c:numCache>
                <c:formatCode>0.00%</c:formatCode>
                <c:ptCount val="6"/>
                <c:pt idx="0">
                  <c:v>3.3439999999999999</c:v>
                </c:pt>
                <c:pt idx="1">
                  <c:v>21.512</c:v>
                </c:pt>
                <c:pt idx="2">
                  <c:v>0.11666666666666667</c:v>
                </c:pt>
                <c:pt idx="3">
                  <c:v>0.78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周报汇总!$A$245:$B$245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周报汇总!$C$245:$H$245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周报汇总!$A$246:$B$246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周报汇总!$C$244:$H$244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周报汇总!$C$246:$H$246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3344</c:v>
                      </c:pt>
                      <c:pt idx="1">
                        <c:v>10756</c:v>
                      </c:pt>
                      <c:pt idx="2">
                        <c:v>35</c:v>
                      </c:pt>
                      <c:pt idx="3">
                        <c:v>234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431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346</xdr:row>
      <xdr:rowOff>339090</xdr:rowOff>
    </xdr:from>
    <xdr:to>
      <xdr:col>11</xdr:col>
      <xdr:colOff>1653540</xdr:colOff>
      <xdr:row>346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62</xdr:row>
      <xdr:rowOff>9525</xdr:rowOff>
    </xdr:from>
    <xdr:to>
      <xdr:col>22</xdr:col>
      <xdr:colOff>641984</xdr:colOff>
      <xdr:row>72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87</xdr:row>
      <xdr:rowOff>34636</xdr:rowOff>
    </xdr:from>
    <xdr:to>
      <xdr:col>11</xdr:col>
      <xdr:colOff>616324</xdr:colOff>
      <xdr:row>92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87</xdr:row>
      <xdr:rowOff>15875</xdr:rowOff>
    </xdr:from>
    <xdr:to>
      <xdr:col>22</xdr:col>
      <xdr:colOff>626745</xdr:colOff>
      <xdr:row>92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107</xdr:row>
      <xdr:rowOff>24130</xdr:rowOff>
    </xdr:from>
    <xdr:to>
      <xdr:col>11</xdr:col>
      <xdr:colOff>621665</xdr:colOff>
      <xdr:row>112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122</xdr:row>
      <xdr:rowOff>24130</xdr:rowOff>
    </xdr:from>
    <xdr:to>
      <xdr:col>22</xdr:col>
      <xdr:colOff>628015</xdr:colOff>
      <xdr:row>131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134</xdr:row>
      <xdr:rowOff>18415</xdr:rowOff>
    </xdr:from>
    <xdr:to>
      <xdr:col>22</xdr:col>
      <xdr:colOff>653415</xdr:colOff>
      <xdr:row>143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70924</xdr:rowOff>
    </xdr:from>
    <xdr:to>
      <xdr:col>5</xdr:col>
      <xdr:colOff>646603</xdr:colOff>
      <xdr:row>30</xdr:row>
      <xdr:rowOff>259772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107</xdr:row>
      <xdr:rowOff>18415</xdr:rowOff>
    </xdr:from>
    <xdr:to>
      <xdr:col>22</xdr:col>
      <xdr:colOff>640080</xdr:colOff>
      <xdr:row>112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243</xdr:row>
      <xdr:rowOff>33617</xdr:rowOff>
    </xdr:from>
    <xdr:to>
      <xdr:col>14</xdr:col>
      <xdr:colOff>616324</xdr:colOff>
      <xdr:row>248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243</xdr:row>
      <xdr:rowOff>22412</xdr:rowOff>
    </xdr:from>
    <xdr:to>
      <xdr:col>22</xdr:col>
      <xdr:colOff>588311</xdr:colOff>
      <xdr:row>248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250</xdr:row>
      <xdr:rowOff>22412</xdr:rowOff>
    </xdr:from>
    <xdr:to>
      <xdr:col>14</xdr:col>
      <xdr:colOff>610720</xdr:colOff>
      <xdr:row>255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250</xdr:row>
      <xdr:rowOff>22412</xdr:rowOff>
    </xdr:from>
    <xdr:to>
      <xdr:col>22</xdr:col>
      <xdr:colOff>577105</xdr:colOff>
      <xdr:row>255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35"/>
  <sheetViews>
    <sheetView tabSelected="1" zoomScale="85" zoomScaleNormal="85" workbookViewId="0">
      <selection activeCell="K267" sqref="K267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30" width="9" style="430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636"/>
      <c r="B1" s="637"/>
      <c r="C1" s="640" t="s">
        <v>304</v>
      </c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27" t="s">
        <v>0</v>
      </c>
      <c r="T1" s="364" t="s">
        <v>1</v>
      </c>
      <c r="U1" s="365" t="s">
        <v>2</v>
      </c>
      <c r="V1" s="365" t="s">
        <v>3</v>
      </c>
      <c r="W1" s="366" t="s">
        <v>4</v>
      </c>
    </row>
    <row r="2" spans="1:23" ht="26.1" customHeight="1" thickBot="1" x14ac:dyDescent="0.2">
      <c r="A2" s="638"/>
      <c r="B2" s="639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28"/>
      <c r="T2" s="461">
        <v>44102</v>
      </c>
      <c r="U2" s="367" t="s">
        <v>259</v>
      </c>
      <c r="V2" s="367"/>
      <c r="W2" s="368"/>
    </row>
    <row r="3" spans="1:23" ht="26.1" customHeight="1" thickBot="1" x14ac:dyDescent="0.2">
      <c r="A3" s="597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9"/>
    </row>
    <row r="4" spans="1:23" ht="26.1" hidden="1" customHeight="1" x14ac:dyDescent="0.15">
      <c r="A4" s="615" t="s">
        <v>5</v>
      </c>
      <c r="B4" s="644" t="s">
        <v>6</v>
      </c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4" t="s">
        <v>7</v>
      </c>
      <c r="N4" s="645"/>
      <c r="O4" s="645"/>
      <c r="P4" s="645"/>
      <c r="Q4" s="645"/>
      <c r="R4" s="645"/>
      <c r="S4" s="645"/>
      <c r="T4" s="645"/>
      <c r="U4" s="645"/>
      <c r="V4" s="645"/>
      <c r="W4" s="650"/>
    </row>
    <row r="5" spans="1:23" ht="26.1" hidden="1" customHeight="1" x14ac:dyDescent="0.15">
      <c r="A5" s="616"/>
      <c r="B5" s="646"/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6"/>
      <c r="N5" s="647"/>
      <c r="O5" s="647"/>
      <c r="P5" s="647"/>
      <c r="Q5" s="647"/>
      <c r="R5" s="647"/>
      <c r="S5" s="647"/>
      <c r="T5" s="647"/>
      <c r="U5" s="647"/>
      <c r="V5" s="647"/>
      <c r="W5" s="651"/>
    </row>
    <row r="6" spans="1:23" ht="26.1" hidden="1" customHeight="1" x14ac:dyDescent="0.15">
      <c r="A6" s="616"/>
      <c r="B6" s="646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6"/>
      <c r="N6" s="647"/>
      <c r="O6" s="647"/>
      <c r="P6" s="647"/>
      <c r="Q6" s="647"/>
      <c r="R6" s="647"/>
      <c r="S6" s="647"/>
      <c r="T6" s="647"/>
      <c r="U6" s="647"/>
      <c r="V6" s="647"/>
      <c r="W6" s="651"/>
    </row>
    <row r="7" spans="1:23" ht="26.1" hidden="1" customHeight="1" x14ac:dyDescent="0.15">
      <c r="A7" s="616"/>
      <c r="B7" s="646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6"/>
      <c r="N7" s="647"/>
      <c r="O7" s="647"/>
      <c r="P7" s="647"/>
      <c r="Q7" s="647"/>
      <c r="R7" s="647"/>
      <c r="S7" s="647"/>
      <c r="T7" s="647"/>
      <c r="U7" s="647"/>
      <c r="V7" s="647"/>
      <c r="W7" s="651"/>
    </row>
    <row r="8" spans="1:23" ht="26.1" hidden="1" customHeight="1" x14ac:dyDescent="0.15">
      <c r="A8" s="616"/>
      <c r="B8" s="646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646"/>
      <c r="N8" s="647"/>
      <c r="O8" s="647"/>
      <c r="P8" s="647"/>
      <c r="Q8" s="647"/>
      <c r="R8" s="647"/>
      <c r="S8" s="647"/>
      <c r="T8" s="647"/>
      <c r="U8" s="647"/>
      <c r="V8" s="647"/>
      <c r="W8" s="651"/>
    </row>
    <row r="9" spans="1:23" ht="26.1" hidden="1" customHeight="1" x14ac:dyDescent="0.15">
      <c r="A9" s="616"/>
      <c r="B9" s="646"/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6"/>
      <c r="N9" s="647"/>
      <c r="O9" s="647"/>
      <c r="P9" s="647"/>
      <c r="Q9" s="647"/>
      <c r="R9" s="647"/>
      <c r="S9" s="647"/>
      <c r="T9" s="647"/>
      <c r="U9" s="647"/>
      <c r="V9" s="647"/>
      <c r="W9" s="651"/>
    </row>
    <row r="10" spans="1:23" ht="26.1" hidden="1" customHeight="1" x14ac:dyDescent="0.15">
      <c r="A10" s="616"/>
      <c r="B10" s="646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6"/>
      <c r="N10" s="647"/>
      <c r="O10" s="647"/>
      <c r="P10" s="647"/>
      <c r="Q10" s="647"/>
      <c r="R10" s="647"/>
      <c r="S10" s="647"/>
      <c r="T10" s="647"/>
      <c r="U10" s="647"/>
      <c r="V10" s="647"/>
      <c r="W10" s="651"/>
    </row>
    <row r="11" spans="1:23" ht="26.1" hidden="1" customHeight="1" x14ac:dyDescent="0.15">
      <c r="A11" s="616"/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6"/>
      <c r="N11" s="647"/>
      <c r="O11" s="647"/>
      <c r="P11" s="647"/>
      <c r="Q11" s="647"/>
      <c r="R11" s="647"/>
      <c r="S11" s="647"/>
      <c r="T11" s="647"/>
      <c r="U11" s="647"/>
      <c r="V11" s="647"/>
      <c r="W11" s="651"/>
    </row>
    <row r="12" spans="1:23" ht="26.1" hidden="1" customHeight="1" x14ac:dyDescent="0.15">
      <c r="A12" s="616"/>
      <c r="B12" s="646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6"/>
      <c r="N12" s="647"/>
      <c r="O12" s="647"/>
      <c r="P12" s="647"/>
      <c r="Q12" s="647"/>
      <c r="R12" s="647"/>
      <c r="S12" s="647"/>
      <c r="T12" s="647"/>
      <c r="U12" s="647"/>
      <c r="V12" s="647"/>
      <c r="W12" s="651"/>
    </row>
    <row r="13" spans="1:23" ht="26.1" hidden="1" customHeight="1" x14ac:dyDescent="0.15">
      <c r="A13" s="616"/>
      <c r="B13" s="646"/>
      <c r="C13" s="647"/>
      <c r="D13" s="647"/>
      <c r="E13" s="647"/>
      <c r="F13" s="647"/>
      <c r="G13" s="647"/>
      <c r="H13" s="647"/>
      <c r="I13" s="647"/>
      <c r="J13" s="647"/>
      <c r="K13" s="647"/>
      <c r="L13" s="647"/>
      <c r="M13" s="646"/>
      <c r="N13" s="647"/>
      <c r="O13" s="647"/>
      <c r="P13" s="647"/>
      <c r="Q13" s="647"/>
      <c r="R13" s="647"/>
      <c r="S13" s="647"/>
      <c r="T13" s="647"/>
      <c r="U13" s="647"/>
      <c r="V13" s="647"/>
      <c r="W13" s="651"/>
    </row>
    <row r="14" spans="1:23" ht="26.1" hidden="1" customHeight="1" x14ac:dyDescent="0.15">
      <c r="A14" s="617"/>
      <c r="B14" s="648"/>
      <c r="C14" s="649"/>
      <c r="D14" s="649"/>
      <c r="E14" s="649"/>
      <c r="F14" s="649"/>
      <c r="G14" s="649"/>
      <c r="H14" s="649"/>
      <c r="I14" s="649"/>
      <c r="J14" s="649"/>
      <c r="K14" s="649"/>
      <c r="L14" s="649"/>
      <c r="M14" s="648"/>
      <c r="N14" s="649"/>
      <c r="O14" s="649"/>
      <c r="P14" s="649"/>
      <c r="Q14" s="649"/>
      <c r="R14" s="649"/>
      <c r="S14" s="649"/>
      <c r="T14" s="649"/>
      <c r="U14" s="649"/>
      <c r="V14" s="649"/>
      <c r="W14" s="652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69"/>
    </row>
    <row r="16" spans="1:23" ht="26.1" customHeight="1" thickBot="1" x14ac:dyDescent="0.2">
      <c r="A16" s="826" t="s">
        <v>8</v>
      </c>
      <c r="B16" s="827"/>
      <c r="C16" s="827"/>
      <c r="D16" s="827"/>
      <c r="E16" s="827"/>
      <c r="F16" s="827"/>
      <c r="G16" s="827"/>
      <c r="H16" s="827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8"/>
    </row>
    <row r="17" spans="1:23" ht="26.1" customHeight="1" x14ac:dyDescent="0.15">
      <c r="A17" s="829" t="s">
        <v>220</v>
      </c>
      <c r="B17" s="633"/>
      <c r="C17" s="633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792"/>
    </row>
    <row r="18" spans="1:23" ht="26.1" customHeight="1" x14ac:dyDescent="0.15">
      <c r="A18" s="807" t="s">
        <v>9</v>
      </c>
      <c r="B18" s="830" t="s">
        <v>10</v>
      </c>
      <c r="C18" s="830" t="s">
        <v>11</v>
      </c>
      <c r="D18" s="831"/>
      <c r="E18" s="831"/>
      <c r="F18" s="831"/>
      <c r="G18" s="808"/>
      <c r="H18" s="830" t="s">
        <v>12</v>
      </c>
      <c r="I18" s="831"/>
      <c r="J18" s="831"/>
      <c r="K18" s="831"/>
      <c r="L18" s="808"/>
      <c r="M18" s="738" t="s">
        <v>13</v>
      </c>
      <c r="N18" s="739"/>
      <c r="O18" s="739"/>
      <c r="P18" s="739"/>
      <c r="Q18" s="739"/>
      <c r="R18" s="739"/>
      <c r="S18" s="830" t="s">
        <v>14</v>
      </c>
      <c r="T18" s="831"/>
      <c r="U18" s="831"/>
      <c r="V18" s="831"/>
      <c r="W18" s="832"/>
    </row>
    <row r="19" spans="1:23" ht="26.1" customHeight="1" x14ac:dyDescent="0.15">
      <c r="A19" s="622"/>
      <c r="B19" s="839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59" t="s">
        <v>15</v>
      </c>
      <c r="N19" s="359" t="s">
        <v>16</v>
      </c>
      <c r="O19" s="360" t="s">
        <v>17</v>
      </c>
      <c r="P19" s="361" t="s">
        <v>18</v>
      </c>
      <c r="Q19" s="361" t="s">
        <v>19</v>
      </c>
      <c r="R19" s="361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0" t="s">
        <v>19</v>
      </c>
    </row>
    <row r="20" spans="1:23" ht="26.1" customHeight="1" x14ac:dyDescent="0.15">
      <c r="A20" s="342" t="s">
        <v>21</v>
      </c>
      <c r="B20" s="343">
        <f>RANK(D20,D20:D26,0)</f>
        <v>4</v>
      </c>
      <c r="C20" s="344">
        <v>0</v>
      </c>
      <c r="D20" s="499">
        <f>I20+N20+T20</f>
        <v>0</v>
      </c>
      <c r="E20" s="501">
        <f>J20+O20+U20</f>
        <v>0</v>
      </c>
      <c r="F20" s="345" t="e">
        <f>E20/D20</f>
        <v>#DIV/0!</v>
      </c>
      <c r="G20" s="499">
        <f>L20+Q20+W20</f>
        <v>0</v>
      </c>
      <c r="H20" s="344">
        <v>0</v>
      </c>
      <c r="I20" s="499">
        <v>0</v>
      </c>
      <c r="J20" s="501">
        <v>0</v>
      </c>
      <c r="K20" s="455" t="e">
        <f>J20/I20</f>
        <v>#DIV/0!</v>
      </c>
      <c r="L20" s="499">
        <v>0</v>
      </c>
      <c r="M20" s="1256">
        <v>0</v>
      </c>
      <c r="N20" s="499">
        <v>0</v>
      </c>
      <c r="O20" s="501">
        <v>0</v>
      </c>
      <c r="P20" s="455" t="e">
        <f>O20/N20</f>
        <v>#DIV/0!</v>
      </c>
      <c r="Q20" s="499">
        <v>0</v>
      </c>
      <c r="R20" s="561">
        <v>0</v>
      </c>
      <c r="S20" s="1256">
        <v>0</v>
      </c>
      <c r="T20" s="499">
        <v>0</v>
      </c>
      <c r="U20" s="501">
        <v>0</v>
      </c>
      <c r="V20" s="455" t="e">
        <f>U20/T20</f>
        <v>#DIV/0!</v>
      </c>
      <c r="W20" s="1257">
        <v>0</v>
      </c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00">
        <f t="shared" ref="D21:D26" si="0">I21+N21+T21</f>
        <v>6</v>
      </c>
      <c r="E21" s="502">
        <f t="shared" ref="E21:E26" si="1">J21+O21+U21</f>
        <v>6</v>
      </c>
      <c r="F21" s="348">
        <f>E21/D21</f>
        <v>1</v>
      </c>
      <c r="G21" s="500">
        <f t="shared" ref="G21:G26" si="2">L21+Q21+W21</f>
        <v>0</v>
      </c>
      <c r="H21" s="347">
        <v>0</v>
      </c>
      <c r="I21" s="500">
        <v>6</v>
      </c>
      <c r="J21" s="502">
        <v>6</v>
      </c>
      <c r="K21" s="457">
        <f t="shared" ref="K21:K27" si="3">J21/I21</f>
        <v>1</v>
      </c>
      <c r="L21" s="500">
        <v>0</v>
      </c>
      <c r="M21" s="1258">
        <v>0</v>
      </c>
      <c r="N21" s="500">
        <v>0</v>
      </c>
      <c r="O21" s="502">
        <v>0</v>
      </c>
      <c r="P21" s="457" t="e">
        <f t="shared" ref="P21:P27" si="4">O21/N21</f>
        <v>#DIV/0!</v>
      </c>
      <c r="Q21" s="500">
        <v>0</v>
      </c>
      <c r="R21" s="563">
        <v>0</v>
      </c>
      <c r="S21" s="1258">
        <v>0</v>
      </c>
      <c r="T21" s="500">
        <v>0</v>
      </c>
      <c r="U21" s="502">
        <v>0</v>
      </c>
      <c r="V21" s="457" t="e">
        <f t="shared" ref="V21:V27" si="5">U21/T21</f>
        <v>#DIV/0!</v>
      </c>
      <c r="W21" s="1259">
        <v>0</v>
      </c>
    </row>
    <row r="22" spans="1:23" ht="26.1" customHeight="1" x14ac:dyDescent="0.15">
      <c r="A22" s="342" t="s">
        <v>23</v>
      </c>
      <c r="B22" s="346">
        <f>RANK(D22,D20:D26,0)</f>
        <v>4</v>
      </c>
      <c r="C22" s="347">
        <v>0</v>
      </c>
      <c r="D22" s="500">
        <f t="shared" si="0"/>
        <v>0</v>
      </c>
      <c r="E22" s="502">
        <f t="shared" si="1"/>
        <v>0</v>
      </c>
      <c r="F22" s="348" t="e">
        <f t="shared" ref="F22:F26" si="6">E22/D22</f>
        <v>#DIV/0!</v>
      </c>
      <c r="G22" s="500">
        <f t="shared" si="2"/>
        <v>0</v>
      </c>
      <c r="H22" s="347">
        <v>0</v>
      </c>
      <c r="I22" s="500">
        <v>0</v>
      </c>
      <c r="J22" s="502">
        <v>0</v>
      </c>
      <c r="K22" s="457" t="e">
        <f t="shared" si="3"/>
        <v>#DIV/0!</v>
      </c>
      <c r="L22" s="500">
        <v>0</v>
      </c>
      <c r="M22" s="1258">
        <v>0</v>
      </c>
      <c r="N22" s="500">
        <v>0</v>
      </c>
      <c r="O22" s="502">
        <v>0</v>
      </c>
      <c r="P22" s="457" t="e">
        <f t="shared" si="4"/>
        <v>#DIV/0!</v>
      </c>
      <c r="Q22" s="500">
        <v>0</v>
      </c>
      <c r="R22" s="563">
        <v>0</v>
      </c>
      <c r="S22" s="1258">
        <v>0</v>
      </c>
      <c r="T22" s="500">
        <v>0</v>
      </c>
      <c r="U22" s="502">
        <v>0</v>
      </c>
      <c r="V22" s="457" t="e">
        <f t="shared" si="5"/>
        <v>#DIV/0!</v>
      </c>
      <c r="W22" s="1259">
        <v>0</v>
      </c>
    </row>
    <row r="23" spans="1:23" ht="26.1" customHeight="1" x14ac:dyDescent="0.15">
      <c r="A23" s="342" t="s">
        <v>24</v>
      </c>
      <c r="B23" s="346">
        <f>RANK(D23,D20:D26,0)</f>
        <v>2</v>
      </c>
      <c r="C23" s="347">
        <v>0</v>
      </c>
      <c r="D23" s="500">
        <f t="shared" si="0"/>
        <v>4</v>
      </c>
      <c r="E23" s="502">
        <f t="shared" si="1"/>
        <v>4</v>
      </c>
      <c r="F23" s="348">
        <f t="shared" si="6"/>
        <v>1</v>
      </c>
      <c r="G23" s="500">
        <f t="shared" si="2"/>
        <v>4</v>
      </c>
      <c r="H23" s="347">
        <v>0</v>
      </c>
      <c r="I23" s="500">
        <v>3</v>
      </c>
      <c r="J23" s="502">
        <v>3</v>
      </c>
      <c r="K23" s="457">
        <f t="shared" si="3"/>
        <v>1</v>
      </c>
      <c r="L23" s="500">
        <v>3</v>
      </c>
      <c r="M23" s="1258">
        <v>0</v>
      </c>
      <c r="N23" s="500">
        <v>0</v>
      </c>
      <c r="O23" s="502">
        <v>0</v>
      </c>
      <c r="P23" s="457" t="e">
        <f t="shared" ref="P23:P24" si="7">O23/N23</f>
        <v>#DIV/0!</v>
      </c>
      <c r="Q23" s="500">
        <v>0</v>
      </c>
      <c r="R23" s="563">
        <v>0</v>
      </c>
      <c r="S23" s="1258">
        <v>0</v>
      </c>
      <c r="T23" s="500">
        <v>1</v>
      </c>
      <c r="U23" s="502">
        <v>1</v>
      </c>
      <c r="V23" s="457">
        <f t="shared" ref="V23:V24" si="8">U23/T23</f>
        <v>1</v>
      </c>
      <c r="W23" s="1259">
        <v>1</v>
      </c>
    </row>
    <row r="24" spans="1:23" ht="25.5" customHeight="1" x14ac:dyDescent="0.15">
      <c r="A24" s="342" t="s">
        <v>25</v>
      </c>
      <c r="B24" s="346">
        <f>RANK(D24,D20:D26,0)</f>
        <v>4</v>
      </c>
      <c r="C24" s="347">
        <v>0</v>
      </c>
      <c r="D24" s="500">
        <f t="shared" si="0"/>
        <v>0</v>
      </c>
      <c r="E24" s="502">
        <f t="shared" si="1"/>
        <v>0</v>
      </c>
      <c r="F24" s="348" t="e">
        <f t="shared" si="6"/>
        <v>#DIV/0!</v>
      </c>
      <c r="G24" s="500">
        <f t="shared" si="2"/>
        <v>0</v>
      </c>
      <c r="H24" s="347">
        <v>0</v>
      </c>
      <c r="I24" s="500">
        <v>0</v>
      </c>
      <c r="J24" s="502">
        <v>0</v>
      </c>
      <c r="K24" s="457" t="e">
        <f t="shared" ref="K24" si="9">J24/I24</f>
        <v>#DIV/0!</v>
      </c>
      <c r="L24" s="500">
        <v>0</v>
      </c>
      <c r="M24" s="1258">
        <v>0</v>
      </c>
      <c r="N24" s="500">
        <v>0</v>
      </c>
      <c r="O24" s="502">
        <v>0</v>
      </c>
      <c r="P24" s="457" t="e">
        <f t="shared" si="7"/>
        <v>#DIV/0!</v>
      </c>
      <c r="Q24" s="500">
        <v>0</v>
      </c>
      <c r="R24" s="563">
        <v>0</v>
      </c>
      <c r="S24" s="1258">
        <v>0</v>
      </c>
      <c r="T24" s="500">
        <v>0</v>
      </c>
      <c r="U24" s="502">
        <v>0</v>
      </c>
      <c r="V24" s="457" t="e">
        <f t="shared" si="8"/>
        <v>#DIV/0!</v>
      </c>
      <c r="W24" s="1259">
        <v>0</v>
      </c>
    </row>
    <row r="25" spans="1:23" ht="26.1" customHeight="1" x14ac:dyDescent="0.15">
      <c r="A25" s="342" t="s">
        <v>26</v>
      </c>
      <c r="B25" s="346">
        <f>RANK(D25,D20:D26,0)</f>
        <v>2</v>
      </c>
      <c r="C25" s="347">
        <v>0</v>
      </c>
      <c r="D25" s="500">
        <f t="shared" si="0"/>
        <v>4</v>
      </c>
      <c r="E25" s="502">
        <f t="shared" si="1"/>
        <v>4</v>
      </c>
      <c r="F25" s="348">
        <f t="shared" si="6"/>
        <v>1</v>
      </c>
      <c r="G25" s="500">
        <f t="shared" si="2"/>
        <v>2</v>
      </c>
      <c r="H25" s="347">
        <v>0</v>
      </c>
      <c r="I25" s="500">
        <v>1</v>
      </c>
      <c r="J25" s="502">
        <v>1</v>
      </c>
      <c r="K25" s="457">
        <f>J25/I25</f>
        <v>1</v>
      </c>
      <c r="L25" s="500">
        <v>1</v>
      </c>
      <c r="M25" s="1258">
        <v>0</v>
      </c>
      <c r="N25" s="500">
        <v>3</v>
      </c>
      <c r="O25" s="502">
        <v>3</v>
      </c>
      <c r="P25" s="457">
        <f t="shared" ref="P25:P26" si="10">O25/N25</f>
        <v>1</v>
      </c>
      <c r="Q25" s="500">
        <v>1</v>
      </c>
      <c r="R25" s="563">
        <v>0</v>
      </c>
      <c r="S25" s="1258">
        <v>0</v>
      </c>
      <c r="T25" s="500">
        <v>0</v>
      </c>
      <c r="U25" s="502">
        <v>0</v>
      </c>
      <c r="V25" s="457" t="e">
        <f t="shared" ref="V25:V26" si="11">U25/T25</f>
        <v>#DIV/0!</v>
      </c>
      <c r="W25" s="1259">
        <v>0</v>
      </c>
    </row>
    <row r="26" spans="1:23" ht="25.5" customHeight="1" x14ac:dyDescent="0.15">
      <c r="A26" s="342" t="s">
        <v>27</v>
      </c>
      <c r="B26" s="346">
        <f>RANK(D26,D20:D26,0)</f>
        <v>4</v>
      </c>
      <c r="C26" s="347">
        <v>0</v>
      </c>
      <c r="D26" s="500">
        <f t="shared" si="0"/>
        <v>0</v>
      </c>
      <c r="E26" s="502">
        <f t="shared" si="1"/>
        <v>0</v>
      </c>
      <c r="F26" s="348" t="e">
        <f t="shared" si="6"/>
        <v>#DIV/0!</v>
      </c>
      <c r="G26" s="500">
        <f t="shared" si="2"/>
        <v>0</v>
      </c>
      <c r="H26" s="347">
        <v>0</v>
      </c>
      <c r="I26" s="500">
        <v>0</v>
      </c>
      <c r="J26" s="502">
        <v>0</v>
      </c>
      <c r="K26" s="457" t="e">
        <f t="shared" ref="K26" si="12">J26/I26</f>
        <v>#DIV/0!</v>
      </c>
      <c r="L26" s="500">
        <v>0</v>
      </c>
      <c r="M26" s="1258">
        <v>0</v>
      </c>
      <c r="N26" s="500">
        <v>0</v>
      </c>
      <c r="O26" s="502">
        <v>0</v>
      </c>
      <c r="P26" s="457" t="e">
        <f t="shared" si="10"/>
        <v>#DIV/0!</v>
      </c>
      <c r="Q26" s="500">
        <v>0</v>
      </c>
      <c r="R26" s="563">
        <v>0</v>
      </c>
      <c r="S26" s="1258">
        <v>0</v>
      </c>
      <c r="T26" s="500">
        <v>0</v>
      </c>
      <c r="U26" s="502">
        <v>0</v>
      </c>
      <c r="V26" s="457" t="e">
        <f t="shared" si="11"/>
        <v>#DIV/0!</v>
      </c>
      <c r="W26" s="1259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14</v>
      </c>
      <c r="E27" s="353">
        <f>SUM(E20:E26)</f>
        <v>14</v>
      </c>
      <c r="F27" s="352">
        <f>E27/D27</f>
        <v>1</v>
      </c>
      <c r="G27" s="353">
        <f>SUM(G20:G26)</f>
        <v>6</v>
      </c>
      <c r="H27" s="351">
        <v>0</v>
      </c>
      <c r="I27" s="353">
        <f>SUM(I20:I26)</f>
        <v>10</v>
      </c>
      <c r="J27" s="353">
        <f>SUM(J20:J26)</f>
        <v>10</v>
      </c>
      <c r="K27" s="456">
        <f t="shared" si="3"/>
        <v>1</v>
      </c>
      <c r="L27" s="353">
        <f>SUM(L20:L26)</f>
        <v>4</v>
      </c>
      <c r="M27" s="446">
        <v>0</v>
      </c>
      <c r="N27" s="353">
        <f>SUM(N20:N26)</f>
        <v>3</v>
      </c>
      <c r="O27" s="353">
        <f>SUM(O20:O26)</f>
        <v>3</v>
      </c>
      <c r="P27" s="456">
        <f t="shared" si="4"/>
        <v>1</v>
      </c>
      <c r="Q27" s="353">
        <f>SUM(Q20:Q26)</f>
        <v>1</v>
      </c>
      <c r="R27" s="556">
        <f>SUM(R20:R26)</f>
        <v>0</v>
      </c>
      <c r="S27" s="446">
        <v>0</v>
      </c>
      <c r="T27" s="353">
        <f>SUM(T20:T26)</f>
        <v>1</v>
      </c>
      <c r="U27" s="353">
        <f>SUM(U20:U26)</f>
        <v>1</v>
      </c>
      <c r="V27" s="456">
        <f t="shared" si="5"/>
        <v>1</v>
      </c>
      <c r="W27" s="371">
        <f>SUM(W20:W26)</f>
        <v>1</v>
      </c>
    </row>
    <row r="28" spans="1:23" ht="25.5" customHeight="1" x14ac:dyDescent="0.15">
      <c r="A28" s="589"/>
      <c r="B28" s="590"/>
      <c r="C28" s="590"/>
      <c r="D28" s="590"/>
      <c r="E28" s="590"/>
      <c r="F28" s="886"/>
      <c r="G28" s="833" t="s">
        <v>30</v>
      </c>
      <c r="H28" s="834"/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834"/>
      <c r="T28" s="834"/>
      <c r="U28" s="834"/>
      <c r="V28" s="834"/>
      <c r="W28" s="835"/>
    </row>
    <row r="29" spans="1:23" ht="25.5" customHeight="1" x14ac:dyDescent="0.15">
      <c r="A29" s="887"/>
      <c r="B29" s="888"/>
      <c r="C29" s="888"/>
      <c r="D29" s="888"/>
      <c r="E29" s="888"/>
      <c r="F29" s="889"/>
      <c r="G29" s="449" t="s">
        <v>9</v>
      </c>
      <c r="H29" s="836" t="s">
        <v>31</v>
      </c>
      <c r="I29" s="837"/>
      <c r="J29" s="837"/>
      <c r="K29" s="837"/>
      <c r="L29" s="837"/>
      <c r="M29" s="836" t="s">
        <v>32</v>
      </c>
      <c r="N29" s="837"/>
      <c r="O29" s="837"/>
      <c r="P29" s="837"/>
      <c r="Q29" s="837"/>
      <c r="R29" s="837"/>
      <c r="S29" s="837"/>
      <c r="T29" s="838"/>
      <c r="U29" s="450" t="s">
        <v>33</v>
      </c>
      <c r="V29" s="450" t="s">
        <v>34</v>
      </c>
      <c r="W29" s="372" t="s">
        <v>35</v>
      </c>
    </row>
    <row r="30" spans="1:23" ht="156.75" customHeight="1" x14ac:dyDescent="0.15">
      <c r="A30" s="887"/>
      <c r="B30" s="888"/>
      <c r="C30" s="888"/>
      <c r="D30" s="888"/>
      <c r="E30" s="888"/>
      <c r="F30" s="889"/>
      <c r="G30" s="1260" t="s">
        <v>24</v>
      </c>
      <c r="H30" s="1261" t="s">
        <v>275</v>
      </c>
      <c r="I30" s="1262"/>
      <c r="J30" s="1262"/>
      <c r="K30" s="1262"/>
      <c r="L30" s="1263"/>
      <c r="M30" s="1015" t="s">
        <v>276</v>
      </c>
      <c r="N30" s="1002"/>
      <c r="O30" s="1002"/>
      <c r="P30" s="1002"/>
      <c r="Q30" s="1002"/>
      <c r="R30" s="1002"/>
      <c r="S30" s="1002"/>
      <c r="T30" s="1264"/>
      <c r="U30" s="1265" t="s">
        <v>277</v>
      </c>
      <c r="V30" s="1265" t="s">
        <v>278</v>
      </c>
      <c r="W30" s="1266" t="s">
        <v>293</v>
      </c>
    </row>
    <row r="31" spans="1:23" ht="51" customHeight="1" thickBot="1" x14ac:dyDescent="0.2">
      <c r="A31" s="887"/>
      <c r="B31" s="888"/>
      <c r="C31" s="888"/>
      <c r="D31" s="888"/>
      <c r="E31" s="888"/>
      <c r="F31" s="889"/>
      <c r="G31" s="1267" t="s">
        <v>292</v>
      </c>
      <c r="H31" s="1261" t="s">
        <v>294</v>
      </c>
      <c r="I31" s="1262"/>
      <c r="J31" s="1262"/>
      <c r="K31" s="1262"/>
      <c r="L31" s="1263"/>
      <c r="M31" s="1015" t="s">
        <v>295</v>
      </c>
      <c r="N31" s="1002"/>
      <c r="O31" s="1002"/>
      <c r="P31" s="1002"/>
      <c r="Q31" s="1002"/>
      <c r="R31" s="1002"/>
      <c r="S31" s="1002"/>
      <c r="T31" s="1264"/>
      <c r="U31" s="1265" t="s">
        <v>281</v>
      </c>
      <c r="V31" s="1265" t="s">
        <v>282</v>
      </c>
      <c r="W31" s="1266" t="s">
        <v>296</v>
      </c>
    </row>
    <row r="32" spans="1:23" ht="26.1" customHeight="1" x14ac:dyDescent="0.15">
      <c r="A32" s="589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1"/>
    </row>
    <row r="33" spans="1:23" ht="26.1" customHeight="1" thickBot="1" x14ac:dyDescent="0.2">
      <c r="A33" s="592" t="s">
        <v>36</v>
      </c>
      <c r="B33" s="59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4"/>
    </row>
    <row r="34" spans="1:23" ht="26.1" customHeight="1" x14ac:dyDescent="0.15">
      <c r="A34" s="620" t="s">
        <v>37</v>
      </c>
      <c r="B34" s="633"/>
      <c r="C34" s="633"/>
      <c r="D34" s="789" t="s">
        <v>38</v>
      </c>
      <c r="E34" s="790"/>
      <c r="F34" s="790"/>
      <c r="G34" s="790"/>
      <c r="H34" s="790"/>
      <c r="I34" s="790"/>
      <c r="J34" s="790"/>
      <c r="K34" s="790"/>
      <c r="L34" s="890"/>
      <c r="M34" s="789" t="s">
        <v>39</v>
      </c>
      <c r="N34" s="790"/>
      <c r="O34" s="790"/>
      <c r="P34" s="790"/>
      <c r="Q34" s="790"/>
      <c r="R34" s="790"/>
      <c r="S34" s="790"/>
      <c r="T34" s="790"/>
      <c r="U34" s="790"/>
      <c r="V34" s="629" t="s">
        <v>114</v>
      </c>
      <c r="W34" s="630"/>
    </row>
    <row r="35" spans="1:23" ht="26.1" customHeight="1" x14ac:dyDescent="0.15">
      <c r="A35" s="634"/>
      <c r="B35" s="635"/>
      <c r="C35" s="635"/>
      <c r="D35" s="355" t="s">
        <v>21</v>
      </c>
      <c r="E35" s="355" t="s">
        <v>22</v>
      </c>
      <c r="F35" s="355" t="s">
        <v>23</v>
      </c>
      <c r="G35" s="355" t="s">
        <v>24</v>
      </c>
      <c r="H35" s="355" t="s">
        <v>25</v>
      </c>
      <c r="I35" s="355" t="s">
        <v>26</v>
      </c>
      <c r="J35" s="355" t="s">
        <v>27</v>
      </c>
      <c r="K35" s="635" t="s">
        <v>28</v>
      </c>
      <c r="L35" s="635"/>
      <c r="M35" s="355" t="s">
        <v>21</v>
      </c>
      <c r="N35" s="355" t="s">
        <v>22</v>
      </c>
      <c r="O35" s="355" t="s">
        <v>23</v>
      </c>
      <c r="P35" s="355" t="s">
        <v>24</v>
      </c>
      <c r="Q35" s="355" t="s">
        <v>25</v>
      </c>
      <c r="R35" s="355" t="s">
        <v>26</v>
      </c>
      <c r="S35" s="355" t="s">
        <v>27</v>
      </c>
      <c r="T35" s="635" t="s">
        <v>28</v>
      </c>
      <c r="U35" s="635"/>
      <c r="V35" s="631"/>
      <c r="W35" s="632"/>
    </row>
    <row r="36" spans="1:23" ht="26.1" customHeight="1" x14ac:dyDescent="0.15">
      <c r="A36" s="807" t="s">
        <v>40</v>
      </c>
      <c r="B36" s="831"/>
      <c r="C36" s="426" t="s">
        <v>15</v>
      </c>
      <c r="D36" s="1268">
        <v>427.19</v>
      </c>
      <c r="E36" s="1269">
        <v>920.62533966885997</v>
      </c>
      <c r="F36" s="1269">
        <v>377.18</v>
      </c>
      <c r="G36" s="1269">
        <v>249.17</v>
      </c>
      <c r="H36" s="1269">
        <v>304.94</v>
      </c>
      <c r="I36" s="1269">
        <v>78.94</v>
      </c>
      <c r="J36" s="1269">
        <v>64.7</v>
      </c>
      <c r="K36" s="818">
        <f>SUM(D36:J36)</f>
        <v>2422.7453396688597</v>
      </c>
      <c r="L36" s="812"/>
      <c r="M36" s="1268">
        <v>427.19</v>
      </c>
      <c r="N36" s="1269">
        <v>920.63</v>
      </c>
      <c r="O36" s="1269">
        <v>377.18</v>
      </c>
      <c r="P36" s="1269">
        <v>249.17</v>
      </c>
      <c r="Q36" s="1269">
        <v>304.94</v>
      </c>
      <c r="R36" s="1269">
        <v>78.94</v>
      </c>
      <c r="S36" s="1269">
        <v>64.7</v>
      </c>
      <c r="T36" s="818">
        <f>SUM(M36:S36)</f>
        <v>2422.75</v>
      </c>
      <c r="U36" s="819"/>
      <c r="V36" s="812">
        <f t="shared" ref="V36:V55" si="13">T36-K36</f>
        <v>4.6603311402577674E-3</v>
      </c>
      <c r="W36" s="813"/>
    </row>
    <row r="37" spans="1:23" ht="25.5" customHeight="1" x14ac:dyDescent="0.15">
      <c r="A37" s="634"/>
      <c r="B37" s="635"/>
      <c r="C37" s="426" t="s">
        <v>41</v>
      </c>
      <c r="D37" s="1270">
        <v>372.82</v>
      </c>
      <c r="E37" s="571">
        <v>577.27</v>
      </c>
      <c r="F37" s="571">
        <v>377.94</v>
      </c>
      <c r="G37" s="571">
        <v>253.45</v>
      </c>
      <c r="H37" s="571">
        <v>0.89</v>
      </c>
      <c r="I37" s="571">
        <v>60.7</v>
      </c>
      <c r="J37" s="571">
        <v>51.69</v>
      </c>
      <c r="K37" s="820">
        <f>SUM(D37:J37)</f>
        <v>1694.7600000000002</v>
      </c>
      <c r="L37" s="816"/>
      <c r="M37" s="1270">
        <v>470.99</v>
      </c>
      <c r="N37" s="571">
        <v>493.86</v>
      </c>
      <c r="O37" s="571">
        <v>429.65</v>
      </c>
      <c r="P37" s="571">
        <v>268.54000000000002</v>
      </c>
      <c r="Q37" s="571">
        <v>5.82</v>
      </c>
      <c r="R37" s="571">
        <v>59.31</v>
      </c>
      <c r="S37" s="571">
        <v>82.64</v>
      </c>
      <c r="T37" s="820">
        <f>SUM(M37:S37)</f>
        <v>1810.81</v>
      </c>
      <c r="U37" s="821"/>
      <c r="V37" s="816">
        <f t="shared" si="13"/>
        <v>116.04999999999973</v>
      </c>
      <c r="W37" s="817"/>
    </row>
    <row r="38" spans="1:23" ht="26.1" customHeight="1" x14ac:dyDescent="0.15">
      <c r="A38" s="634"/>
      <c r="B38" s="635"/>
      <c r="C38" s="356" t="s">
        <v>42</v>
      </c>
      <c r="D38" s="564">
        <f>D37/D36</f>
        <v>0.87272642149863056</v>
      </c>
      <c r="E38" s="564">
        <f t="shared" ref="E38:K38" si="14">E37/E36</f>
        <v>0.6270411807344326</v>
      </c>
      <c r="F38" s="564">
        <f t="shared" si="14"/>
        <v>1.0020149530728033</v>
      </c>
      <c r="G38" s="564">
        <f t="shared" si="14"/>
        <v>1.0171770277320704</v>
      </c>
      <c r="H38" s="564">
        <f t="shared" si="14"/>
        <v>2.9186069390699809E-3</v>
      </c>
      <c r="I38" s="564">
        <f t="shared" si="14"/>
        <v>0.76893843425386377</v>
      </c>
      <c r="J38" s="564">
        <f t="shared" si="14"/>
        <v>0.79891808346213289</v>
      </c>
      <c r="K38" s="883">
        <f t="shared" si="14"/>
        <v>0.69952048704864689</v>
      </c>
      <c r="L38" s="884"/>
      <c r="M38" s="566">
        <f>M37/M36</f>
        <v>1.1025304899459256</v>
      </c>
      <c r="N38" s="565">
        <f t="shared" ref="N38:T38" si="15">N37/N36</f>
        <v>0.53643700509433756</v>
      </c>
      <c r="O38" s="565">
        <f t="shared" si="15"/>
        <v>1.1391112996447319</v>
      </c>
      <c r="P38" s="565">
        <f t="shared" si="15"/>
        <v>1.0777380904603284</v>
      </c>
      <c r="Q38" s="565">
        <f t="shared" si="15"/>
        <v>1.9085721781334036E-2</v>
      </c>
      <c r="R38" s="565">
        <f t="shared" si="15"/>
        <v>0.75133012414492029</v>
      </c>
      <c r="S38" s="565">
        <f t="shared" si="15"/>
        <v>1.2772797527047912</v>
      </c>
      <c r="T38" s="802">
        <f t="shared" si="15"/>
        <v>0.74741925497884631</v>
      </c>
      <c r="U38" s="840"/>
      <c r="V38" s="804">
        <f t="shared" si="13"/>
        <v>4.7898767930199426E-2</v>
      </c>
      <c r="W38" s="805"/>
    </row>
    <row r="39" spans="1:23" ht="26.1" customHeight="1" x14ac:dyDescent="0.15">
      <c r="A39" s="653" t="s">
        <v>43</v>
      </c>
      <c r="B39" s="654"/>
      <c r="C39" s="426" t="s">
        <v>15</v>
      </c>
      <c r="D39" s="1268"/>
      <c r="E39" s="1269">
        <v>659.13</v>
      </c>
      <c r="F39" s="1269"/>
      <c r="G39" s="1269">
        <v>227.48</v>
      </c>
      <c r="H39" s="1269">
        <v>254.7</v>
      </c>
      <c r="I39" s="1269">
        <v>77.349999999999994</v>
      </c>
      <c r="J39" s="1269"/>
      <c r="K39" s="818">
        <f>SUM(D39:J39)</f>
        <v>1218.6599999999999</v>
      </c>
      <c r="L39" s="812"/>
      <c r="M39" s="1268"/>
      <c r="N39" s="1269">
        <v>659.13</v>
      </c>
      <c r="O39" s="1269"/>
      <c r="P39" s="1269">
        <v>227.48</v>
      </c>
      <c r="Q39" s="1269">
        <v>254.7</v>
      </c>
      <c r="R39" s="1269">
        <v>77.349999999999994</v>
      </c>
      <c r="S39" s="1269"/>
      <c r="T39" s="818">
        <f>SUM(M39:S39)</f>
        <v>1218.6599999999999</v>
      </c>
      <c r="U39" s="819"/>
      <c r="V39" s="812">
        <f t="shared" si="13"/>
        <v>0</v>
      </c>
      <c r="W39" s="813"/>
    </row>
    <row r="40" spans="1:23" ht="26.1" customHeight="1" x14ac:dyDescent="0.15">
      <c r="A40" s="653"/>
      <c r="B40" s="654"/>
      <c r="C40" s="426" t="s">
        <v>41</v>
      </c>
      <c r="D40" s="1270"/>
      <c r="E40" s="571">
        <v>408.41</v>
      </c>
      <c r="F40" s="571"/>
      <c r="G40" s="571">
        <v>251.29</v>
      </c>
      <c r="H40" s="571">
        <v>0.6</v>
      </c>
      <c r="I40" s="571">
        <v>59.7</v>
      </c>
      <c r="J40" s="571"/>
      <c r="K40" s="820">
        <f>SUM(D40:J40)</f>
        <v>720.00000000000011</v>
      </c>
      <c r="L40" s="816"/>
      <c r="M40" s="1270"/>
      <c r="N40" s="571">
        <v>350.05</v>
      </c>
      <c r="O40" s="571"/>
      <c r="P40" s="571">
        <v>265.43</v>
      </c>
      <c r="Q40" s="571">
        <v>5.63</v>
      </c>
      <c r="R40" s="571">
        <v>58.47</v>
      </c>
      <c r="S40" s="571"/>
      <c r="T40" s="820">
        <f>SUM(M40:S40)</f>
        <v>679.58</v>
      </c>
      <c r="U40" s="821"/>
      <c r="V40" s="816">
        <f t="shared" si="13"/>
        <v>-40.420000000000073</v>
      </c>
      <c r="W40" s="817"/>
    </row>
    <row r="41" spans="1:23" ht="26.1" customHeight="1" x14ac:dyDescent="0.15">
      <c r="A41" s="653"/>
      <c r="B41" s="654"/>
      <c r="C41" s="356" t="s">
        <v>42</v>
      </c>
      <c r="D41" s="564" t="e">
        <f>D40/D39</f>
        <v>#DIV/0!</v>
      </c>
      <c r="E41" s="564">
        <f t="shared" ref="E41:K41" si="16">E40/E39</f>
        <v>0.61961980186002763</v>
      </c>
      <c r="F41" s="564" t="e">
        <f t="shared" si="16"/>
        <v>#DIV/0!</v>
      </c>
      <c r="G41" s="564">
        <f t="shared" si="16"/>
        <v>1.104668542289432</v>
      </c>
      <c r="H41" s="564">
        <f t="shared" si="16"/>
        <v>2.3557126030624262E-3</v>
      </c>
      <c r="I41" s="564">
        <f t="shared" si="16"/>
        <v>0.77181641887524255</v>
      </c>
      <c r="J41" s="564" t="e">
        <f t="shared" si="16"/>
        <v>#DIV/0!</v>
      </c>
      <c r="K41" s="883">
        <f t="shared" si="16"/>
        <v>0.59081286002658673</v>
      </c>
      <c r="L41" s="884"/>
      <c r="M41" s="566" t="e">
        <f>M40/M39</f>
        <v>#DIV/0!</v>
      </c>
      <c r="N41" s="565">
        <f t="shared" ref="N41:T41" si="17">N40/N39</f>
        <v>0.53107884635807812</v>
      </c>
      <c r="O41" s="565" t="e">
        <f t="shared" si="17"/>
        <v>#DIV/0!</v>
      </c>
      <c r="P41" s="565">
        <f t="shared" si="17"/>
        <v>1.1668278529980658</v>
      </c>
      <c r="Q41" s="565">
        <f t="shared" si="17"/>
        <v>2.21044365920691E-2</v>
      </c>
      <c r="R41" s="565">
        <f t="shared" si="17"/>
        <v>0.75591467356173248</v>
      </c>
      <c r="S41" s="565" t="e">
        <f t="shared" si="17"/>
        <v>#DIV/0!</v>
      </c>
      <c r="T41" s="802">
        <f t="shared" si="17"/>
        <v>0.55764528252342749</v>
      </c>
      <c r="U41" s="803"/>
      <c r="V41" s="804">
        <f t="shared" si="13"/>
        <v>-3.316757750315924E-2</v>
      </c>
      <c r="W41" s="805"/>
    </row>
    <row r="42" spans="1:23" ht="26.1" customHeight="1" x14ac:dyDescent="0.15">
      <c r="A42" s="653" t="s">
        <v>44</v>
      </c>
      <c r="B42" s="654" t="s">
        <v>44</v>
      </c>
      <c r="C42" s="426" t="s">
        <v>15</v>
      </c>
      <c r="D42" s="1268"/>
      <c r="E42" s="1269">
        <v>37.94</v>
      </c>
      <c r="F42" s="1269"/>
      <c r="G42" s="1269">
        <v>11.86</v>
      </c>
      <c r="H42" s="1269">
        <v>4.3899999999999997</v>
      </c>
      <c r="I42" s="1269">
        <v>0.45</v>
      </c>
      <c r="J42" s="1269"/>
      <c r="K42" s="818">
        <f>SUM(D42:J42)</f>
        <v>54.64</v>
      </c>
      <c r="L42" s="812"/>
      <c r="M42" s="1268"/>
      <c r="N42" s="1269">
        <v>37.94</v>
      </c>
      <c r="O42" s="1269"/>
      <c r="P42" s="1269">
        <v>11.86</v>
      </c>
      <c r="Q42" s="1269">
        <v>4.3899999999999997</v>
      </c>
      <c r="R42" s="1269">
        <v>0.45</v>
      </c>
      <c r="S42" s="1269"/>
      <c r="T42" s="818">
        <f>SUM(M42:S42)</f>
        <v>54.64</v>
      </c>
      <c r="U42" s="819"/>
      <c r="V42" s="812">
        <f t="shared" si="13"/>
        <v>0</v>
      </c>
      <c r="W42" s="813"/>
    </row>
    <row r="43" spans="1:23" ht="26.1" customHeight="1" x14ac:dyDescent="0.15">
      <c r="A43" s="653"/>
      <c r="B43" s="654"/>
      <c r="C43" s="426" t="s">
        <v>41</v>
      </c>
      <c r="D43" s="1270"/>
      <c r="E43" s="571">
        <v>47.26</v>
      </c>
      <c r="F43" s="571"/>
      <c r="G43" s="571">
        <v>7.28</v>
      </c>
      <c r="H43" s="571">
        <v>0</v>
      </c>
      <c r="I43" s="571">
        <v>0.78</v>
      </c>
      <c r="J43" s="571"/>
      <c r="K43" s="820">
        <f>SUM(D43:J43)</f>
        <v>55.32</v>
      </c>
      <c r="L43" s="816"/>
      <c r="M43" s="1270"/>
      <c r="N43" s="571">
        <v>2.0099999999999998</v>
      </c>
      <c r="O43" s="571"/>
      <c r="P43" s="571">
        <v>7.72</v>
      </c>
      <c r="Q43" s="571">
        <v>0.03</v>
      </c>
      <c r="R43" s="571">
        <v>0.78</v>
      </c>
      <c r="S43" s="571"/>
      <c r="T43" s="820">
        <f>SUM(M43:S43)</f>
        <v>10.54</v>
      </c>
      <c r="U43" s="821"/>
      <c r="V43" s="816">
        <f t="shared" si="13"/>
        <v>-44.78</v>
      </c>
      <c r="W43" s="817"/>
    </row>
    <row r="44" spans="1:23" ht="26.1" customHeight="1" x14ac:dyDescent="0.15">
      <c r="A44" s="653"/>
      <c r="B44" s="654"/>
      <c r="C44" s="356" t="s">
        <v>42</v>
      </c>
      <c r="D44" s="564" t="e">
        <f>D43/D42</f>
        <v>#DIV/0!</v>
      </c>
      <c r="E44" s="564">
        <f t="shared" ref="E44:K44" si="18">E43/E42</f>
        <v>1.2456510279388509</v>
      </c>
      <c r="F44" s="564" t="e">
        <f t="shared" si="18"/>
        <v>#DIV/0!</v>
      </c>
      <c r="G44" s="564">
        <f t="shared" si="18"/>
        <v>0.61382799325463744</v>
      </c>
      <c r="H44" s="564">
        <f t="shared" si="18"/>
        <v>0</v>
      </c>
      <c r="I44" s="564">
        <f t="shared" si="18"/>
        <v>1.7333333333333334</v>
      </c>
      <c r="J44" s="564" t="e">
        <f t="shared" si="18"/>
        <v>#DIV/0!</v>
      </c>
      <c r="K44" s="883">
        <f t="shared" si="18"/>
        <v>1.0124450951683748</v>
      </c>
      <c r="L44" s="884"/>
      <c r="M44" s="566" t="e">
        <f>M43/M42</f>
        <v>#DIV/0!</v>
      </c>
      <c r="N44" s="565">
        <f t="shared" ref="N44:T44" si="19">N43/N42</f>
        <v>5.2978386926726406E-2</v>
      </c>
      <c r="O44" s="564" t="e">
        <f>O43/O42</f>
        <v>#DIV/0!</v>
      </c>
      <c r="P44" s="565">
        <f t="shared" si="19"/>
        <v>0.65092748735244521</v>
      </c>
      <c r="Q44" s="565">
        <f t="shared" si="19"/>
        <v>6.8337129840546698E-3</v>
      </c>
      <c r="R44" s="565">
        <f t="shared" si="19"/>
        <v>1.7333333333333334</v>
      </c>
      <c r="S44" s="565" t="e">
        <f t="shared" si="19"/>
        <v>#DIV/0!</v>
      </c>
      <c r="T44" s="802">
        <f t="shared" si="19"/>
        <v>0.19289897510980963</v>
      </c>
      <c r="U44" s="803"/>
      <c r="V44" s="804">
        <f t="shared" si="13"/>
        <v>-0.8195461200585652</v>
      </c>
      <c r="W44" s="805"/>
    </row>
    <row r="45" spans="1:23" ht="26.1" customHeight="1" x14ac:dyDescent="0.15">
      <c r="A45" s="655" t="s">
        <v>45</v>
      </c>
      <c r="B45" s="656"/>
      <c r="C45" s="426" t="s">
        <v>15</v>
      </c>
      <c r="D45" s="1268"/>
      <c r="E45" s="1269">
        <v>23.97</v>
      </c>
      <c r="F45" s="1269"/>
      <c r="G45" s="1269">
        <v>10.15</v>
      </c>
      <c r="H45" s="1269">
        <v>14.19</v>
      </c>
      <c r="I45" s="1269">
        <v>6.34</v>
      </c>
      <c r="J45" s="1269"/>
      <c r="K45" s="818">
        <f>SUM(D45:J45)</f>
        <v>54.649999999999991</v>
      </c>
      <c r="L45" s="812"/>
      <c r="M45" s="1268"/>
      <c r="N45" s="1269">
        <v>23.97</v>
      </c>
      <c r="O45" s="1269"/>
      <c r="P45" s="1269">
        <v>10.15</v>
      </c>
      <c r="Q45" s="1269">
        <v>14.19</v>
      </c>
      <c r="R45" s="1269">
        <v>6.34</v>
      </c>
      <c r="S45" s="1269"/>
      <c r="T45" s="818">
        <f>SUM(M45:S45)</f>
        <v>54.649999999999991</v>
      </c>
      <c r="U45" s="819"/>
      <c r="V45" s="812">
        <f t="shared" si="13"/>
        <v>0</v>
      </c>
      <c r="W45" s="813"/>
    </row>
    <row r="46" spans="1:23" ht="26.1" customHeight="1" x14ac:dyDescent="0.15">
      <c r="A46" s="655"/>
      <c r="B46" s="656"/>
      <c r="C46" s="426" t="s">
        <v>41</v>
      </c>
      <c r="D46" s="1270"/>
      <c r="E46" s="571">
        <v>4.6900000000000004</v>
      </c>
      <c r="F46" s="571"/>
      <c r="G46" s="571">
        <v>3.61</v>
      </c>
      <c r="H46" s="571">
        <v>0</v>
      </c>
      <c r="I46" s="571">
        <v>5.9</v>
      </c>
      <c r="J46" s="571"/>
      <c r="K46" s="820">
        <f>SUM(D46:J46)</f>
        <v>14.200000000000001</v>
      </c>
      <c r="L46" s="816"/>
      <c r="M46" s="1270"/>
      <c r="N46" s="571">
        <v>10.94</v>
      </c>
      <c r="O46" s="571"/>
      <c r="P46" s="571">
        <v>3.82</v>
      </c>
      <c r="Q46" s="571">
        <v>4.43</v>
      </c>
      <c r="R46" s="571">
        <v>5.9</v>
      </c>
      <c r="S46" s="571"/>
      <c r="T46" s="820">
        <f>SUM(M46:S46)</f>
        <v>25.089999999999996</v>
      </c>
      <c r="U46" s="821"/>
      <c r="V46" s="816">
        <f t="shared" si="13"/>
        <v>10.889999999999995</v>
      </c>
      <c r="W46" s="817"/>
    </row>
    <row r="47" spans="1:23" ht="26.1" customHeight="1" x14ac:dyDescent="0.15">
      <c r="A47" s="655"/>
      <c r="B47" s="656"/>
      <c r="C47" s="427" t="s">
        <v>42</v>
      </c>
      <c r="D47" s="567" t="e">
        <f>D46/D45</f>
        <v>#DIV/0!</v>
      </c>
      <c r="E47" s="567">
        <f t="shared" ref="E47:K47" si="20">E46/E45</f>
        <v>0.19566124322069256</v>
      </c>
      <c r="F47" s="567" t="e">
        <f t="shared" si="20"/>
        <v>#DIV/0!</v>
      </c>
      <c r="G47" s="567">
        <f t="shared" si="20"/>
        <v>0.35566502463054184</v>
      </c>
      <c r="H47" s="567">
        <f t="shared" si="20"/>
        <v>0</v>
      </c>
      <c r="I47" s="567">
        <f t="shared" si="20"/>
        <v>0.9305993690851736</v>
      </c>
      <c r="J47" s="567" t="e">
        <f t="shared" si="20"/>
        <v>#DIV/0!</v>
      </c>
      <c r="K47" s="822">
        <f t="shared" si="20"/>
        <v>0.25983531564501378</v>
      </c>
      <c r="L47" s="823"/>
      <c r="M47" s="363" t="e">
        <f t="shared" ref="M47:T47" si="21">M46/M45</f>
        <v>#DIV/0!</v>
      </c>
      <c r="N47" s="568">
        <f t="shared" si="21"/>
        <v>0.45640383813099711</v>
      </c>
      <c r="O47" s="567" t="e">
        <f>O46/O45</f>
        <v>#DIV/0!</v>
      </c>
      <c r="P47" s="568">
        <f t="shared" si="21"/>
        <v>0.37635467980295562</v>
      </c>
      <c r="Q47" s="568">
        <f t="shared" si="21"/>
        <v>0.3121916842847075</v>
      </c>
      <c r="R47" s="568">
        <f t="shared" si="21"/>
        <v>0.9305993690851736</v>
      </c>
      <c r="S47" s="568" t="e">
        <f t="shared" si="21"/>
        <v>#DIV/0!</v>
      </c>
      <c r="T47" s="840">
        <f t="shared" si="21"/>
        <v>0.45910338517840804</v>
      </c>
      <c r="U47" s="841"/>
      <c r="V47" s="804">
        <f t="shared" si="13"/>
        <v>0.19926806953339427</v>
      </c>
      <c r="W47" s="805"/>
    </row>
    <row r="48" spans="1:23" ht="26.1" customHeight="1" x14ac:dyDescent="0.15">
      <c r="A48" s="657" t="s">
        <v>46</v>
      </c>
      <c r="B48" s="658"/>
      <c r="C48" s="425" t="s">
        <v>15</v>
      </c>
      <c r="D48" s="1271"/>
      <c r="E48" s="570">
        <v>12.61</v>
      </c>
      <c r="F48" s="570"/>
      <c r="G48" s="1269">
        <v>1.32</v>
      </c>
      <c r="H48" s="570">
        <v>0.52</v>
      </c>
      <c r="I48" s="570">
        <v>1.1200000000000001</v>
      </c>
      <c r="J48" s="570"/>
      <c r="K48" s="818">
        <f>SUM(D48:J48)</f>
        <v>15.57</v>
      </c>
      <c r="L48" s="812"/>
      <c r="M48" s="1271"/>
      <c r="N48" s="570">
        <v>12.61</v>
      </c>
      <c r="O48" s="570"/>
      <c r="P48" s="1269">
        <v>1.32</v>
      </c>
      <c r="Q48" s="570">
        <v>0.52</v>
      </c>
      <c r="R48" s="570">
        <v>1.1200000000000001</v>
      </c>
      <c r="S48" s="570"/>
      <c r="T48" s="818">
        <f>SUM(M48:S48)</f>
        <v>15.57</v>
      </c>
      <c r="U48" s="819"/>
      <c r="V48" s="812">
        <f t="shared" si="13"/>
        <v>0</v>
      </c>
      <c r="W48" s="813"/>
    </row>
    <row r="49" spans="1:23" ht="26.1" customHeight="1" x14ac:dyDescent="0.15">
      <c r="A49" s="657"/>
      <c r="B49" s="658"/>
      <c r="C49" s="426" t="s">
        <v>41</v>
      </c>
      <c r="D49" s="1270"/>
      <c r="E49" s="571">
        <v>-3.29</v>
      </c>
      <c r="F49" s="571"/>
      <c r="G49" s="571">
        <v>-1.05</v>
      </c>
      <c r="H49" s="571">
        <v>0</v>
      </c>
      <c r="I49" s="571">
        <v>0</v>
      </c>
      <c r="J49" s="571"/>
      <c r="K49" s="820">
        <f>SUM(D49:J49)</f>
        <v>-4.34</v>
      </c>
      <c r="L49" s="816"/>
      <c r="M49" s="1270"/>
      <c r="N49" s="571">
        <v>40.31</v>
      </c>
      <c r="O49" s="571"/>
      <c r="P49" s="571">
        <v>-1.1100000000000001</v>
      </c>
      <c r="Q49" s="571">
        <v>0</v>
      </c>
      <c r="R49" s="571">
        <v>0</v>
      </c>
      <c r="S49" s="571"/>
      <c r="T49" s="820">
        <f>SUM(M49:S49)</f>
        <v>39.200000000000003</v>
      </c>
      <c r="U49" s="821"/>
      <c r="V49" s="816">
        <f t="shared" si="13"/>
        <v>43.540000000000006</v>
      </c>
      <c r="W49" s="817"/>
    </row>
    <row r="50" spans="1:23" ht="26.1" customHeight="1" x14ac:dyDescent="0.15">
      <c r="A50" s="657"/>
      <c r="B50" s="658"/>
      <c r="C50" s="427" t="s">
        <v>42</v>
      </c>
      <c r="D50" s="567" t="e">
        <f>D49/D48</f>
        <v>#DIV/0!</v>
      </c>
      <c r="E50" s="567">
        <f t="shared" ref="E50:K50" si="22">E49/E48</f>
        <v>-0.26090404440919907</v>
      </c>
      <c r="F50" s="567" t="e">
        <f t="shared" si="22"/>
        <v>#DIV/0!</v>
      </c>
      <c r="G50" s="567">
        <f t="shared" si="22"/>
        <v>-0.79545454545454541</v>
      </c>
      <c r="H50" s="567">
        <f t="shared" si="22"/>
        <v>0</v>
      </c>
      <c r="I50" s="567">
        <f t="shared" si="22"/>
        <v>0</v>
      </c>
      <c r="J50" s="567" t="e">
        <f t="shared" si="22"/>
        <v>#DIV/0!</v>
      </c>
      <c r="K50" s="822">
        <f t="shared" si="22"/>
        <v>-0.27874116891457928</v>
      </c>
      <c r="L50" s="823"/>
      <c r="M50" s="363" t="e">
        <f>M49/M48</f>
        <v>#DIV/0!</v>
      </c>
      <c r="N50" s="568">
        <f t="shared" ref="N50:T50" si="23">N49/N48</f>
        <v>3.1966693100713721</v>
      </c>
      <c r="O50" s="568" t="e">
        <f>O49/O48</f>
        <v>#DIV/0!</v>
      </c>
      <c r="P50" s="568">
        <f t="shared" si="23"/>
        <v>-0.84090909090909094</v>
      </c>
      <c r="Q50" s="568">
        <f t="shared" si="23"/>
        <v>0</v>
      </c>
      <c r="R50" s="568">
        <f t="shared" si="23"/>
        <v>0</v>
      </c>
      <c r="S50" s="568" t="e">
        <f t="shared" si="23"/>
        <v>#DIV/0!</v>
      </c>
      <c r="T50" s="824">
        <f t="shared" si="23"/>
        <v>2.5176621708413616</v>
      </c>
      <c r="U50" s="825"/>
      <c r="V50" s="804">
        <f t="shared" si="13"/>
        <v>2.7964033397559409</v>
      </c>
      <c r="W50" s="805"/>
    </row>
    <row r="51" spans="1:23" ht="26.1" customHeight="1" x14ac:dyDescent="0.15">
      <c r="A51" s="659" t="s">
        <v>47</v>
      </c>
      <c r="B51" s="660"/>
      <c r="C51" s="426" t="s">
        <v>15</v>
      </c>
      <c r="D51" s="1268"/>
      <c r="E51" s="1269">
        <v>181.03</v>
      </c>
      <c r="F51" s="1269"/>
      <c r="G51" s="1269">
        <v>-2.4900000000000002</v>
      </c>
      <c r="H51" s="1269">
        <v>29.65</v>
      </c>
      <c r="I51" s="1269">
        <v>-6.32</v>
      </c>
      <c r="J51" s="1269"/>
      <c r="K51" s="818">
        <f>SUM(D51:J51)</f>
        <v>201.87</v>
      </c>
      <c r="L51" s="812"/>
      <c r="M51" s="1268"/>
      <c r="N51" s="1269">
        <v>181.03</v>
      </c>
      <c r="O51" s="1269"/>
      <c r="P51" s="1269">
        <v>-2.4900000000000002</v>
      </c>
      <c r="Q51" s="1269">
        <v>29.65</v>
      </c>
      <c r="R51" s="1269">
        <v>-6.32</v>
      </c>
      <c r="S51" s="1269"/>
      <c r="T51" s="818">
        <f>SUM(M51:S51)</f>
        <v>201.87</v>
      </c>
      <c r="U51" s="819"/>
      <c r="V51" s="812">
        <f t="shared" si="13"/>
        <v>0</v>
      </c>
      <c r="W51" s="813"/>
    </row>
    <row r="52" spans="1:23" ht="26.1" customHeight="1" x14ac:dyDescent="0.15">
      <c r="A52" s="661"/>
      <c r="B52" s="662"/>
      <c r="C52" s="426" t="s">
        <v>41</v>
      </c>
      <c r="D52" s="1270"/>
      <c r="E52" s="571">
        <v>115.74</v>
      </c>
      <c r="F52" s="571"/>
      <c r="G52" s="571">
        <v>-8.43</v>
      </c>
      <c r="H52" s="571">
        <v>0.28999999999999998</v>
      </c>
      <c r="I52" s="571">
        <v>-5.68</v>
      </c>
      <c r="J52" s="571"/>
      <c r="K52" s="820">
        <f>SUM(D52:J52)</f>
        <v>101.92000000000002</v>
      </c>
      <c r="L52" s="816"/>
      <c r="M52" s="1270"/>
      <c r="N52" s="571">
        <v>86.07</v>
      </c>
      <c r="O52" s="571"/>
      <c r="P52" s="571">
        <v>-8.1199999999999992</v>
      </c>
      <c r="Q52" s="571">
        <v>-4.2699999999999996</v>
      </c>
      <c r="R52" s="571">
        <v>-5.85</v>
      </c>
      <c r="S52" s="571"/>
      <c r="T52" s="820">
        <f>SUM(M52:S52)</f>
        <v>67.83</v>
      </c>
      <c r="U52" s="821"/>
      <c r="V52" s="816">
        <f t="shared" si="13"/>
        <v>-34.090000000000018</v>
      </c>
      <c r="W52" s="817"/>
    </row>
    <row r="53" spans="1:23" ht="26.1" customHeight="1" x14ac:dyDescent="0.15">
      <c r="A53" s="663"/>
      <c r="B53" s="664"/>
      <c r="C53" s="356" t="s">
        <v>42</v>
      </c>
      <c r="D53" s="569" t="e">
        <f>D52/D51</f>
        <v>#DIV/0!</v>
      </c>
      <c r="E53" s="569">
        <f t="shared" ref="E53:K53" si="24">E52/E51</f>
        <v>0.63934154560017675</v>
      </c>
      <c r="F53" s="569" t="e">
        <f t="shared" si="24"/>
        <v>#DIV/0!</v>
      </c>
      <c r="G53" s="569">
        <f t="shared" si="24"/>
        <v>3.3855421686746983</v>
      </c>
      <c r="H53" s="569">
        <f t="shared" si="24"/>
        <v>9.7807757166947715E-3</v>
      </c>
      <c r="I53" s="569">
        <f t="shared" si="24"/>
        <v>0.89873417721518978</v>
      </c>
      <c r="J53" s="569" t="e">
        <f t="shared" si="24"/>
        <v>#DIV/0!</v>
      </c>
      <c r="K53" s="801">
        <f t="shared" si="24"/>
        <v>0.50487937781740733</v>
      </c>
      <c r="L53" s="801"/>
      <c r="M53" s="566" t="e">
        <f>M52/M51</f>
        <v>#DIV/0!</v>
      </c>
      <c r="N53" s="565">
        <f t="shared" ref="N53:T53" si="25">N52/N51</f>
        <v>0.47544605866430972</v>
      </c>
      <c r="O53" s="569" t="e">
        <f t="shared" si="25"/>
        <v>#DIV/0!</v>
      </c>
      <c r="P53" s="569">
        <f t="shared" si="25"/>
        <v>3.2610441767068266</v>
      </c>
      <c r="Q53" s="565">
        <f t="shared" si="25"/>
        <v>-0.14401349072512648</v>
      </c>
      <c r="R53" s="565">
        <f t="shared" si="25"/>
        <v>0.925632911392405</v>
      </c>
      <c r="S53" s="565" t="e">
        <f t="shared" si="25"/>
        <v>#DIV/0!</v>
      </c>
      <c r="T53" s="802">
        <f t="shared" si="25"/>
        <v>0.33600832218754645</v>
      </c>
      <c r="U53" s="803"/>
      <c r="V53" s="804">
        <f t="shared" si="13"/>
        <v>-0.16887105562986088</v>
      </c>
      <c r="W53" s="805"/>
    </row>
    <row r="54" spans="1:23" ht="26.1" customHeight="1" x14ac:dyDescent="0.15">
      <c r="A54" s="659" t="s">
        <v>48</v>
      </c>
      <c r="B54" s="660"/>
      <c r="C54" s="451" t="s">
        <v>15</v>
      </c>
      <c r="D54" s="1268"/>
      <c r="E54" s="1269">
        <v>153.88</v>
      </c>
      <c r="F54" s="1269"/>
      <c r="G54" s="1269">
        <v>-3.96</v>
      </c>
      <c r="H54" s="1269">
        <v>22.24</v>
      </c>
      <c r="I54" s="1269">
        <v>-6.32</v>
      </c>
      <c r="J54" s="1269"/>
      <c r="K54" s="818">
        <f>SUM(D54:J54)</f>
        <v>165.84</v>
      </c>
      <c r="L54" s="812"/>
      <c r="M54" s="1268"/>
      <c r="N54" s="1269">
        <v>153.88</v>
      </c>
      <c r="O54" s="1269"/>
      <c r="P54" s="1269">
        <v>-3.96</v>
      </c>
      <c r="Q54" s="1269">
        <v>22.24</v>
      </c>
      <c r="R54" s="1269">
        <v>-6.32</v>
      </c>
      <c r="S54" s="1269"/>
      <c r="T54" s="818">
        <f>SUM(M54:S54)</f>
        <v>165.84</v>
      </c>
      <c r="U54" s="819"/>
      <c r="V54" s="812">
        <f>T54-K54</f>
        <v>0</v>
      </c>
      <c r="W54" s="813"/>
    </row>
    <row r="55" spans="1:23" ht="26.1" customHeight="1" x14ac:dyDescent="0.15">
      <c r="A55" s="661"/>
      <c r="B55" s="662"/>
      <c r="C55" s="451" t="s">
        <v>41</v>
      </c>
      <c r="D55" s="1270"/>
      <c r="E55" s="571">
        <v>98.38</v>
      </c>
      <c r="F55" s="571"/>
      <c r="G55" s="571">
        <v>-8.43</v>
      </c>
      <c r="H55" s="571">
        <v>0.28999999999999998</v>
      </c>
      <c r="I55" s="571">
        <v>-5.68</v>
      </c>
      <c r="J55" s="571"/>
      <c r="K55" s="820">
        <f>SUM(D55:J55)</f>
        <v>84.56</v>
      </c>
      <c r="L55" s="816"/>
      <c r="M55" s="1270"/>
      <c r="N55" s="571">
        <v>73.16</v>
      </c>
      <c r="O55" s="571"/>
      <c r="P55" s="571">
        <v>-8.1199999999999992</v>
      </c>
      <c r="Q55" s="571">
        <v>-4.2699999999999996</v>
      </c>
      <c r="R55" s="571">
        <v>-5.85</v>
      </c>
      <c r="S55" s="571"/>
      <c r="T55" s="820">
        <f>SUM(M55:S55)</f>
        <v>54.919999999999995</v>
      </c>
      <c r="U55" s="821"/>
      <c r="V55" s="816">
        <f t="shared" si="13"/>
        <v>-29.640000000000008</v>
      </c>
      <c r="W55" s="817"/>
    </row>
    <row r="56" spans="1:23" ht="26.1" customHeight="1" x14ac:dyDescent="0.15">
      <c r="A56" s="663"/>
      <c r="B56" s="664"/>
      <c r="C56" s="356" t="s">
        <v>42</v>
      </c>
      <c r="D56" s="569" t="e">
        <f>D55/D54</f>
        <v>#DIV/0!</v>
      </c>
      <c r="E56" s="569">
        <f t="shared" ref="E56:K56" si="26">E55/E54</f>
        <v>0.63932934754354043</v>
      </c>
      <c r="F56" s="569" t="e">
        <f>F55/F54</f>
        <v>#DIV/0!</v>
      </c>
      <c r="G56" s="569">
        <f t="shared" ref="G56:I56" si="27">G55/G54</f>
        <v>2.1287878787878789</v>
      </c>
      <c r="H56" s="569">
        <f t="shared" si="27"/>
        <v>1.3039568345323741E-2</v>
      </c>
      <c r="I56" s="569">
        <f t="shared" si="27"/>
        <v>0.89873417721518978</v>
      </c>
      <c r="J56" s="569" t="e">
        <f t="shared" si="26"/>
        <v>#DIV/0!</v>
      </c>
      <c r="K56" s="801">
        <f t="shared" si="26"/>
        <v>0.50988904968644477</v>
      </c>
      <c r="L56" s="801"/>
      <c r="M56" s="566" t="e">
        <f>M55/M54</f>
        <v>#DIV/0!</v>
      </c>
      <c r="N56" s="565">
        <f t="shared" ref="N56:T56" si="28">N55/N54</f>
        <v>0.47543540421107355</v>
      </c>
      <c r="O56" s="569" t="e">
        <f>O55/O54</f>
        <v>#DIV/0!</v>
      </c>
      <c r="P56" s="565">
        <f t="shared" si="28"/>
        <v>2.0505050505050502</v>
      </c>
      <c r="Q56" s="565">
        <f t="shared" si="28"/>
        <v>-0.19199640287769784</v>
      </c>
      <c r="R56" s="565">
        <f t="shared" si="28"/>
        <v>0.925632911392405</v>
      </c>
      <c r="S56" s="565" t="e">
        <f t="shared" si="28"/>
        <v>#DIV/0!</v>
      </c>
      <c r="T56" s="802">
        <f t="shared" si="28"/>
        <v>0.33116256632899177</v>
      </c>
      <c r="U56" s="803"/>
      <c r="V56" s="804">
        <f>T56-K56</f>
        <v>-0.178726483357453</v>
      </c>
      <c r="W56" s="805"/>
    </row>
    <row r="57" spans="1:23" ht="26.1" customHeight="1" x14ac:dyDescent="0.15">
      <c r="A57" s="807" t="s">
        <v>228</v>
      </c>
      <c r="B57" s="808"/>
      <c r="C57" s="459" t="s">
        <v>49</v>
      </c>
      <c r="D57" s="1268"/>
      <c r="E57" s="1269">
        <v>350.59</v>
      </c>
      <c r="F57" s="1269"/>
      <c r="G57" s="1269">
        <v>240.14</v>
      </c>
      <c r="H57" s="1269">
        <v>0.6</v>
      </c>
      <c r="I57" s="1269">
        <v>71.430000000000007</v>
      </c>
      <c r="J57" s="1269"/>
      <c r="K57" s="818">
        <f>SUM(D57:J57)</f>
        <v>662.76</v>
      </c>
      <c r="L57" s="812"/>
      <c r="M57" s="1268"/>
      <c r="N57" s="1269">
        <v>207.3</v>
      </c>
      <c r="O57" s="1269"/>
      <c r="P57" s="1269">
        <v>260.23</v>
      </c>
      <c r="Q57" s="1269">
        <v>5.63</v>
      </c>
      <c r="R57" s="1269">
        <v>71.61</v>
      </c>
      <c r="S57" s="1269"/>
      <c r="T57" s="818">
        <f>SUM(M57:S57)</f>
        <v>544.77</v>
      </c>
      <c r="U57" s="819"/>
      <c r="V57" s="812">
        <f>T57-K57</f>
        <v>-117.99000000000001</v>
      </c>
      <c r="W57" s="813"/>
    </row>
    <row r="58" spans="1:23" ht="26.1" customHeight="1" x14ac:dyDescent="0.15">
      <c r="A58" s="634"/>
      <c r="B58" s="674"/>
      <c r="C58" s="451" t="s">
        <v>50</v>
      </c>
      <c r="D58" s="1270"/>
      <c r="E58" s="571">
        <v>647.29</v>
      </c>
      <c r="F58" s="571"/>
      <c r="G58" s="571">
        <v>239.93</v>
      </c>
      <c r="H58" s="571">
        <v>0.89</v>
      </c>
      <c r="I58" s="571">
        <v>80.94</v>
      </c>
      <c r="J58" s="571"/>
      <c r="K58" s="820">
        <f>SUM(D58:J58)</f>
        <v>969.05</v>
      </c>
      <c r="L58" s="816"/>
      <c r="M58" s="1270"/>
      <c r="N58" s="571">
        <v>666.35</v>
      </c>
      <c r="O58" s="571"/>
      <c r="P58" s="571">
        <v>260.85000000000002</v>
      </c>
      <c r="Q58" s="571">
        <v>5.82</v>
      </c>
      <c r="R58" s="571">
        <v>86.48</v>
      </c>
      <c r="S58" s="571"/>
      <c r="T58" s="820">
        <f>SUM(M58:S58)</f>
        <v>1019.5000000000001</v>
      </c>
      <c r="U58" s="821"/>
      <c r="V58" s="816">
        <f t="shared" ref="V58" si="29">T58-K58</f>
        <v>50.450000000000159</v>
      </c>
      <c r="W58" s="817"/>
    </row>
    <row r="59" spans="1:23" ht="26.1" customHeight="1" thickBot="1" x14ac:dyDescent="0.2">
      <c r="A59" s="809"/>
      <c r="B59" s="810"/>
      <c r="C59" s="460" t="s">
        <v>51</v>
      </c>
      <c r="D59" s="1272" t="e">
        <f>D57/D58</f>
        <v>#DIV/0!</v>
      </c>
      <c r="E59" s="1272">
        <f t="shared" ref="E59:K59" si="30">E57/E58</f>
        <v>0.5416274003924052</v>
      </c>
      <c r="F59" s="1272" t="e">
        <f t="shared" si="30"/>
        <v>#DIV/0!</v>
      </c>
      <c r="G59" s="1272">
        <f t="shared" si="30"/>
        <v>1.0008752552827906</v>
      </c>
      <c r="H59" s="1272">
        <f t="shared" si="30"/>
        <v>0.6741573033707865</v>
      </c>
      <c r="I59" s="1272">
        <f t="shared" si="30"/>
        <v>0.8825055596738326</v>
      </c>
      <c r="J59" s="1272" t="e">
        <f t="shared" si="30"/>
        <v>#DIV/0!</v>
      </c>
      <c r="K59" s="1273">
        <f t="shared" si="30"/>
        <v>0.68392755791754811</v>
      </c>
      <c r="L59" s="1274"/>
      <c r="M59" s="1275" t="e">
        <f>M57/M58</f>
        <v>#DIV/0!</v>
      </c>
      <c r="N59" s="1276">
        <f t="shared" ref="N59:T59" si="31">N57/N58</f>
        <v>0.31109777144143469</v>
      </c>
      <c r="O59" s="1276" t="e">
        <f t="shared" si="31"/>
        <v>#DIV/0!</v>
      </c>
      <c r="P59" s="1276">
        <f t="shared" si="31"/>
        <v>0.99762315506996357</v>
      </c>
      <c r="Q59" s="1276">
        <f t="shared" si="31"/>
        <v>0.96735395189003426</v>
      </c>
      <c r="R59" s="1276">
        <f t="shared" si="31"/>
        <v>0.82805272895467152</v>
      </c>
      <c r="S59" s="1276" t="e">
        <f t="shared" si="31"/>
        <v>#DIV/0!</v>
      </c>
      <c r="T59" s="1277">
        <f t="shared" si="31"/>
        <v>0.53435017165277088</v>
      </c>
      <c r="U59" s="1278"/>
      <c r="V59" s="1273">
        <f>V58/V57</f>
        <v>-0.42757860835664169</v>
      </c>
      <c r="W59" s="1279"/>
    </row>
    <row r="60" spans="1:23" ht="26.1" customHeight="1" x14ac:dyDescent="0.15">
      <c r="A60" s="600"/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1"/>
      <c r="S60" s="601"/>
      <c r="T60" s="601"/>
      <c r="U60" s="601"/>
      <c r="V60" s="601"/>
      <c r="W60" s="602"/>
    </row>
    <row r="61" spans="1:23" ht="26.1" customHeight="1" x14ac:dyDescent="0.15">
      <c r="A61" s="592" t="s">
        <v>52</v>
      </c>
      <c r="B61" s="593"/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S61" s="593"/>
      <c r="T61" s="593"/>
      <c r="U61" s="593"/>
      <c r="V61" s="593"/>
      <c r="W61" s="594"/>
    </row>
    <row r="62" spans="1:23" ht="26.1" customHeight="1" thickBot="1" x14ac:dyDescent="0.2">
      <c r="A62" s="684" t="s">
        <v>53</v>
      </c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7"/>
    </row>
    <row r="63" spans="1:23" ht="25.5" customHeight="1" x14ac:dyDescent="0.15">
      <c r="A63" s="620" t="s">
        <v>9</v>
      </c>
      <c r="B63" s="621"/>
      <c r="C63" s="768" t="s">
        <v>54</v>
      </c>
      <c r="D63" s="767"/>
      <c r="E63" s="767"/>
      <c r="F63" s="767"/>
      <c r="G63" s="767"/>
      <c r="H63" s="767"/>
      <c r="I63" s="767"/>
      <c r="J63" s="767"/>
      <c r="K63" s="767"/>
      <c r="L63" s="767" t="s">
        <v>55</v>
      </c>
      <c r="M63" s="767"/>
      <c r="N63" s="767"/>
      <c r="O63" s="767"/>
      <c r="P63" s="767"/>
      <c r="Q63" s="769"/>
      <c r="R63" s="382"/>
      <c r="S63" s="382"/>
      <c r="T63" s="382"/>
      <c r="U63" s="382"/>
      <c r="V63" s="382"/>
      <c r="W63" s="383"/>
    </row>
    <row r="64" spans="1:23" ht="26.1" customHeight="1" x14ac:dyDescent="0.15">
      <c r="A64" s="634"/>
      <c r="B64" s="674"/>
      <c r="C64" s="760" t="s">
        <v>56</v>
      </c>
      <c r="D64" s="757"/>
      <c r="E64" s="757" t="s">
        <v>57</v>
      </c>
      <c r="F64" s="757"/>
      <c r="G64" s="757"/>
      <c r="H64" s="757" t="s">
        <v>58</v>
      </c>
      <c r="I64" s="757"/>
      <c r="J64" s="757" t="s">
        <v>59</v>
      </c>
      <c r="K64" s="757"/>
      <c r="L64" s="757" t="s">
        <v>56</v>
      </c>
      <c r="M64" s="757"/>
      <c r="N64" s="757" t="s">
        <v>58</v>
      </c>
      <c r="O64" s="757"/>
      <c r="P64" s="757" t="s">
        <v>59</v>
      </c>
      <c r="Q64" s="806"/>
      <c r="R64" s="336"/>
      <c r="S64" s="336"/>
      <c r="T64" s="336"/>
      <c r="U64" s="336"/>
      <c r="V64" s="336"/>
      <c r="W64" s="369"/>
    </row>
    <row r="65" spans="1:24" ht="26.1" customHeight="1" x14ac:dyDescent="0.15">
      <c r="A65" s="622"/>
      <c r="B65" s="623"/>
      <c r="C65" s="373" t="s">
        <v>60</v>
      </c>
      <c r="D65" s="374" t="s">
        <v>61</v>
      </c>
      <c r="E65" s="374" t="s">
        <v>60</v>
      </c>
      <c r="F65" s="374" t="s">
        <v>61</v>
      </c>
      <c r="G65" s="374" t="s">
        <v>42</v>
      </c>
      <c r="H65" s="374" t="s">
        <v>60</v>
      </c>
      <c r="I65" s="374" t="s">
        <v>61</v>
      </c>
      <c r="J65" s="374" t="s">
        <v>60</v>
      </c>
      <c r="K65" s="374" t="s">
        <v>258</v>
      </c>
      <c r="L65" s="374" t="s">
        <v>60</v>
      </c>
      <c r="M65" s="374" t="s">
        <v>61</v>
      </c>
      <c r="N65" s="374" t="s">
        <v>60</v>
      </c>
      <c r="O65" s="374" t="s">
        <v>61</v>
      </c>
      <c r="P65" s="374" t="s">
        <v>60</v>
      </c>
      <c r="Q65" s="384" t="s">
        <v>61</v>
      </c>
      <c r="R65" s="336"/>
      <c r="S65" s="336"/>
      <c r="T65" s="336"/>
      <c r="U65" s="336"/>
      <c r="V65" s="336"/>
      <c r="W65" s="369"/>
    </row>
    <row r="66" spans="1:24" ht="26.1" customHeight="1" x14ac:dyDescent="0.15">
      <c r="A66" s="580" t="s">
        <v>21</v>
      </c>
      <c r="B66" s="581"/>
      <c r="C66" s="1280">
        <v>3199</v>
      </c>
      <c r="D66" s="1281">
        <v>315.72000000000003</v>
      </c>
      <c r="E66" s="1282">
        <v>3199</v>
      </c>
      <c r="F66" s="570">
        <v>315.72000000000003</v>
      </c>
      <c r="G66" s="1283">
        <f>F66/D66</f>
        <v>1</v>
      </c>
      <c r="H66" s="1280">
        <v>4140</v>
      </c>
      <c r="I66" s="1281">
        <v>438.74336283185846</v>
      </c>
      <c r="J66" s="1282">
        <v>2747</v>
      </c>
      <c r="K66" s="1284">
        <v>276.26</v>
      </c>
      <c r="L66" s="1280">
        <v>3040</v>
      </c>
      <c r="M66" s="1281">
        <v>282.00000000000006</v>
      </c>
      <c r="N66" s="1282">
        <v>3043</v>
      </c>
      <c r="O66" s="1284">
        <v>298.02999999999997</v>
      </c>
      <c r="P66" s="1280">
        <v>2744</v>
      </c>
      <c r="Q66" s="1285">
        <v>260.22999999999996</v>
      </c>
      <c r="R66" s="1286"/>
      <c r="S66" s="336"/>
      <c r="T66" s="336"/>
      <c r="U66" s="336"/>
      <c r="V66" s="336"/>
      <c r="W66" s="369"/>
    </row>
    <row r="67" spans="1:24" ht="26.1" customHeight="1" x14ac:dyDescent="0.15">
      <c r="A67" s="580" t="s">
        <v>22</v>
      </c>
      <c r="B67" s="581"/>
      <c r="C67" s="1287">
        <v>99998</v>
      </c>
      <c r="D67" s="562">
        <v>460.9209048895583</v>
      </c>
      <c r="E67" s="1288">
        <v>94798</v>
      </c>
      <c r="F67" s="571">
        <v>543.1692599476213</v>
      </c>
      <c r="G67" s="1283">
        <f t="shared" ref="G67:G73" si="32">F67/D67</f>
        <v>1.1784435337723955</v>
      </c>
      <c r="H67" s="1287">
        <v>69592</v>
      </c>
      <c r="I67" s="562">
        <v>255.68</v>
      </c>
      <c r="J67" s="1288">
        <v>216807</v>
      </c>
      <c r="K67" s="1289">
        <v>1609</v>
      </c>
      <c r="L67" s="1287">
        <v>79487</v>
      </c>
      <c r="M67" s="562">
        <v>520.03611196712927</v>
      </c>
      <c r="N67" s="1288">
        <v>43246</v>
      </c>
      <c r="O67" s="1289">
        <v>164.11</v>
      </c>
      <c r="P67" s="1287">
        <v>253048</v>
      </c>
      <c r="Q67" s="1290">
        <v>1509</v>
      </c>
      <c r="R67" s="1286"/>
      <c r="S67" s="336"/>
      <c r="T67" s="336"/>
      <c r="U67" s="336"/>
      <c r="V67" s="336"/>
      <c r="W67" s="369"/>
    </row>
    <row r="68" spans="1:24" ht="26.1" customHeight="1" x14ac:dyDescent="0.15">
      <c r="A68" s="580" t="s">
        <v>23</v>
      </c>
      <c r="B68" s="581"/>
      <c r="C68" s="1287">
        <v>16500</v>
      </c>
      <c r="D68" s="562">
        <v>456.7</v>
      </c>
      <c r="E68" s="1288">
        <v>14733</v>
      </c>
      <c r="F68" s="571">
        <v>417.8</v>
      </c>
      <c r="G68" s="1283">
        <f t="shared" si="32"/>
        <v>0.91482373549375962</v>
      </c>
      <c r="H68" s="1287">
        <v>4933</v>
      </c>
      <c r="I68" s="562">
        <v>429.65</v>
      </c>
      <c r="J68" s="1288">
        <v>277</v>
      </c>
      <c r="K68" s="1289">
        <v>21</v>
      </c>
      <c r="L68" s="1287">
        <v>16100</v>
      </c>
      <c r="M68" s="562">
        <v>361</v>
      </c>
      <c r="N68" s="1288">
        <v>4100</v>
      </c>
      <c r="O68" s="1289">
        <v>328</v>
      </c>
      <c r="P68" s="1287">
        <v>277</v>
      </c>
      <c r="Q68" s="1290">
        <v>21</v>
      </c>
      <c r="R68" s="1286"/>
      <c r="S68" s="385"/>
      <c r="T68" s="336"/>
      <c r="U68" s="336"/>
      <c r="V68" s="336"/>
      <c r="W68" s="369"/>
    </row>
    <row r="69" spans="1:24" ht="26.1" customHeight="1" x14ac:dyDescent="0.15">
      <c r="A69" s="580" t="s">
        <v>24</v>
      </c>
      <c r="B69" s="581"/>
      <c r="C69" s="1287">
        <v>11016</v>
      </c>
      <c r="D69" s="562">
        <v>260.31</v>
      </c>
      <c r="E69" s="1288">
        <v>11032</v>
      </c>
      <c r="F69" s="571">
        <v>260.84000000000003</v>
      </c>
      <c r="G69" s="1283">
        <f t="shared" si="32"/>
        <v>1.00203603395951</v>
      </c>
      <c r="H69" s="1287">
        <v>11103</v>
      </c>
      <c r="I69" s="562">
        <v>267.16999999999996</v>
      </c>
      <c r="J69" s="1288">
        <v>2141</v>
      </c>
      <c r="K69" s="1289">
        <v>45.920000000000023</v>
      </c>
      <c r="L69" s="1287">
        <v>7810</v>
      </c>
      <c r="M69" s="562">
        <v>218.26</v>
      </c>
      <c r="N69" s="1288">
        <v>8197</v>
      </c>
      <c r="O69" s="1289">
        <v>210.45</v>
      </c>
      <c r="P69" s="1287">
        <v>1754</v>
      </c>
      <c r="Q69" s="1290">
        <v>53.730000000000032</v>
      </c>
      <c r="R69" s="1286"/>
      <c r="S69" s="385"/>
      <c r="T69" s="336"/>
      <c r="U69" s="336"/>
      <c r="V69" s="336"/>
      <c r="W69" s="369"/>
    </row>
    <row r="70" spans="1:24" ht="26.1" customHeight="1" x14ac:dyDescent="0.15">
      <c r="A70" s="580" t="s">
        <v>25</v>
      </c>
      <c r="B70" s="581"/>
      <c r="C70" s="1291">
        <v>61</v>
      </c>
      <c r="D70" s="1292">
        <v>6.7859999999999987</v>
      </c>
      <c r="E70" s="1293">
        <v>61</v>
      </c>
      <c r="F70" s="1294">
        <v>6.7859999999999987</v>
      </c>
      <c r="G70" s="1283">
        <f t="shared" si="32"/>
        <v>1</v>
      </c>
      <c r="H70" s="1291">
        <v>86</v>
      </c>
      <c r="I70" s="1292">
        <v>8.8760000000000012</v>
      </c>
      <c r="J70" s="1293">
        <v>73</v>
      </c>
      <c r="K70" s="1295">
        <v>8.5480000000000018</v>
      </c>
      <c r="L70" s="1291">
        <v>30</v>
      </c>
      <c r="M70" s="1292">
        <v>3.1</v>
      </c>
      <c r="N70" s="1293">
        <v>0</v>
      </c>
      <c r="O70" s="1295">
        <v>0</v>
      </c>
      <c r="P70" s="1291">
        <v>103</v>
      </c>
      <c r="Q70" s="1290">
        <v>11.648</v>
      </c>
      <c r="R70" s="1286"/>
      <c r="S70" s="385"/>
      <c r="T70" s="336"/>
      <c r="U70" s="336"/>
      <c r="V70" s="336"/>
      <c r="W70" s="369"/>
    </row>
    <row r="71" spans="1:24" ht="26.1" customHeight="1" x14ac:dyDescent="0.15">
      <c r="A71" s="580" t="s">
        <v>26</v>
      </c>
      <c r="B71" s="581"/>
      <c r="C71" s="1291">
        <v>7318.5</v>
      </c>
      <c r="D71" s="1292">
        <v>80.683655999999999</v>
      </c>
      <c r="E71" s="1293">
        <v>7318.5</v>
      </c>
      <c r="F71" s="1294">
        <v>80.683655999999999</v>
      </c>
      <c r="G71" s="1283">
        <f t="shared" si="32"/>
        <v>1</v>
      </c>
      <c r="H71" s="1291">
        <v>7333</v>
      </c>
      <c r="I71" s="1292">
        <v>81.759403000000006</v>
      </c>
      <c r="J71" s="1293">
        <v>2356</v>
      </c>
      <c r="K71" s="1295">
        <v>29.453459500000005</v>
      </c>
      <c r="L71" s="1291">
        <v>6563</v>
      </c>
      <c r="M71" s="1292">
        <v>63.624962000000004</v>
      </c>
      <c r="N71" s="1293">
        <v>6193</v>
      </c>
      <c r="O71" s="1295">
        <v>65.573902000000004</v>
      </c>
      <c r="P71" s="1291">
        <v>2726</v>
      </c>
      <c r="Q71" s="1290">
        <v>27.557769500000003</v>
      </c>
      <c r="R71" s="1286"/>
      <c r="S71" s="385"/>
      <c r="T71" s="336"/>
      <c r="U71" s="336"/>
      <c r="V71" s="336"/>
      <c r="W71" s="369"/>
    </row>
    <row r="72" spans="1:24" ht="26.1" customHeight="1" x14ac:dyDescent="0.15">
      <c r="A72" s="580" t="s">
        <v>27</v>
      </c>
      <c r="B72" s="581"/>
      <c r="C72" s="1291">
        <v>16982</v>
      </c>
      <c r="D72" s="1292">
        <v>60.796186865063362</v>
      </c>
      <c r="E72" s="1293">
        <v>17087</v>
      </c>
      <c r="F72" s="1294">
        <v>84.667257650852505</v>
      </c>
      <c r="G72" s="1283">
        <f t="shared" si="32"/>
        <v>1.3926409207006814</v>
      </c>
      <c r="H72" s="1291">
        <v>18360</v>
      </c>
      <c r="I72" s="1292">
        <v>82.639336618276261</v>
      </c>
      <c r="J72" s="1293">
        <v>27043</v>
      </c>
      <c r="K72" s="1295">
        <v>42.764709070000478</v>
      </c>
      <c r="L72" s="1291">
        <v>18582</v>
      </c>
      <c r="M72" s="1292">
        <v>68.166803205200551</v>
      </c>
      <c r="N72" s="1293">
        <v>20900</v>
      </c>
      <c r="O72" s="1295">
        <v>81.398272916346357</v>
      </c>
      <c r="P72" s="1291">
        <v>24725</v>
      </c>
      <c r="Q72" s="1290">
        <v>29.533239358854672</v>
      </c>
      <c r="R72" s="1286"/>
      <c r="S72" s="385"/>
      <c r="T72" s="336"/>
      <c r="U72" s="336"/>
      <c r="V72" s="336"/>
      <c r="W72" s="369"/>
    </row>
    <row r="73" spans="1:24" ht="26.1" customHeight="1" thickBot="1" x14ac:dyDescent="0.2">
      <c r="A73" s="582" t="s">
        <v>28</v>
      </c>
      <c r="B73" s="583"/>
      <c r="C73" s="1296">
        <f>SUM(C66:C72)</f>
        <v>155074.5</v>
      </c>
      <c r="D73" s="1297">
        <f>SUM(D66:D72)</f>
        <v>1641.9167477546216</v>
      </c>
      <c r="E73" s="1298">
        <f>SUM(E66:E72)</f>
        <v>148228.5</v>
      </c>
      <c r="F73" s="1299">
        <f>SUM(F66:F72)</f>
        <v>1709.666173598474</v>
      </c>
      <c r="G73" s="1300">
        <f t="shared" si="32"/>
        <v>1.0412624001408732</v>
      </c>
      <c r="H73" s="1296">
        <f t="shared" ref="H73:Q73" si="33">SUM(H66:H72)</f>
        <v>115547</v>
      </c>
      <c r="I73" s="1297">
        <f t="shared" si="33"/>
        <v>1564.5181024501348</v>
      </c>
      <c r="J73" s="1298">
        <f t="shared" si="33"/>
        <v>251444</v>
      </c>
      <c r="K73" s="1301">
        <f t="shared" si="33"/>
        <v>2032.9461685700005</v>
      </c>
      <c r="L73" s="1296">
        <f t="shared" si="33"/>
        <v>131612</v>
      </c>
      <c r="M73" s="1297">
        <f t="shared" si="33"/>
        <v>1516.1878771723298</v>
      </c>
      <c r="N73" s="1298">
        <f t="shared" si="33"/>
        <v>85679</v>
      </c>
      <c r="O73" s="1301">
        <f t="shared" si="33"/>
        <v>1147.5621749163463</v>
      </c>
      <c r="P73" s="1296">
        <f t="shared" si="33"/>
        <v>285377</v>
      </c>
      <c r="Q73" s="1302">
        <f t="shared" si="33"/>
        <v>1912.6990088588545</v>
      </c>
      <c r="R73" s="1303"/>
      <c r="S73" s="386"/>
      <c r="T73" s="387"/>
      <c r="U73" s="387"/>
      <c r="V73" s="387"/>
      <c r="W73" s="388"/>
    </row>
    <row r="74" spans="1:24" ht="26.1" customHeight="1" x14ac:dyDescent="0.15">
      <c r="A74" s="589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590"/>
      <c r="S74" s="590"/>
      <c r="T74" s="590"/>
      <c r="U74" s="590"/>
      <c r="V74" s="590"/>
      <c r="W74" s="591"/>
    </row>
    <row r="75" spans="1:24" ht="26.1" customHeight="1" thickBot="1" x14ac:dyDescent="0.2">
      <c r="A75" s="797" t="s">
        <v>62</v>
      </c>
      <c r="B75" s="798"/>
      <c r="C75" s="798"/>
      <c r="D75" s="798"/>
      <c r="E75" s="798"/>
      <c r="F75" s="798"/>
      <c r="G75" s="798"/>
      <c r="H75" s="798"/>
      <c r="I75" s="798"/>
      <c r="J75" s="798"/>
      <c r="K75" s="798"/>
      <c r="L75" s="798"/>
      <c r="M75" s="798"/>
      <c r="N75" s="798"/>
      <c r="O75" s="798"/>
      <c r="P75" s="798"/>
      <c r="Q75" s="798"/>
      <c r="R75" s="798"/>
      <c r="S75" s="798"/>
      <c r="T75" s="799"/>
      <c r="U75" s="799"/>
      <c r="V75" s="799"/>
      <c r="W75" s="800"/>
    </row>
    <row r="76" spans="1:24" ht="26.1" customHeight="1" x14ac:dyDescent="0.15">
      <c r="A76" s="620" t="s">
        <v>37</v>
      </c>
      <c r="B76" s="633"/>
      <c r="C76" s="633"/>
      <c r="D76" s="789" t="s">
        <v>38</v>
      </c>
      <c r="E76" s="790"/>
      <c r="F76" s="790"/>
      <c r="G76" s="790"/>
      <c r="H76" s="790"/>
      <c r="I76" s="790"/>
      <c r="J76" s="790"/>
      <c r="K76" s="790"/>
      <c r="L76" s="790"/>
      <c r="M76" s="795" t="s">
        <v>39</v>
      </c>
      <c r="N76" s="790"/>
      <c r="O76" s="790"/>
      <c r="P76" s="790"/>
      <c r="Q76" s="790"/>
      <c r="R76" s="790"/>
      <c r="S76" s="790"/>
      <c r="T76" s="790"/>
      <c r="U76" s="796"/>
      <c r="V76" s="629" t="s">
        <v>114</v>
      </c>
      <c r="W76" s="630"/>
    </row>
    <row r="77" spans="1:24" ht="26.1" customHeight="1" x14ac:dyDescent="0.15">
      <c r="A77" s="634"/>
      <c r="B77" s="635"/>
      <c r="C77" s="635"/>
      <c r="D77" s="355" t="s">
        <v>21</v>
      </c>
      <c r="E77" s="355" t="s">
        <v>22</v>
      </c>
      <c r="F77" s="355" t="s">
        <v>23</v>
      </c>
      <c r="G77" s="355" t="s">
        <v>24</v>
      </c>
      <c r="H77" s="355" t="s">
        <v>25</v>
      </c>
      <c r="I77" s="355" t="s">
        <v>26</v>
      </c>
      <c r="J77" s="355" t="s">
        <v>27</v>
      </c>
      <c r="K77" s="635" t="s">
        <v>28</v>
      </c>
      <c r="L77" s="635"/>
      <c r="M77" s="355" t="s">
        <v>21</v>
      </c>
      <c r="N77" s="355" t="s">
        <v>22</v>
      </c>
      <c r="O77" s="355" t="s">
        <v>23</v>
      </c>
      <c r="P77" s="355" t="s">
        <v>24</v>
      </c>
      <c r="Q77" s="355" t="s">
        <v>25</v>
      </c>
      <c r="R77" s="355" t="s">
        <v>26</v>
      </c>
      <c r="S77" s="355" t="s">
        <v>27</v>
      </c>
      <c r="T77" s="635" t="s">
        <v>28</v>
      </c>
      <c r="U77" s="674"/>
      <c r="V77" s="631"/>
      <c r="W77" s="632"/>
      <c r="X77" s="441"/>
    </row>
    <row r="78" spans="1:24" ht="26.1" customHeight="1" x14ac:dyDescent="0.15">
      <c r="A78" s="580" t="s">
        <v>58</v>
      </c>
      <c r="B78" s="771" t="s">
        <v>15</v>
      </c>
      <c r="C78" s="339" t="s">
        <v>60</v>
      </c>
      <c r="D78" s="499">
        <v>8336</v>
      </c>
      <c r="E78" s="499">
        <v>204365.25</v>
      </c>
      <c r="F78" s="499">
        <v>4182</v>
      </c>
      <c r="G78" s="499">
        <v>7745.5</v>
      </c>
      <c r="H78" s="499">
        <v>1526</v>
      </c>
      <c r="I78" s="499">
        <v>7502</v>
      </c>
      <c r="J78" s="499">
        <v>14490</v>
      </c>
      <c r="K78" s="1304">
        <f>SUM(D78:J78)</f>
        <v>248146.75</v>
      </c>
      <c r="L78" s="1305"/>
      <c r="M78" s="1256">
        <v>8336</v>
      </c>
      <c r="N78" s="499">
        <v>204365.25</v>
      </c>
      <c r="O78" s="499">
        <v>4182</v>
      </c>
      <c r="P78" s="499">
        <v>7745.5</v>
      </c>
      <c r="Q78" s="1306">
        <v>1526</v>
      </c>
      <c r="R78" s="1306">
        <v>7142</v>
      </c>
      <c r="S78" s="1306">
        <v>16982</v>
      </c>
      <c r="T78" s="1304">
        <f>SUM(M78:S78)</f>
        <v>250278.75</v>
      </c>
      <c r="U78" s="1307"/>
      <c r="V78" s="604">
        <f>T78-K78</f>
        <v>2132</v>
      </c>
      <c r="W78" s="605"/>
    </row>
    <row r="79" spans="1:24" ht="26.1" customHeight="1" x14ac:dyDescent="0.15">
      <c r="A79" s="580"/>
      <c r="B79" s="771"/>
      <c r="C79" s="339" t="s">
        <v>61</v>
      </c>
      <c r="D79" s="1294">
        <v>427.19</v>
      </c>
      <c r="E79" s="1294">
        <v>655.48</v>
      </c>
      <c r="F79" s="1294">
        <v>386.27</v>
      </c>
      <c r="G79" s="1294">
        <v>358.20249999999999</v>
      </c>
      <c r="H79" s="1294">
        <v>319.57</v>
      </c>
      <c r="I79" s="1294">
        <v>83.474029000000002</v>
      </c>
      <c r="J79" s="1294">
        <v>53.461990802242198</v>
      </c>
      <c r="K79" s="1308">
        <f>SUM(D79:J79)</f>
        <v>2283.6485198022424</v>
      </c>
      <c r="L79" s="1309"/>
      <c r="M79" s="1310">
        <v>427.19</v>
      </c>
      <c r="N79" s="1294">
        <v>655.48</v>
      </c>
      <c r="O79" s="1294">
        <v>386.27</v>
      </c>
      <c r="P79" s="1294">
        <v>358.20249999999999</v>
      </c>
      <c r="Q79" s="571">
        <v>319.57</v>
      </c>
      <c r="R79" s="571">
        <v>71.121270999999993</v>
      </c>
      <c r="S79" s="571">
        <v>60.796186865063362</v>
      </c>
      <c r="T79" s="1308">
        <f>SUM(M79:S79)</f>
        <v>2278.6299578650633</v>
      </c>
      <c r="U79" s="1311"/>
      <c r="V79" s="606">
        <f>T79-K79</f>
        <v>-5.018561937179129</v>
      </c>
      <c r="W79" s="607"/>
    </row>
    <row r="80" spans="1:24" ht="26.1" customHeight="1" x14ac:dyDescent="0.15">
      <c r="A80" s="580"/>
      <c r="B80" s="771" t="s">
        <v>41</v>
      </c>
      <c r="C80" s="339" t="s">
        <v>60</v>
      </c>
      <c r="D80" s="500">
        <v>12332</v>
      </c>
      <c r="E80" s="500">
        <v>242399</v>
      </c>
      <c r="F80" s="500">
        <v>4963</v>
      </c>
      <c r="G80" s="500">
        <v>11762</v>
      </c>
      <c r="H80" s="500">
        <v>7</v>
      </c>
      <c r="I80" s="500">
        <v>7564</v>
      </c>
      <c r="J80" s="500">
        <v>12666</v>
      </c>
      <c r="K80" s="1312">
        <f>SUM(D80:J80)</f>
        <v>291693</v>
      </c>
      <c r="L80" s="1313"/>
      <c r="M80" s="1258">
        <v>17132</v>
      </c>
      <c r="N80" s="500">
        <v>138442</v>
      </c>
      <c r="O80" s="500">
        <v>4933</v>
      </c>
      <c r="P80" s="500">
        <v>12303</v>
      </c>
      <c r="Q80" s="1314">
        <v>86</v>
      </c>
      <c r="R80" s="1314">
        <v>7333</v>
      </c>
      <c r="S80" s="1314">
        <v>18360</v>
      </c>
      <c r="T80" s="1312">
        <f>SUM(M80:S80)</f>
        <v>198589</v>
      </c>
      <c r="U80" s="1315"/>
      <c r="V80" s="606">
        <f t="shared" ref="V80:V85" si="34">T80-K80</f>
        <v>-93104</v>
      </c>
      <c r="W80" s="607"/>
    </row>
    <row r="81" spans="1:23" ht="26.1" customHeight="1" x14ac:dyDescent="0.15">
      <c r="A81" s="580"/>
      <c r="B81" s="771"/>
      <c r="C81" s="339" t="s">
        <v>61</v>
      </c>
      <c r="D81" s="1294">
        <v>372.82</v>
      </c>
      <c r="E81" s="1294">
        <v>586.20458226873973</v>
      </c>
      <c r="F81" s="1294">
        <v>377.94</v>
      </c>
      <c r="G81" s="1294">
        <v>253.45</v>
      </c>
      <c r="H81" s="1294">
        <v>0.56000000000000005</v>
      </c>
      <c r="I81" s="1294">
        <v>77.739900999999989</v>
      </c>
      <c r="J81" s="1294">
        <v>51.693382280871006</v>
      </c>
      <c r="K81" s="1308">
        <f>SUM(D81:J81)</f>
        <v>1720.4078655496107</v>
      </c>
      <c r="L81" s="1309"/>
      <c r="M81" s="1310">
        <v>470.99</v>
      </c>
      <c r="N81" s="1294">
        <v>497.48369770554581</v>
      </c>
      <c r="O81" s="1294">
        <v>429.65</v>
      </c>
      <c r="P81" s="1294">
        <v>268.54000000000002</v>
      </c>
      <c r="Q81" s="571">
        <v>8.8800000000000008</v>
      </c>
      <c r="R81" s="571">
        <v>81.759403000000006</v>
      </c>
      <c r="S81" s="571">
        <v>82.639336618276261</v>
      </c>
      <c r="T81" s="1308">
        <f>SUM(M81:S81)</f>
        <v>1839.9424373238223</v>
      </c>
      <c r="U81" s="1311"/>
      <c r="V81" s="608">
        <f t="shared" si="34"/>
        <v>119.5345717742116</v>
      </c>
      <c r="W81" s="609"/>
    </row>
    <row r="82" spans="1:23" ht="26.1" customHeight="1" x14ac:dyDescent="0.15">
      <c r="A82" s="580"/>
      <c r="B82" s="771" t="s">
        <v>42</v>
      </c>
      <c r="C82" s="771"/>
      <c r="D82" s="1316">
        <f>D81/D79</f>
        <v>0.87272642149863056</v>
      </c>
      <c r="E82" s="1317">
        <f>E81/E79</f>
        <v>0.89431345314691479</v>
      </c>
      <c r="F82" s="1317">
        <f t="shared" ref="F82:K82" si="35">F81/F79</f>
        <v>0.97843477360395581</v>
      </c>
      <c r="G82" s="1317">
        <f t="shared" si="35"/>
        <v>0.70756066749952884</v>
      </c>
      <c r="H82" s="1317">
        <f t="shared" si="35"/>
        <v>1.7523547266639549E-3</v>
      </c>
      <c r="I82" s="1317">
        <f t="shared" si="35"/>
        <v>0.93130644263019802</v>
      </c>
      <c r="J82" s="1317">
        <f t="shared" si="35"/>
        <v>0.96691839389383505</v>
      </c>
      <c r="K82" s="1318">
        <f t="shared" si="35"/>
        <v>0.75335930666711937</v>
      </c>
      <c r="L82" s="1319"/>
      <c r="M82" s="1320">
        <f>M81/M79</f>
        <v>1.1025304899459256</v>
      </c>
      <c r="N82" s="1317">
        <f t="shared" ref="N82:U82" si="36">N81/N79</f>
        <v>0.75896091063883842</v>
      </c>
      <c r="O82" s="1317">
        <f t="shared" si="36"/>
        <v>1.1123048644730369</v>
      </c>
      <c r="P82" s="1317">
        <f>P81/P79</f>
        <v>0.74968767666333991</v>
      </c>
      <c r="Q82" s="1317">
        <f t="shared" si="36"/>
        <v>2.7787339237099855E-2</v>
      </c>
      <c r="R82" s="1317">
        <f t="shared" si="36"/>
        <v>1.1495773606183164</v>
      </c>
      <c r="S82" s="1317">
        <f t="shared" si="36"/>
        <v>1.3592848643894986</v>
      </c>
      <c r="T82" s="1321">
        <f t="shared" si="36"/>
        <v>0.80747750681191588</v>
      </c>
      <c r="U82" s="1322" t="e">
        <f t="shared" si="36"/>
        <v>#DIV/0!</v>
      </c>
      <c r="V82" s="610">
        <f t="shared" si="34"/>
        <v>5.4118200144796513E-2</v>
      </c>
      <c r="W82" s="611"/>
    </row>
    <row r="83" spans="1:23" ht="26.1" customHeight="1" x14ac:dyDescent="0.15">
      <c r="A83" s="586" t="s">
        <v>63</v>
      </c>
      <c r="B83" s="771" t="s">
        <v>15</v>
      </c>
      <c r="C83" s="771"/>
      <c r="D83" s="1323">
        <v>5.21</v>
      </c>
      <c r="E83" s="1294">
        <v>4.16</v>
      </c>
      <c r="F83" s="1294">
        <v>5.05</v>
      </c>
      <c r="G83" s="1294">
        <v>4.2141470588235252</v>
      </c>
      <c r="H83" s="1294">
        <v>5.62</v>
      </c>
      <c r="I83" s="1294">
        <v>1.25</v>
      </c>
      <c r="J83" s="1294">
        <v>2.29</v>
      </c>
      <c r="K83" s="1308">
        <f>AVERAGE(D83:J83)</f>
        <v>3.9705924369747896</v>
      </c>
      <c r="L83" s="1309"/>
      <c r="M83" s="1324">
        <v>5.21</v>
      </c>
      <c r="N83" s="1294">
        <v>4.16</v>
      </c>
      <c r="O83" s="1294">
        <v>5.05</v>
      </c>
      <c r="P83" s="1294">
        <v>4.2141470588235252</v>
      </c>
      <c r="Q83" s="571">
        <v>5.62</v>
      </c>
      <c r="R83" s="571">
        <v>1.25</v>
      </c>
      <c r="S83" s="571">
        <v>2.29</v>
      </c>
      <c r="T83" s="1308">
        <f>AVERAGE(M83:S83)</f>
        <v>3.9705924369747896</v>
      </c>
      <c r="U83" s="1311"/>
      <c r="V83" s="780">
        <f t="shared" si="34"/>
        <v>0</v>
      </c>
      <c r="W83" s="781"/>
    </row>
    <row r="84" spans="1:23" ht="26.1" customHeight="1" x14ac:dyDescent="0.15">
      <c r="A84" s="587"/>
      <c r="B84" s="779" t="s">
        <v>64</v>
      </c>
      <c r="C84" s="779"/>
      <c r="D84" s="406">
        <v>372.82</v>
      </c>
      <c r="E84" s="406">
        <v>647.28834067612797</v>
      </c>
      <c r="F84" s="406">
        <v>377.94</v>
      </c>
      <c r="G84" s="406">
        <v>253.45</v>
      </c>
      <c r="H84" s="406">
        <v>1.93</v>
      </c>
      <c r="I84" s="406">
        <v>78.401074999999992</v>
      </c>
      <c r="J84" s="406">
        <v>51.693382280871006</v>
      </c>
      <c r="K84" s="1325">
        <f>SUM(D84:J84)</f>
        <v>1783.5227979569991</v>
      </c>
      <c r="L84" s="1326"/>
      <c r="M84" s="1327">
        <v>470.99</v>
      </c>
      <c r="N84" s="406">
        <v>666.336668655621</v>
      </c>
      <c r="O84" s="406">
        <v>429.65</v>
      </c>
      <c r="P84" s="406">
        <v>268.54000000000002</v>
      </c>
      <c r="Q84" s="570">
        <v>5.82</v>
      </c>
      <c r="R84" s="570">
        <v>80.683655999999999</v>
      </c>
      <c r="S84" s="570">
        <v>82.639336618276261</v>
      </c>
      <c r="T84" s="1325">
        <f>SUM(M84:S84)</f>
        <v>2004.659661273897</v>
      </c>
      <c r="U84" s="1328"/>
      <c r="V84" s="584">
        <f t="shared" si="34"/>
        <v>221.13686331689792</v>
      </c>
      <c r="W84" s="585"/>
    </row>
    <row r="85" spans="1:23" ht="26.1" customHeight="1" x14ac:dyDescent="0.15">
      <c r="A85" s="587"/>
      <c r="B85" s="771" t="s">
        <v>65</v>
      </c>
      <c r="C85" s="771"/>
      <c r="D85" s="500">
        <v>77</v>
      </c>
      <c r="E85" s="500">
        <v>316</v>
      </c>
      <c r="F85" s="500">
        <v>65</v>
      </c>
      <c r="G85" s="500">
        <v>75</v>
      </c>
      <c r="H85" s="500">
        <v>15</v>
      </c>
      <c r="I85" s="500">
        <v>55</v>
      </c>
      <c r="J85" s="500">
        <v>22</v>
      </c>
      <c r="K85" s="1312">
        <f>SUM(D85:J85)</f>
        <v>625</v>
      </c>
      <c r="L85" s="1313"/>
      <c r="M85" s="1258">
        <v>77</v>
      </c>
      <c r="N85" s="500">
        <v>316</v>
      </c>
      <c r="O85" s="500">
        <v>67</v>
      </c>
      <c r="P85" s="500">
        <v>74</v>
      </c>
      <c r="Q85" s="1314">
        <v>15</v>
      </c>
      <c r="R85" s="1314">
        <v>56</v>
      </c>
      <c r="S85" s="1314">
        <v>22</v>
      </c>
      <c r="T85" s="1312">
        <f>SUM(M85:S85)</f>
        <v>627</v>
      </c>
      <c r="U85" s="1315"/>
      <c r="V85" s="783">
        <f t="shared" si="34"/>
        <v>2</v>
      </c>
      <c r="W85" s="784"/>
    </row>
    <row r="86" spans="1:23" ht="26.1" customHeight="1" x14ac:dyDescent="0.15">
      <c r="A86" s="587"/>
      <c r="B86" s="771" t="s">
        <v>66</v>
      </c>
      <c r="C86" s="771"/>
      <c r="D86" s="1323">
        <f>D84/D85</f>
        <v>4.8418181818181818</v>
      </c>
      <c r="E86" s="1294">
        <f>E84/E85</f>
        <v>2.0483808249244557</v>
      </c>
      <c r="F86" s="1294">
        <f t="shared" ref="F86:K86" si="37">F84/F85</f>
        <v>5.8144615384615381</v>
      </c>
      <c r="G86" s="1294">
        <v>2.3838888888888885</v>
      </c>
      <c r="H86" s="1294">
        <v>0.39533333333333331</v>
      </c>
      <c r="I86" s="1294">
        <v>1.7583603181818179</v>
      </c>
      <c r="J86" s="1294">
        <v>3.6058923733749952</v>
      </c>
      <c r="K86" s="1308">
        <f t="shared" si="37"/>
        <v>2.8536364767311984</v>
      </c>
      <c r="L86" s="1309"/>
      <c r="M86" s="1310">
        <f>M84/M85</f>
        <v>6.1167532467532473</v>
      </c>
      <c r="N86" s="1294">
        <f t="shared" ref="N86:T86" si="38">N84/N85</f>
        <v>2.108660343846902</v>
      </c>
      <c r="O86" s="1294">
        <f t="shared" si="38"/>
        <v>6.4126865671641786</v>
      </c>
      <c r="P86" s="1294">
        <f t="shared" si="38"/>
        <v>3.6289189189189193</v>
      </c>
      <c r="Q86" s="1294">
        <f t="shared" si="38"/>
        <v>0.38800000000000001</v>
      </c>
      <c r="R86" s="1294">
        <f t="shared" si="38"/>
        <v>1.4407795714285714</v>
      </c>
      <c r="S86" s="1294">
        <f t="shared" si="38"/>
        <v>3.756333482648921</v>
      </c>
      <c r="T86" s="1329">
        <f t="shared" si="38"/>
        <v>3.1972243401497558</v>
      </c>
      <c r="U86" s="1330"/>
      <c r="V86" s="584">
        <f>T86-K86</f>
        <v>0.3435878634185574</v>
      </c>
      <c r="W86" s="585"/>
    </row>
    <row r="87" spans="1:23" ht="26.1" customHeight="1" thickBot="1" x14ac:dyDescent="0.2">
      <c r="A87" s="588"/>
      <c r="B87" s="782" t="s">
        <v>42</v>
      </c>
      <c r="C87" s="782"/>
      <c r="D87" s="1331">
        <f t="shared" ref="D87:K87" si="39">D86/D83</f>
        <v>0.92933170476356652</v>
      </c>
      <c r="E87" s="1332">
        <f t="shared" si="39"/>
        <v>0.49239923676068648</v>
      </c>
      <c r="F87" s="1332">
        <f t="shared" si="39"/>
        <v>1.1513785224676314</v>
      </c>
      <c r="G87" s="1332">
        <f t="shared" si="39"/>
        <v>0.56568716174665368</v>
      </c>
      <c r="H87" s="1332">
        <f t="shared" si="39"/>
        <v>7.0344009489916953E-2</v>
      </c>
      <c r="I87" s="1332">
        <f t="shared" si="39"/>
        <v>1.4066882545454544</v>
      </c>
      <c r="J87" s="1332">
        <f t="shared" si="39"/>
        <v>1.5746254905567665</v>
      </c>
      <c r="K87" s="1333">
        <f t="shared" si="39"/>
        <v>0.71869287065519005</v>
      </c>
      <c r="L87" s="1334"/>
      <c r="M87" s="1335">
        <f t="shared" ref="M87:T87" si="40">M86/M83</f>
        <v>1.1740409302789343</v>
      </c>
      <c r="N87" s="1332">
        <f t="shared" si="40"/>
        <v>0.5068895057324283</v>
      </c>
      <c r="O87" s="1332">
        <f t="shared" si="40"/>
        <v>1.2698389241909265</v>
      </c>
      <c r="P87" s="1332">
        <f t="shared" si="40"/>
        <v>0.86112773670789133</v>
      </c>
      <c r="Q87" s="1332">
        <f t="shared" si="40"/>
        <v>6.9039145907473315E-2</v>
      </c>
      <c r="R87" s="1332">
        <f t="shared" si="40"/>
        <v>1.1526236571428572</v>
      </c>
      <c r="S87" s="1332">
        <f t="shared" si="40"/>
        <v>1.6403202980999654</v>
      </c>
      <c r="T87" s="1333">
        <f t="shared" si="40"/>
        <v>0.80522601876150601</v>
      </c>
      <c r="U87" s="1336"/>
      <c r="V87" s="610">
        <f>T87-K87</f>
        <v>8.653314810631596E-2</v>
      </c>
      <c r="W87" s="611"/>
    </row>
    <row r="88" spans="1:23" ht="26.1" customHeight="1" x14ac:dyDescent="0.15">
      <c r="A88" s="600"/>
      <c r="B88" s="601"/>
      <c r="C88" s="601"/>
      <c r="D88" s="601"/>
      <c r="E88" s="601"/>
      <c r="F88" s="601"/>
      <c r="G88" s="601"/>
      <c r="H88" s="601"/>
      <c r="I88" s="601"/>
      <c r="J88" s="601"/>
      <c r="K88" s="601"/>
      <c r="L88" s="602"/>
      <c r="M88" s="600"/>
      <c r="N88" s="601"/>
      <c r="O88" s="601"/>
      <c r="P88" s="601"/>
      <c r="Q88" s="601"/>
      <c r="R88" s="601"/>
      <c r="S88" s="601"/>
      <c r="T88" s="601"/>
      <c r="U88" s="601"/>
      <c r="V88" s="601"/>
      <c r="W88" s="602"/>
    </row>
    <row r="89" spans="1:23" ht="26.1" customHeight="1" x14ac:dyDescent="0.15">
      <c r="A89" s="675"/>
      <c r="B89" s="676"/>
      <c r="C89" s="676"/>
      <c r="D89" s="676"/>
      <c r="E89" s="676"/>
      <c r="F89" s="676"/>
      <c r="G89" s="676"/>
      <c r="H89" s="676"/>
      <c r="I89" s="676"/>
      <c r="J89" s="676"/>
      <c r="K89" s="676"/>
      <c r="L89" s="677"/>
      <c r="M89" s="675"/>
      <c r="N89" s="676"/>
      <c r="O89" s="676"/>
      <c r="P89" s="676"/>
      <c r="Q89" s="676"/>
      <c r="R89" s="676"/>
      <c r="S89" s="676"/>
      <c r="T89" s="676"/>
      <c r="U89" s="676"/>
      <c r="V89" s="676"/>
      <c r="W89" s="677"/>
    </row>
    <row r="90" spans="1:23" ht="26.1" customHeight="1" x14ac:dyDescent="0.15">
      <c r="A90" s="675"/>
      <c r="B90" s="676"/>
      <c r="C90" s="676"/>
      <c r="D90" s="676"/>
      <c r="E90" s="676"/>
      <c r="F90" s="676"/>
      <c r="G90" s="676"/>
      <c r="H90" s="676"/>
      <c r="I90" s="676"/>
      <c r="J90" s="676"/>
      <c r="K90" s="676"/>
      <c r="L90" s="677"/>
      <c r="M90" s="675"/>
      <c r="N90" s="676"/>
      <c r="O90" s="676"/>
      <c r="P90" s="676"/>
      <c r="Q90" s="676"/>
      <c r="R90" s="676"/>
      <c r="S90" s="676"/>
      <c r="T90" s="676"/>
      <c r="U90" s="676"/>
      <c r="V90" s="676"/>
      <c r="W90" s="677"/>
    </row>
    <row r="91" spans="1:23" ht="26.1" customHeight="1" x14ac:dyDescent="0.15">
      <c r="A91" s="675"/>
      <c r="B91" s="676"/>
      <c r="C91" s="676"/>
      <c r="D91" s="676"/>
      <c r="E91" s="676"/>
      <c r="F91" s="676"/>
      <c r="G91" s="676"/>
      <c r="H91" s="676"/>
      <c r="I91" s="676"/>
      <c r="J91" s="676"/>
      <c r="K91" s="676"/>
      <c r="L91" s="677"/>
      <c r="M91" s="675"/>
      <c r="N91" s="676"/>
      <c r="O91" s="676"/>
      <c r="P91" s="676"/>
      <c r="Q91" s="676"/>
      <c r="R91" s="676"/>
      <c r="S91" s="676"/>
      <c r="T91" s="676"/>
      <c r="U91" s="676"/>
      <c r="V91" s="676"/>
      <c r="W91" s="677"/>
    </row>
    <row r="92" spans="1:23" ht="26.1" customHeight="1" x14ac:dyDescent="0.15">
      <c r="A92" s="675"/>
      <c r="B92" s="676"/>
      <c r="C92" s="676"/>
      <c r="D92" s="676"/>
      <c r="E92" s="676"/>
      <c r="F92" s="676"/>
      <c r="G92" s="676"/>
      <c r="H92" s="676"/>
      <c r="I92" s="676"/>
      <c r="J92" s="676"/>
      <c r="K92" s="676"/>
      <c r="L92" s="677"/>
      <c r="M92" s="675"/>
      <c r="N92" s="676"/>
      <c r="O92" s="676"/>
      <c r="P92" s="676"/>
      <c r="Q92" s="676"/>
      <c r="R92" s="676"/>
      <c r="S92" s="676"/>
      <c r="T92" s="676"/>
      <c r="U92" s="676"/>
      <c r="V92" s="676"/>
      <c r="W92" s="677"/>
    </row>
    <row r="93" spans="1:23" ht="26.1" customHeight="1" thickBot="1" x14ac:dyDescent="0.2">
      <c r="A93" s="678"/>
      <c r="B93" s="679"/>
      <c r="C93" s="679"/>
      <c r="D93" s="679"/>
      <c r="E93" s="679"/>
      <c r="F93" s="679"/>
      <c r="G93" s="679"/>
      <c r="H93" s="679"/>
      <c r="I93" s="679"/>
      <c r="J93" s="679"/>
      <c r="K93" s="679"/>
      <c r="L93" s="680"/>
      <c r="M93" s="678"/>
      <c r="N93" s="679"/>
      <c r="O93" s="679"/>
      <c r="P93" s="679"/>
      <c r="Q93" s="679"/>
      <c r="R93" s="679"/>
      <c r="S93" s="679"/>
      <c r="T93" s="679"/>
      <c r="U93" s="679"/>
      <c r="V93" s="679"/>
      <c r="W93" s="680"/>
    </row>
    <row r="94" spans="1:23" ht="26.1" customHeight="1" x14ac:dyDescent="0.15">
      <c r="A94" s="589"/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1"/>
    </row>
    <row r="95" spans="1:23" ht="26.1" customHeight="1" thickBot="1" x14ac:dyDescent="0.2">
      <c r="A95" s="684" t="s">
        <v>67</v>
      </c>
      <c r="B95" s="685"/>
      <c r="C95" s="685"/>
      <c r="D95" s="685"/>
      <c r="E95" s="685"/>
      <c r="F95" s="685"/>
      <c r="G95" s="685"/>
      <c r="H95" s="685"/>
      <c r="I95" s="685"/>
      <c r="J95" s="685"/>
      <c r="K95" s="685"/>
      <c r="L95" s="685"/>
      <c r="M95" s="685"/>
      <c r="N95" s="685"/>
      <c r="O95" s="685"/>
      <c r="P95" s="685"/>
      <c r="Q95" s="685"/>
      <c r="R95" s="685"/>
      <c r="S95" s="685"/>
      <c r="T95" s="686"/>
      <c r="U95" s="686"/>
      <c r="V95" s="686"/>
      <c r="W95" s="687"/>
    </row>
    <row r="96" spans="1:23" ht="26.1" customHeight="1" x14ac:dyDescent="0.15">
      <c r="A96" s="620" t="s">
        <v>37</v>
      </c>
      <c r="B96" s="633"/>
      <c r="C96" s="633"/>
      <c r="D96" s="789" t="s">
        <v>68</v>
      </c>
      <c r="E96" s="790"/>
      <c r="F96" s="790"/>
      <c r="G96" s="790"/>
      <c r="H96" s="790"/>
      <c r="I96" s="790"/>
      <c r="J96" s="790"/>
      <c r="K96" s="790"/>
      <c r="L96" s="790"/>
      <c r="M96" s="789" t="s">
        <v>69</v>
      </c>
      <c r="N96" s="790"/>
      <c r="O96" s="790"/>
      <c r="P96" s="790"/>
      <c r="Q96" s="790"/>
      <c r="R96" s="790"/>
      <c r="S96" s="790"/>
      <c r="T96" s="790"/>
      <c r="U96" s="790"/>
      <c r="V96" s="791" t="s">
        <v>70</v>
      </c>
      <c r="W96" s="792"/>
    </row>
    <row r="97" spans="1:23" ht="26.1" customHeight="1" x14ac:dyDescent="0.15">
      <c r="A97" s="634"/>
      <c r="B97" s="635"/>
      <c r="C97" s="635"/>
      <c r="D97" s="355" t="s">
        <v>21</v>
      </c>
      <c r="E97" s="355" t="s">
        <v>22</v>
      </c>
      <c r="F97" s="355" t="s">
        <v>23</v>
      </c>
      <c r="G97" s="355" t="s">
        <v>24</v>
      </c>
      <c r="H97" s="355" t="s">
        <v>25</v>
      </c>
      <c r="I97" s="355" t="s">
        <v>26</v>
      </c>
      <c r="J97" s="355" t="s">
        <v>27</v>
      </c>
      <c r="K97" s="635" t="s">
        <v>28</v>
      </c>
      <c r="L97" s="635"/>
      <c r="M97" s="355" t="s">
        <v>21</v>
      </c>
      <c r="N97" s="355" t="s">
        <v>22</v>
      </c>
      <c r="O97" s="355" t="s">
        <v>23</v>
      </c>
      <c r="P97" s="355" t="s">
        <v>24</v>
      </c>
      <c r="Q97" s="355" t="s">
        <v>25</v>
      </c>
      <c r="R97" s="355" t="s">
        <v>26</v>
      </c>
      <c r="S97" s="355" t="s">
        <v>27</v>
      </c>
      <c r="T97" s="635" t="s">
        <v>28</v>
      </c>
      <c r="U97" s="635"/>
      <c r="V97" s="793"/>
      <c r="W97" s="794"/>
    </row>
    <row r="98" spans="1:23" ht="25.5" customHeight="1" x14ac:dyDescent="0.15">
      <c r="A98" s="772" t="s">
        <v>71</v>
      </c>
      <c r="B98" s="771" t="s">
        <v>72</v>
      </c>
      <c r="C98" s="771"/>
      <c r="D98" s="1337">
        <v>4116</v>
      </c>
      <c r="E98" s="499">
        <v>305441</v>
      </c>
      <c r="F98" s="499">
        <v>10210</v>
      </c>
      <c r="G98" s="499">
        <v>11032</v>
      </c>
      <c r="H98" s="499">
        <v>25</v>
      </c>
      <c r="I98" s="499">
        <v>73519</v>
      </c>
      <c r="J98" s="499">
        <v>17087</v>
      </c>
      <c r="K98" s="1304">
        <f>SUM(D98:J98)</f>
        <v>421430</v>
      </c>
      <c r="L98" s="1305"/>
      <c r="M98" s="1256">
        <v>12143</v>
      </c>
      <c r="N98" s="499">
        <v>388535</v>
      </c>
      <c r="O98" s="499">
        <v>45435</v>
      </c>
      <c r="P98" s="499">
        <v>32130</v>
      </c>
      <c r="Q98" s="499">
        <v>32</v>
      </c>
      <c r="R98" s="1306">
        <v>309966</v>
      </c>
      <c r="S98" s="1306">
        <v>47008</v>
      </c>
      <c r="T98" s="1304">
        <f>SUM(M98:S98)</f>
        <v>835249</v>
      </c>
      <c r="U98" s="1307"/>
      <c r="V98" s="572"/>
      <c r="W98" s="573"/>
    </row>
    <row r="99" spans="1:23" ht="25.5" customHeight="1" x14ac:dyDescent="0.15">
      <c r="A99" s="772"/>
      <c r="B99" s="771" t="s">
        <v>73</v>
      </c>
      <c r="C99" s="771"/>
      <c r="D99" s="1338">
        <v>4105</v>
      </c>
      <c r="E99" s="500">
        <v>304212</v>
      </c>
      <c r="F99" s="500">
        <v>10207</v>
      </c>
      <c r="G99" s="500">
        <v>11019</v>
      </c>
      <c r="H99" s="500">
        <v>25</v>
      </c>
      <c r="I99" s="500">
        <v>73307</v>
      </c>
      <c r="J99" s="500">
        <v>17083</v>
      </c>
      <c r="K99" s="1312">
        <f>SUM(D99:J99)</f>
        <v>419958</v>
      </c>
      <c r="L99" s="1313"/>
      <c r="M99" s="1258">
        <v>12109</v>
      </c>
      <c r="N99" s="500">
        <v>387407</v>
      </c>
      <c r="O99" s="500">
        <v>45425</v>
      </c>
      <c r="P99" s="500">
        <v>32100</v>
      </c>
      <c r="Q99" s="500">
        <v>32</v>
      </c>
      <c r="R99" s="1314">
        <v>309080</v>
      </c>
      <c r="S99" s="1314">
        <v>46911</v>
      </c>
      <c r="T99" s="1312">
        <f>SUM(M99:S99)</f>
        <v>833064</v>
      </c>
      <c r="U99" s="1315"/>
      <c r="V99" s="574"/>
      <c r="W99" s="575"/>
    </row>
    <row r="100" spans="1:23" ht="25.5" customHeight="1" x14ac:dyDescent="0.15">
      <c r="A100" s="772"/>
      <c r="B100" s="771" t="s">
        <v>71</v>
      </c>
      <c r="C100" s="771"/>
      <c r="D100" s="1316">
        <f>D99/D98</f>
        <v>0.99732750242954327</v>
      </c>
      <c r="E100" s="1316">
        <f>E99/E98</f>
        <v>0.99597630966373207</v>
      </c>
      <c r="F100" s="1316">
        <f>F99/F98</f>
        <v>0.99970617042115573</v>
      </c>
      <c r="G100" s="1316">
        <f t="shared" ref="G100:K100" si="41">G99/G98</f>
        <v>0.99882160986221902</v>
      </c>
      <c r="H100" s="1316">
        <f t="shared" si="41"/>
        <v>1</v>
      </c>
      <c r="I100" s="1316">
        <f t="shared" si="41"/>
        <v>0.99711639168106203</v>
      </c>
      <c r="J100" s="1316">
        <f t="shared" si="41"/>
        <v>0.99976590390355236</v>
      </c>
      <c r="K100" s="1319">
        <f t="shared" si="41"/>
        <v>0.99650713048430339</v>
      </c>
      <c r="L100" s="1339"/>
      <c r="M100" s="1320">
        <f>M99/M98</f>
        <v>0.99720003294078896</v>
      </c>
      <c r="N100" s="1317">
        <f t="shared" ref="N100:T100" si="42">N99/N98</f>
        <v>0.99709678664727763</v>
      </c>
      <c r="O100" s="1317">
        <f>O99/O98</f>
        <v>0.9997799053593045</v>
      </c>
      <c r="P100" s="1317">
        <f t="shared" si="42"/>
        <v>0.99906629318394025</v>
      </c>
      <c r="Q100" s="1317">
        <f t="shared" si="42"/>
        <v>1</v>
      </c>
      <c r="R100" s="1317">
        <f t="shared" si="42"/>
        <v>0.99714162198434664</v>
      </c>
      <c r="S100" s="1317">
        <f t="shared" si="42"/>
        <v>0.99793652144315859</v>
      </c>
      <c r="T100" s="1321">
        <f t="shared" si="42"/>
        <v>0.9973840136294686</v>
      </c>
      <c r="U100" s="1322"/>
      <c r="V100" s="576"/>
      <c r="W100" s="577"/>
    </row>
    <row r="101" spans="1:23" ht="25.5" customHeight="1" x14ac:dyDescent="0.15">
      <c r="A101" s="452" t="s">
        <v>251</v>
      </c>
      <c r="B101" s="603" t="s">
        <v>252</v>
      </c>
      <c r="C101" s="603"/>
      <c r="D101" s="603"/>
      <c r="E101" s="603"/>
      <c r="F101" s="603"/>
      <c r="G101" s="603" t="s">
        <v>254</v>
      </c>
      <c r="H101" s="603"/>
      <c r="I101" s="603"/>
      <c r="J101" s="603"/>
      <c r="K101" s="603"/>
      <c r="L101" s="603"/>
      <c r="M101" s="603"/>
      <c r="N101" s="603" t="s">
        <v>255</v>
      </c>
      <c r="O101" s="603"/>
      <c r="P101" s="603"/>
      <c r="Q101" s="603"/>
      <c r="R101" s="603"/>
      <c r="S101" s="603"/>
      <c r="T101" s="603"/>
      <c r="U101" s="503" t="s">
        <v>253</v>
      </c>
      <c r="V101" s="503" t="s">
        <v>138</v>
      </c>
      <c r="W101" s="507" t="s">
        <v>35</v>
      </c>
    </row>
    <row r="102" spans="1:23" ht="25.5" customHeight="1" x14ac:dyDescent="0.15">
      <c r="A102" s="1340" t="s">
        <v>250</v>
      </c>
      <c r="B102" s="1015" t="s">
        <v>265</v>
      </c>
      <c r="C102" s="995"/>
      <c r="D102" s="995"/>
      <c r="E102" s="995"/>
      <c r="F102" s="1341"/>
      <c r="G102" s="1342" t="s">
        <v>266</v>
      </c>
      <c r="H102" s="1343"/>
      <c r="I102" s="1343"/>
      <c r="J102" s="1343"/>
      <c r="K102" s="1343"/>
      <c r="L102" s="1343"/>
      <c r="M102" s="1344"/>
      <c r="N102" s="1342" t="s">
        <v>267</v>
      </c>
      <c r="O102" s="1343"/>
      <c r="P102" s="1343"/>
      <c r="Q102" s="1343"/>
      <c r="R102" s="1343"/>
      <c r="S102" s="1343"/>
      <c r="T102" s="1344"/>
      <c r="U102" s="1345" t="s">
        <v>260</v>
      </c>
      <c r="V102" s="1346" t="s">
        <v>256</v>
      </c>
      <c r="W102" s="1347" t="s">
        <v>268</v>
      </c>
    </row>
    <row r="103" spans="1:23" ht="25.5" customHeight="1" x14ac:dyDescent="0.15">
      <c r="A103" s="1340" t="s">
        <v>257</v>
      </c>
      <c r="B103" s="1015" t="s">
        <v>285</v>
      </c>
      <c r="C103" s="995"/>
      <c r="D103" s="995"/>
      <c r="E103" s="995"/>
      <c r="F103" s="1341"/>
      <c r="G103" s="1342" t="s">
        <v>286</v>
      </c>
      <c r="H103" s="1343"/>
      <c r="I103" s="1343"/>
      <c r="J103" s="1343"/>
      <c r="K103" s="1343"/>
      <c r="L103" s="1343"/>
      <c r="M103" s="1344"/>
      <c r="N103" s="1342" t="s">
        <v>287</v>
      </c>
      <c r="O103" s="1343"/>
      <c r="P103" s="1343"/>
      <c r="Q103" s="1343"/>
      <c r="R103" s="1343"/>
      <c r="S103" s="1343"/>
      <c r="T103" s="1344"/>
      <c r="U103" s="1345" t="s">
        <v>288</v>
      </c>
      <c r="V103" s="1346" t="s">
        <v>289</v>
      </c>
      <c r="W103" s="1348">
        <v>44104</v>
      </c>
    </row>
    <row r="104" spans="1:23" ht="25.5" customHeight="1" x14ac:dyDescent="0.15">
      <c r="A104" s="1340" t="s">
        <v>271</v>
      </c>
      <c r="B104" s="1015" t="s">
        <v>312</v>
      </c>
      <c r="C104" s="995"/>
      <c r="D104" s="995"/>
      <c r="E104" s="995"/>
      <c r="F104" s="1341"/>
      <c r="G104" s="1342" t="s">
        <v>272</v>
      </c>
      <c r="H104" s="1343"/>
      <c r="I104" s="1343"/>
      <c r="J104" s="1343"/>
      <c r="K104" s="1343"/>
      <c r="L104" s="1343"/>
      <c r="M104" s="1344"/>
      <c r="N104" s="1342" t="s">
        <v>273</v>
      </c>
      <c r="O104" s="1343"/>
      <c r="P104" s="1343"/>
      <c r="Q104" s="1343"/>
      <c r="R104" s="1343"/>
      <c r="S104" s="1343"/>
      <c r="T104" s="1344"/>
      <c r="U104" s="1349" t="s">
        <v>260</v>
      </c>
      <c r="V104" s="1346" t="s">
        <v>261</v>
      </c>
      <c r="W104" s="1348">
        <v>44104</v>
      </c>
    </row>
    <row r="105" spans="1:23" ht="25.5" customHeight="1" x14ac:dyDescent="0.15">
      <c r="A105" s="1340" t="s">
        <v>274</v>
      </c>
      <c r="B105" s="1015" t="s">
        <v>318</v>
      </c>
      <c r="C105" s="995"/>
      <c r="D105" s="995"/>
      <c r="E105" s="995"/>
      <c r="F105" s="1341"/>
      <c r="G105" s="1342" t="s">
        <v>319</v>
      </c>
      <c r="H105" s="1343"/>
      <c r="I105" s="1343"/>
      <c r="J105" s="1343"/>
      <c r="K105" s="1343"/>
      <c r="L105" s="1343"/>
      <c r="M105" s="1344"/>
      <c r="N105" s="1342" t="s">
        <v>320</v>
      </c>
      <c r="O105" s="1343"/>
      <c r="P105" s="1343"/>
      <c r="Q105" s="1343"/>
      <c r="R105" s="1343"/>
      <c r="S105" s="1343"/>
      <c r="T105" s="1344"/>
      <c r="U105" s="1349" t="s">
        <v>262</v>
      </c>
      <c r="V105" s="1346" t="s">
        <v>263</v>
      </c>
      <c r="W105" s="1348">
        <v>44105</v>
      </c>
    </row>
    <row r="106" spans="1:23" ht="25.5" customHeight="1" x14ac:dyDescent="0.15">
      <c r="A106" s="1340" t="s">
        <v>292</v>
      </c>
      <c r="B106" s="1015" t="s">
        <v>325</v>
      </c>
      <c r="C106" s="1002"/>
      <c r="D106" s="1002"/>
      <c r="E106" s="1002"/>
      <c r="F106" s="1264"/>
      <c r="G106" s="1342" t="s">
        <v>326</v>
      </c>
      <c r="H106" s="1350"/>
      <c r="I106" s="1350"/>
      <c r="J106" s="1350"/>
      <c r="K106" s="1350"/>
      <c r="L106" s="1350"/>
      <c r="M106" s="1351"/>
      <c r="N106" s="1342" t="s">
        <v>327</v>
      </c>
      <c r="O106" s="1350"/>
      <c r="P106" s="1350"/>
      <c r="Q106" s="1350"/>
      <c r="R106" s="1350"/>
      <c r="S106" s="1350"/>
      <c r="T106" s="1351"/>
      <c r="U106" s="1345" t="s">
        <v>328</v>
      </c>
      <c r="V106" s="1346" t="s">
        <v>297</v>
      </c>
      <c r="W106" s="1348">
        <v>44104</v>
      </c>
    </row>
    <row r="107" spans="1:23" ht="25.5" customHeight="1" x14ac:dyDescent="0.15">
      <c r="A107" s="1340" t="s">
        <v>284</v>
      </c>
      <c r="B107" s="1015" t="s">
        <v>332</v>
      </c>
      <c r="C107" s="995"/>
      <c r="D107" s="995"/>
      <c r="E107" s="995"/>
      <c r="F107" s="1341"/>
      <c r="G107" s="1352" t="s">
        <v>333</v>
      </c>
      <c r="H107" s="1353"/>
      <c r="I107" s="1353"/>
      <c r="J107" s="1353"/>
      <c r="K107" s="1353"/>
      <c r="L107" s="1353"/>
      <c r="M107" s="1354"/>
      <c r="N107" s="1342" t="s">
        <v>334</v>
      </c>
      <c r="O107" s="1343"/>
      <c r="P107" s="1343"/>
      <c r="Q107" s="1343"/>
      <c r="R107" s="1343"/>
      <c r="S107" s="1343"/>
      <c r="T107" s="1344"/>
      <c r="U107" s="1345" t="s">
        <v>335</v>
      </c>
      <c r="V107" s="1346" t="s">
        <v>336</v>
      </c>
      <c r="W107" s="1348">
        <v>44104</v>
      </c>
    </row>
    <row r="108" spans="1:23" ht="26.1" customHeight="1" x14ac:dyDescent="0.15">
      <c r="A108" s="358"/>
      <c r="B108" s="504"/>
      <c r="C108" s="504"/>
      <c r="D108" s="504"/>
      <c r="E108" s="504"/>
      <c r="F108" s="504"/>
      <c r="G108" s="504"/>
      <c r="H108" s="504"/>
      <c r="I108" s="504"/>
      <c r="J108" s="504"/>
      <c r="K108" s="504"/>
      <c r="L108" s="504"/>
      <c r="M108" s="505"/>
      <c r="N108" s="504"/>
      <c r="O108" s="504"/>
      <c r="P108" s="504"/>
      <c r="Q108" s="506"/>
      <c r="R108" s="506"/>
      <c r="S108" s="506"/>
      <c r="T108" s="454"/>
      <c r="U108" s="336"/>
      <c r="V108" s="336"/>
      <c r="W108" s="369"/>
    </row>
    <row r="109" spans="1:23" ht="26.1" customHeight="1" x14ac:dyDescent="0.15">
      <c r="A109" s="358"/>
      <c r="B109" s="378"/>
      <c r="C109" s="378"/>
      <c r="D109" s="378"/>
      <c r="E109" s="378"/>
      <c r="F109" s="378"/>
      <c r="G109" s="378"/>
      <c r="H109" s="378"/>
      <c r="I109" s="378"/>
      <c r="J109" s="378"/>
      <c r="K109" s="378"/>
      <c r="L109" s="378"/>
      <c r="M109" s="380"/>
      <c r="N109" s="378"/>
      <c r="O109" s="378"/>
      <c r="P109" s="378"/>
      <c r="Q109" s="385"/>
      <c r="R109" s="385"/>
      <c r="S109" s="385"/>
      <c r="T109" s="336"/>
      <c r="U109" s="336"/>
      <c r="V109" s="336"/>
      <c r="W109" s="369"/>
    </row>
    <row r="110" spans="1:23" ht="26.1" customHeight="1" x14ac:dyDescent="0.15">
      <c r="A110" s="358"/>
      <c r="B110" s="378"/>
      <c r="C110" s="378"/>
      <c r="D110" s="378"/>
      <c r="E110" s="378"/>
      <c r="F110" s="378"/>
      <c r="G110" s="378"/>
      <c r="H110" s="378"/>
      <c r="I110" s="378"/>
      <c r="J110" s="378"/>
      <c r="K110" s="378"/>
      <c r="L110" s="378"/>
      <c r="M110" s="380"/>
      <c r="N110" s="378"/>
      <c r="O110" s="378"/>
      <c r="P110" s="378"/>
      <c r="Q110" s="385"/>
      <c r="R110" s="385"/>
      <c r="S110" s="385"/>
      <c r="T110" s="336"/>
      <c r="U110" s="336"/>
      <c r="V110" s="336"/>
      <c r="W110" s="369"/>
    </row>
    <row r="111" spans="1:23" ht="26.1" customHeight="1" x14ac:dyDescent="0.15">
      <c r="A111" s="358"/>
      <c r="B111" s="378"/>
      <c r="C111" s="378"/>
      <c r="D111" s="378"/>
      <c r="E111" s="378"/>
      <c r="F111" s="378"/>
      <c r="G111" s="378"/>
      <c r="H111" s="378"/>
      <c r="I111" s="378"/>
      <c r="J111" s="378"/>
      <c r="K111" s="378"/>
      <c r="L111" s="378"/>
      <c r="M111" s="380"/>
      <c r="N111" s="378"/>
      <c r="O111" s="378"/>
      <c r="P111" s="378"/>
      <c r="Q111" s="385"/>
      <c r="R111" s="385"/>
      <c r="S111" s="385"/>
      <c r="T111" s="336"/>
      <c r="U111" s="336"/>
      <c r="V111" s="336"/>
      <c r="W111" s="369"/>
    </row>
    <row r="112" spans="1:23" ht="26.1" customHeight="1" x14ac:dyDescent="0.15">
      <c r="A112" s="358"/>
      <c r="B112" s="378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M112" s="380"/>
      <c r="N112" s="378"/>
      <c r="O112" s="378"/>
      <c r="P112" s="378"/>
      <c r="Q112" s="385"/>
      <c r="R112" s="385"/>
      <c r="S112" s="385"/>
      <c r="T112" s="336"/>
      <c r="U112" s="336"/>
      <c r="V112" s="336"/>
      <c r="W112" s="369"/>
    </row>
    <row r="113" spans="1:28" ht="26.1" customHeight="1" x14ac:dyDescent="0.15">
      <c r="A113" s="358"/>
      <c r="B113" s="378"/>
      <c r="C113" s="378"/>
      <c r="D113" s="378"/>
      <c r="E113" s="378"/>
      <c r="F113" s="378"/>
      <c r="G113" s="378"/>
      <c r="H113" s="378"/>
      <c r="I113" s="378"/>
      <c r="J113" s="378"/>
      <c r="K113" s="378"/>
      <c r="L113" s="378"/>
      <c r="M113" s="380"/>
      <c r="N113" s="378"/>
      <c r="O113" s="378"/>
      <c r="P113" s="378"/>
      <c r="Q113" s="385"/>
      <c r="R113" s="385"/>
      <c r="S113" s="385"/>
      <c r="T113" s="336"/>
      <c r="U113" s="336"/>
      <c r="V113" s="336"/>
      <c r="W113" s="369"/>
    </row>
    <row r="114" spans="1:28" ht="26.1" customHeight="1" x14ac:dyDescent="0.15">
      <c r="A114" s="580" t="s">
        <v>37</v>
      </c>
      <c r="B114" s="581"/>
      <c r="C114" s="581"/>
      <c r="D114" s="771" t="s">
        <v>68</v>
      </c>
      <c r="E114" s="771"/>
      <c r="F114" s="771"/>
      <c r="G114" s="771"/>
      <c r="H114" s="771"/>
      <c r="I114" s="771"/>
      <c r="J114" s="771"/>
      <c r="K114" s="771"/>
      <c r="L114" s="771"/>
      <c r="M114" s="771" t="s">
        <v>69</v>
      </c>
      <c r="N114" s="771"/>
      <c r="O114" s="771"/>
      <c r="P114" s="771"/>
      <c r="Q114" s="771"/>
      <c r="R114" s="771"/>
      <c r="S114" s="771"/>
      <c r="T114" s="771"/>
      <c r="U114" s="771"/>
      <c r="V114" s="581" t="s">
        <v>70</v>
      </c>
      <c r="W114" s="885"/>
    </row>
    <row r="115" spans="1:28" ht="25.5" customHeight="1" x14ac:dyDescent="0.15">
      <c r="A115" s="580"/>
      <c r="B115" s="581"/>
      <c r="C115" s="581"/>
      <c r="D115" s="458" t="s">
        <v>21</v>
      </c>
      <c r="E115" s="458" t="s">
        <v>22</v>
      </c>
      <c r="F115" s="458" t="s">
        <v>23</v>
      </c>
      <c r="G115" s="458" t="s">
        <v>24</v>
      </c>
      <c r="H115" s="458" t="s">
        <v>25</v>
      </c>
      <c r="I115" s="458" t="s">
        <v>26</v>
      </c>
      <c r="J115" s="458" t="s">
        <v>27</v>
      </c>
      <c r="K115" s="581" t="s">
        <v>28</v>
      </c>
      <c r="L115" s="581"/>
      <c r="M115" s="458" t="s">
        <v>21</v>
      </c>
      <c r="N115" s="458" t="s">
        <v>22</v>
      </c>
      <c r="O115" s="458" t="s">
        <v>23</v>
      </c>
      <c r="P115" s="458" t="s">
        <v>24</v>
      </c>
      <c r="Q115" s="458" t="s">
        <v>25</v>
      </c>
      <c r="R115" s="458" t="s">
        <v>26</v>
      </c>
      <c r="S115" s="458" t="s">
        <v>27</v>
      </c>
      <c r="T115" s="581" t="s">
        <v>28</v>
      </c>
      <c r="U115" s="581"/>
      <c r="V115" s="581"/>
      <c r="W115" s="885"/>
    </row>
    <row r="116" spans="1:28" ht="25.5" customHeight="1" x14ac:dyDescent="0.15">
      <c r="A116" s="642" t="s">
        <v>74</v>
      </c>
      <c r="B116" s="779" t="s">
        <v>15</v>
      </c>
      <c r="C116" s="779"/>
      <c r="D116" s="1355">
        <v>8.85</v>
      </c>
      <c r="E116" s="406">
        <v>14.28</v>
      </c>
      <c r="F116" s="406">
        <v>1.88</v>
      </c>
      <c r="G116" s="406">
        <v>2.78</v>
      </c>
      <c r="H116" s="406">
        <v>2.64</v>
      </c>
      <c r="I116" s="406">
        <v>0.44</v>
      </c>
      <c r="J116" s="406">
        <v>0.4</v>
      </c>
      <c r="K116" s="1325">
        <f>SUM(D116:J116)</f>
        <v>31.27</v>
      </c>
      <c r="L116" s="1326"/>
      <c r="M116" s="1327">
        <v>38.299999999999997</v>
      </c>
      <c r="N116" s="406">
        <v>57.13</v>
      </c>
      <c r="O116" s="406">
        <v>7.5</v>
      </c>
      <c r="P116" s="406">
        <v>12.15</v>
      </c>
      <c r="Q116" s="570">
        <v>10.56</v>
      </c>
      <c r="R116" s="570">
        <v>1.74</v>
      </c>
      <c r="S116" s="570">
        <v>1.58</v>
      </c>
      <c r="T116" s="1325">
        <f>SUM(M116:S116)</f>
        <v>128.96</v>
      </c>
      <c r="U116" s="1328"/>
      <c r="V116" s="574"/>
      <c r="W116" s="575"/>
      <c r="Y116" s="440"/>
      <c r="Z116" s="440"/>
      <c r="AA116" s="440"/>
      <c r="AB116" s="440"/>
    </row>
    <row r="117" spans="1:28" ht="25.5" customHeight="1" x14ac:dyDescent="0.15">
      <c r="A117" s="580"/>
      <c r="B117" s="771" t="s">
        <v>41</v>
      </c>
      <c r="C117" s="771"/>
      <c r="D117" s="1323">
        <v>9.8000000000000007</v>
      </c>
      <c r="E117" s="1294">
        <v>13.49</v>
      </c>
      <c r="F117" s="1294">
        <v>1.2</v>
      </c>
      <c r="G117" s="1294">
        <v>1.91</v>
      </c>
      <c r="H117" s="1294">
        <v>0.44</v>
      </c>
      <c r="I117" s="1294">
        <v>0.36</v>
      </c>
      <c r="J117" s="1294">
        <v>0.3</v>
      </c>
      <c r="K117" s="1308">
        <f>SUM(D117:J117)</f>
        <v>27.5</v>
      </c>
      <c r="L117" s="1309"/>
      <c r="M117" s="1310">
        <v>35.380000000000003</v>
      </c>
      <c r="N117" s="1294">
        <v>64.989999999999995</v>
      </c>
      <c r="O117" s="1294">
        <v>3.4</v>
      </c>
      <c r="P117" s="1294">
        <v>8.33</v>
      </c>
      <c r="Q117" s="571">
        <v>0.5</v>
      </c>
      <c r="R117" s="571">
        <v>1.08</v>
      </c>
      <c r="S117" s="571">
        <v>0.44</v>
      </c>
      <c r="T117" s="1308">
        <f>SUM(M117:S117)</f>
        <v>114.12</v>
      </c>
      <c r="U117" s="1311"/>
      <c r="V117" s="574"/>
      <c r="W117" s="575"/>
      <c r="Y117" s="440"/>
      <c r="Z117" s="440"/>
      <c r="AA117" s="440"/>
      <c r="AB117" s="440"/>
    </row>
    <row r="118" spans="1:28" ht="25.5" customHeight="1" x14ac:dyDescent="0.15">
      <c r="A118" s="580"/>
      <c r="B118" s="771" t="s">
        <v>75</v>
      </c>
      <c r="C118" s="771"/>
      <c r="D118" s="1323">
        <f>D117-D116</f>
        <v>0.95000000000000107</v>
      </c>
      <c r="E118" s="1323">
        <f t="shared" ref="E118:K118" si="43">E117-E116</f>
        <v>-0.78999999999999915</v>
      </c>
      <c r="F118" s="1323">
        <f t="shared" si="43"/>
        <v>-0.67999999999999994</v>
      </c>
      <c r="G118" s="1323">
        <f t="shared" si="43"/>
        <v>-0.86999999999999988</v>
      </c>
      <c r="H118" s="1323">
        <f t="shared" si="43"/>
        <v>-2.2000000000000002</v>
      </c>
      <c r="I118" s="1323">
        <f>I117-I116</f>
        <v>-8.0000000000000016E-2</v>
      </c>
      <c r="J118" s="1323">
        <f t="shared" si="43"/>
        <v>-0.10000000000000003</v>
      </c>
      <c r="K118" s="1309">
        <f t="shared" si="43"/>
        <v>-3.7699999999999996</v>
      </c>
      <c r="L118" s="1309"/>
      <c r="M118" s="1310">
        <f>M117-M116</f>
        <v>-2.9199999999999946</v>
      </c>
      <c r="N118" s="1294">
        <f t="shared" ref="N118:T118" si="44">N117-N116</f>
        <v>7.8599999999999923</v>
      </c>
      <c r="O118" s="1294">
        <f t="shared" si="44"/>
        <v>-4.0999999999999996</v>
      </c>
      <c r="P118" s="1294">
        <f t="shared" si="44"/>
        <v>-3.8200000000000003</v>
      </c>
      <c r="Q118" s="1294">
        <f>Q117-Q116</f>
        <v>-10.06</v>
      </c>
      <c r="R118" s="1294">
        <f t="shared" si="44"/>
        <v>-0.65999999999999992</v>
      </c>
      <c r="S118" s="1294">
        <f t="shared" si="44"/>
        <v>-1.1400000000000001</v>
      </c>
      <c r="T118" s="1329">
        <f t="shared" si="44"/>
        <v>-14.840000000000003</v>
      </c>
      <c r="U118" s="1330"/>
      <c r="V118" s="574"/>
      <c r="W118" s="575"/>
      <c r="Y118" s="440"/>
      <c r="Z118" s="440"/>
      <c r="AA118" s="440"/>
      <c r="AB118" s="440"/>
    </row>
    <row r="119" spans="1:28" ht="25.5" customHeight="1" x14ac:dyDescent="0.15">
      <c r="A119" s="580"/>
      <c r="B119" s="771" t="s">
        <v>76</v>
      </c>
      <c r="C119" s="771"/>
      <c r="D119" s="1323">
        <v>470.99</v>
      </c>
      <c r="E119" s="1294">
        <v>519.57000000000005</v>
      </c>
      <c r="F119" s="1294">
        <v>429.65</v>
      </c>
      <c r="G119" s="1294">
        <v>268.54000000000002</v>
      </c>
      <c r="H119" s="1294">
        <v>5.82</v>
      </c>
      <c r="I119" s="1294">
        <v>81.760000000000005</v>
      </c>
      <c r="J119" s="1294">
        <v>82.64</v>
      </c>
      <c r="K119" s="1308">
        <f>SUM(D119:J119)</f>
        <v>1858.97</v>
      </c>
      <c r="L119" s="1309"/>
      <c r="M119" s="1310">
        <v>1754.98</v>
      </c>
      <c r="N119" s="1294">
        <v>3227.73</v>
      </c>
      <c r="O119" s="1294">
        <v>1307.96</v>
      </c>
      <c r="P119" s="1294">
        <v>935.95</v>
      </c>
      <c r="Q119" s="571">
        <v>12.58</v>
      </c>
      <c r="R119" s="1294">
        <v>168.37</v>
      </c>
      <c r="S119" s="571">
        <v>230.51</v>
      </c>
      <c r="T119" s="1308">
        <f>SUM(M119:S119)</f>
        <v>7638.08</v>
      </c>
      <c r="U119" s="1311"/>
      <c r="V119" s="574"/>
      <c r="W119" s="575"/>
      <c r="Y119" s="440"/>
      <c r="Z119" s="440"/>
      <c r="AA119" s="440"/>
      <c r="AB119" s="440"/>
    </row>
    <row r="120" spans="1:28" ht="25.5" customHeight="1" thickBot="1" x14ac:dyDescent="0.2">
      <c r="A120" s="582"/>
      <c r="B120" s="782" t="s">
        <v>77</v>
      </c>
      <c r="C120" s="782"/>
      <c r="D120" s="1331">
        <f>D117/D119</f>
        <v>2.0807235822416614E-2</v>
      </c>
      <c r="E120" s="1331">
        <f t="shared" ref="E120:K120" si="45">E117/E119</f>
        <v>2.5963777739284405E-2</v>
      </c>
      <c r="F120" s="1331">
        <f t="shared" si="45"/>
        <v>2.7929710229256371E-3</v>
      </c>
      <c r="G120" s="1331">
        <f t="shared" si="45"/>
        <v>7.1125344455202199E-3</v>
      </c>
      <c r="H120" s="1331">
        <f t="shared" si="45"/>
        <v>7.560137457044673E-2</v>
      </c>
      <c r="I120" s="1331">
        <f t="shared" si="45"/>
        <v>4.4031311154598823E-3</v>
      </c>
      <c r="J120" s="1331">
        <f t="shared" si="45"/>
        <v>3.6302032913843175E-3</v>
      </c>
      <c r="K120" s="1334">
        <f t="shared" si="45"/>
        <v>1.4793138135634249E-2</v>
      </c>
      <c r="L120" s="1334"/>
      <c r="M120" s="1335">
        <f>M117/M119</f>
        <v>2.0159773900557273E-2</v>
      </c>
      <c r="N120" s="1332">
        <f t="shared" ref="N120:T120" si="46">N117/N119</f>
        <v>2.0134893562968399E-2</v>
      </c>
      <c r="O120" s="1332">
        <f t="shared" si="46"/>
        <v>2.5994678736352794E-3</v>
      </c>
      <c r="P120" s="1332">
        <f t="shared" si="46"/>
        <v>8.9000480794914263E-3</v>
      </c>
      <c r="Q120" s="1332">
        <f>Q117/Q119</f>
        <v>3.9745627980922099E-2</v>
      </c>
      <c r="R120" s="1332">
        <f t="shared" si="46"/>
        <v>6.4144443784522184E-3</v>
      </c>
      <c r="S120" s="1332">
        <f>S117/S119</f>
        <v>1.9088108975749427E-3</v>
      </c>
      <c r="T120" s="1356">
        <f t="shared" si="46"/>
        <v>1.4940927562947758E-2</v>
      </c>
      <c r="U120" s="1357"/>
      <c r="V120" s="578"/>
      <c r="W120" s="579"/>
      <c r="Y120" s="440"/>
      <c r="Z120" s="440"/>
      <c r="AA120" s="440"/>
      <c r="AB120" s="440"/>
    </row>
    <row r="121" spans="1:28" ht="26.1" customHeight="1" x14ac:dyDescent="0.15">
      <c r="A121" s="589"/>
      <c r="B121" s="590"/>
      <c r="C121" s="590"/>
      <c r="D121" s="590"/>
      <c r="E121" s="590"/>
      <c r="F121" s="590"/>
      <c r="G121" s="590"/>
      <c r="H121" s="590"/>
      <c r="I121" s="590"/>
      <c r="J121" s="590"/>
      <c r="K121" s="590"/>
      <c r="L121" s="590"/>
      <c r="M121" s="590"/>
      <c r="N121" s="590"/>
      <c r="O121" s="590"/>
      <c r="P121" s="590"/>
      <c r="Q121" s="590"/>
      <c r="R121" s="590"/>
      <c r="S121" s="590"/>
      <c r="T121" s="590"/>
      <c r="U121" s="590"/>
      <c r="V121" s="590"/>
      <c r="W121" s="591"/>
    </row>
    <row r="122" spans="1:28" ht="26.1" customHeight="1" thickBot="1" x14ac:dyDescent="0.2">
      <c r="A122" s="684" t="s">
        <v>78</v>
      </c>
      <c r="B122" s="685"/>
      <c r="C122" s="685"/>
      <c r="D122" s="685"/>
      <c r="E122" s="685"/>
      <c r="F122" s="685"/>
      <c r="G122" s="685"/>
      <c r="H122" s="685"/>
      <c r="I122" s="685"/>
      <c r="J122" s="685"/>
      <c r="K122" s="685"/>
      <c r="L122" s="685"/>
      <c r="M122" s="685"/>
      <c r="N122" s="685"/>
      <c r="O122" s="685"/>
      <c r="P122" s="685"/>
      <c r="Q122" s="685"/>
      <c r="R122" s="685"/>
      <c r="S122" s="685"/>
      <c r="T122" s="686"/>
      <c r="U122" s="686"/>
      <c r="V122" s="686"/>
      <c r="W122" s="687"/>
    </row>
    <row r="123" spans="1:28" ht="26.1" customHeight="1" x14ac:dyDescent="0.15">
      <c r="A123" s="620" t="s">
        <v>9</v>
      </c>
      <c r="B123" s="621"/>
      <c r="C123" s="785" t="s">
        <v>38</v>
      </c>
      <c r="D123" s="785"/>
      <c r="E123" s="785"/>
      <c r="F123" s="785"/>
      <c r="G123" s="786"/>
      <c r="H123" s="785" t="s">
        <v>39</v>
      </c>
      <c r="I123" s="785"/>
      <c r="J123" s="785"/>
      <c r="K123" s="785"/>
      <c r="L123" s="786"/>
      <c r="M123" s="786" t="s">
        <v>79</v>
      </c>
      <c r="N123" s="788" t="s">
        <v>80</v>
      </c>
      <c r="O123" s="773" t="s">
        <v>81</v>
      </c>
      <c r="P123" s="775" t="s">
        <v>82</v>
      </c>
      <c r="Q123" s="777" t="s">
        <v>83</v>
      </c>
      <c r="R123" s="389"/>
      <c r="S123" s="389"/>
      <c r="T123" s="382"/>
      <c r="U123" s="382"/>
      <c r="V123" s="382"/>
      <c r="W123" s="383"/>
    </row>
    <row r="124" spans="1:28" ht="26.1" customHeight="1" x14ac:dyDescent="0.15">
      <c r="A124" s="622"/>
      <c r="B124" s="623"/>
      <c r="C124" s="453" t="s">
        <v>85</v>
      </c>
      <c r="D124" s="379" t="s">
        <v>84</v>
      </c>
      <c r="E124" s="339" t="s">
        <v>86</v>
      </c>
      <c r="F124" s="339" t="s">
        <v>87</v>
      </c>
      <c r="G124" s="339" t="s">
        <v>28</v>
      </c>
      <c r="H124" s="453" t="s">
        <v>85</v>
      </c>
      <c r="I124" s="379" t="s">
        <v>84</v>
      </c>
      <c r="J124" s="339" t="s">
        <v>86</v>
      </c>
      <c r="K124" s="339" t="s">
        <v>87</v>
      </c>
      <c r="L124" s="339" t="s">
        <v>28</v>
      </c>
      <c r="M124" s="787"/>
      <c r="N124" s="779"/>
      <c r="O124" s="774"/>
      <c r="P124" s="776"/>
      <c r="Q124" s="778"/>
      <c r="R124" s="385"/>
      <c r="S124" s="385"/>
      <c r="T124" s="336"/>
      <c r="U124" s="336"/>
      <c r="V124" s="336"/>
      <c r="W124" s="369"/>
    </row>
    <row r="125" spans="1:28" ht="26.1" customHeight="1" x14ac:dyDescent="0.15">
      <c r="A125" s="580" t="s">
        <v>21</v>
      </c>
      <c r="B125" s="581"/>
      <c r="C125" s="1358">
        <v>40</v>
      </c>
      <c r="D125" s="1359">
        <v>9</v>
      </c>
      <c r="E125" s="1359">
        <v>28</v>
      </c>
      <c r="F125" s="1359">
        <v>0</v>
      </c>
      <c r="G125" s="1360">
        <f t="shared" ref="G125:G131" si="47">SUM(C125:F125)</f>
        <v>77</v>
      </c>
      <c r="H125" s="1256">
        <v>40</v>
      </c>
      <c r="I125" s="1359">
        <v>9</v>
      </c>
      <c r="J125" s="1359">
        <v>28</v>
      </c>
      <c r="K125" s="1359">
        <v>0</v>
      </c>
      <c r="L125" s="1361">
        <f t="shared" ref="L125:L131" si="48">SUM(H125:K125)</f>
        <v>77</v>
      </c>
      <c r="M125" s="1362">
        <f>L125-G125</f>
        <v>0</v>
      </c>
      <c r="N125" s="1363">
        <v>88</v>
      </c>
      <c r="O125" s="1361">
        <f>L125-N125</f>
        <v>-11</v>
      </c>
      <c r="P125" s="1358">
        <v>88</v>
      </c>
      <c r="Q125" s="390">
        <f>L125-P125</f>
        <v>-11</v>
      </c>
      <c r="R125" s="385"/>
      <c r="S125" s="385"/>
      <c r="T125" s="336"/>
      <c r="U125" s="336"/>
      <c r="V125" s="336"/>
      <c r="W125" s="369"/>
    </row>
    <row r="126" spans="1:28" ht="26.1" customHeight="1" x14ac:dyDescent="0.15">
      <c r="A126" s="580" t="s">
        <v>22</v>
      </c>
      <c r="B126" s="581"/>
      <c r="C126" s="1338">
        <v>88</v>
      </c>
      <c r="D126" s="500">
        <v>244</v>
      </c>
      <c r="E126" s="500">
        <v>78</v>
      </c>
      <c r="F126" s="500">
        <v>7</v>
      </c>
      <c r="G126" s="502">
        <f t="shared" si="47"/>
        <v>417</v>
      </c>
      <c r="H126" s="1258">
        <v>89</v>
      </c>
      <c r="I126" s="500">
        <v>241</v>
      </c>
      <c r="J126" s="500">
        <v>74</v>
      </c>
      <c r="K126" s="500">
        <v>7</v>
      </c>
      <c r="L126" s="1364">
        <f t="shared" si="48"/>
        <v>411</v>
      </c>
      <c r="M126" s="1362">
        <f t="shared" ref="M126:M130" si="49">L126-G126</f>
        <v>-6</v>
      </c>
      <c r="N126" s="1258">
        <v>484</v>
      </c>
      <c r="O126" s="1361">
        <f>L126-N126</f>
        <v>-73</v>
      </c>
      <c r="P126" s="1338">
        <v>485</v>
      </c>
      <c r="Q126" s="390">
        <f t="shared" ref="Q126:Q132" si="50">L126-P126</f>
        <v>-74</v>
      </c>
      <c r="R126" s="385"/>
      <c r="S126" s="385"/>
      <c r="T126" s="336"/>
      <c r="U126" s="336"/>
      <c r="V126" s="336"/>
      <c r="W126" s="369"/>
    </row>
    <row r="127" spans="1:28" ht="26.1" customHeight="1" x14ac:dyDescent="0.15">
      <c r="A127" s="580" t="s">
        <v>23</v>
      </c>
      <c r="B127" s="581"/>
      <c r="C127" s="1338">
        <v>23</v>
      </c>
      <c r="D127" s="500">
        <v>42</v>
      </c>
      <c r="E127" s="500">
        <v>0</v>
      </c>
      <c r="F127" s="500">
        <v>0</v>
      </c>
      <c r="G127" s="502">
        <f t="shared" si="47"/>
        <v>65</v>
      </c>
      <c r="H127" s="1258">
        <v>23</v>
      </c>
      <c r="I127" s="500">
        <v>44</v>
      </c>
      <c r="J127" s="500">
        <v>0</v>
      </c>
      <c r="K127" s="500">
        <v>0</v>
      </c>
      <c r="L127" s="1364">
        <f t="shared" si="48"/>
        <v>67</v>
      </c>
      <c r="M127" s="1362">
        <f t="shared" si="49"/>
        <v>2</v>
      </c>
      <c r="N127" s="1258">
        <v>78</v>
      </c>
      <c r="O127" s="1361">
        <f t="shared" ref="O127:O131" si="51">L127-N127</f>
        <v>-11</v>
      </c>
      <c r="P127" s="1338">
        <v>59</v>
      </c>
      <c r="Q127" s="390">
        <f t="shared" si="50"/>
        <v>8</v>
      </c>
      <c r="R127" s="385"/>
      <c r="S127" s="385"/>
      <c r="T127" s="336"/>
      <c r="U127" s="336"/>
      <c r="V127" s="336"/>
      <c r="W127" s="369"/>
    </row>
    <row r="128" spans="1:28" ht="26.1" customHeight="1" x14ac:dyDescent="0.15">
      <c r="A128" s="580" t="s">
        <v>24</v>
      </c>
      <c r="B128" s="581"/>
      <c r="C128" s="1338">
        <v>36</v>
      </c>
      <c r="D128" s="500">
        <v>19</v>
      </c>
      <c r="E128" s="500">
        <v>20</v>
      </c>
      <c r="F128" s="500">
        <v>0</v>
      </c>
      <c r="G128" s="502">
        <f t="shared" si="47"/>
        <v>75</v>
      </c>
      <c r="H128" s="1258">
        <v>36</v>
      </c>
      <c r="I128" s="500">
        <v>19</v>
      </c>
      <c r="J128" s="500">
        <v>19</v>
      </c>
      <c r="K128" s="500">
        <v>0</v>
      </c>
      <c r="L128" s="1364">
        <f t="shared" si="48"/>
        <v>74</v>
      </c>
      <c r="M128" s="1362">
        <f t="shared" si="49"/>
        <v>-1</v>
      </c>
      <c r="N128" s="1258">
        <v>85</v>
      </c>
      <c r="O128" s="1361">
        <f t="shared" si="51"/>
        <v>-11</v>
      </c>
      <c r="P128" s="1338">
        <v>65</v>
      </c>
      <c r="Q128" s="390">
        <f t="shared" si="50"/>
        <v>9</v>
      </c>
      <c r="R128" s="385"/>
      <c r="S128" s="385"/>
      <c r="T128" s="336"/>
      <c r="U128" s="336"/>
      <c r="V128" s="336"/>
      <c r="W128" s="369"/>
    </row>
    <row r="129" spans="1:23" ht="26.1" customHeight="1" x14ac:dyDescent="0.15">
      <c r="A129" s="580" t="s">
        <v>25</v>
      </c>
      <c r="B129" s="581"/>
      <c r="C129" s="1338">
        <v>13</v>
      </c>
      <c r="D129" s="500">
        <v>1</v>
      </c>
      <c r="E129" s="500">
        <v>1</v>
      </c>
      <c r="F129" s="500">
        <v>0</v>
      </c>
      <c r="G129" s="502">
        <f t="shared" si="47"/>
        <v>15</v>
      </c>
      <c r="H129" s="1258">
        <v>13</v>
      </c>
      <c r="I129" s="500">
        <v>1</v>
      </c>
      <c r="J129" s="500">
        <v>1</v>
      </c>
      <c r="K129" s="500">
        <v>0</v>
      </c>
      <c r="L129" s="1364">
        <f t="shared" si="48"/>
        <v>15</v>
      </c>
      <c r="M129" s="1362">
        <f t="shared" si="49"/>
        <v>0</v>
      </c>
      <c r="N129" s="1258">
        <v>18</v>
      </c>
      <c r="O129" s="1361">
        <f t="shared" si="51"/>
        <v>-3</v>
      </c>
      <c r="P129" s="1338">
        <v>15</v>
      </c>
      <c r="Q129" s="390">
        <f t="shared" si="50"/>
        <v>0</v>
      </c>
      <c r="R129" s="385"/>
      <c r="S129" s="385"/>
      <c r="T129" s="336"/>
      <c r="U129" s="336"/>
      <c r="V129" s="336"/>
      <c r="W129" s="369"/>
    </row>
    <row r="130" spans="1:23" ht="26.1" customHeight="1" x14ac:dyDescent="0.15">
      <c r="A130" s="580" t="s">
        <v>26</v>
      </c>
      <c r="B130" s="581"/>
      <c r="C130" s="1338">
        <v>28</v>
      </c>
      <c r="D130" s="500">
        <v>27</v>
      </c>
      <c r="E130" s="500">
        <v>0</v>
      </c>
      <c r="F130" s="500">
        <v>0</v>
      </c>
      <c r="G130" s="502">
        <f t="shared" si="47"/>
        <v>55</v>
      </c>
      <c r="H130" s="1258">
        <v>28</v>
      </c>
      <c r="I130" s="500">
        <v>28</v>
      </c>
      <c r="J130" s="500">
        <v>0</v>
      </c>
      <c r="K130" s="500">
        <v>0</v>
      </c>
      <c r="L130" s="1364">
        <f t="shared" si="48"/>
        <v>56</v>
      </c>
      <c r="M130" s="1362">
        <f t="shared" si="49"/>
        <v>1</v>
      </c>
      <c r="N130" s="1258">
        <v>62</v>
      </c>
      <c r="O130" s="1361">
        <f t="shared" si="51"/>
        <v>-6</v>
      </c>
      <c r="P130" s="1338">
        <v>68</v>
      </c>
      <c r="Q130" s="390">
        <f t="shared" si="50"/>
        <v>-12</v>
      </c>
      <c r="R130" s="385"/>
      <c r="S130" s="385"/>
      <c r="T130" s="336"/>
      <c r="U130" s="336"/>
      <c r="V130" s="336"/>
      <c r="W130" s="369"/>
    </row>
    <row r="131" spans="1:23" ht="26.1" customHeight="1" x14ac:dyDescent="0.15">
      <c r="A131" s="580" t="s">
        <v>27</v>
      </c>
      <c r="B131" s="581"/>
      <c r="C131" s="1338">
        <v>6</v>
      </c>
      <c r="D131" s="500">
        <v>9</v>
      </c>
      <c r="E131" s="500">
        <v>7</v>
      </c>
      <c r="F131" s="500">
        <v>0</v>
      </c>
      <c r="G131" s="502">
        <f t="shared" si="47"/>
        <v>22</v>
      </c>
      <c r="H131" s="1258">
        <v>6</v>
      </c>
      <c r="I131" s="500">
        <v>9</v>
      </c>
      <c r="J131" s="500">
        <v>7</v>
      </c>
      <c r="K131" s="500">
        <v>0</v>
      </c>
      <c r="L131" s="1364">
        <f t="shared" si="48"/>
        <v>22</v>
      </c>
      <c r="M131" s="1362">
        <f>L131-G131</f>
        <v>0</v>
      </c>
      <c r="N131" s="1258">
        <v>22</v>
      </c>
      <c r="O131" s="1361">
        <f t="shared" si="51"/>
        <v>0</v>
      </c>
      <c r="P131" s="1338">
        <v>13</v>
      </c>
      <c r="Q131" s="390">
        <f>L131-P131</f>
        <v>9</v>
      </c>
      <c r="R131" s="385"/>
      <c r="S131" s="385"/>
      <c r="T131" s="336"/>
      <c r="U131" s="336"/>
      <c r="V131" s="336"/>
      <c r="W131" s="369"/>
    </row>
    <row r="132" spans="1:23" ht="26.1" customHeight="1" thickBot="1" x14ac:dyDescent="0.2">
      <c r="A132" s="582" t="s">
        <v>28</v>
      </c>
      <c r="B132" s="583"/>
      <c r="C132" s="391">
        <v>6</v>
      </c>
      <c r="D132" s="362">
        <v>9</v>
      </c>
      <c r="E132" s="362">
        <v>7</v>
      </c>
      <c r="F132" s="362">
        <v>0</v>
      </c>
      <c r="G132" s="392">
        <f t="shared" ref="G132:K132" si="52">SUM(G125:G131)</f>
        <v>726</v>
      </c>
      <c r="H132" s="351">
        <f t="shared" si="52"/>
        <v>235</v>
      </c>
      <c r="I132" s="362">
        <f t="shared" si="52"/>
        <v>351</v>
      </c>
      <c r="J132" s="362">
        <f t="shared" si="52"/>
        <v>129</v>
      </c>
      <c r="K132" s="362">
        <f t="shared" si="52"/>
        <v>7</v>
      </c>
      <c r="L132" s="401">
        <f>SUM(L125:L131)</f>
        <v>722</v>
      </c>
      <c r="M132" s="445">
        <f>L132-G132</f>
        <v>-4</v>
      </c>
      <c r="N132" s="446">
        <f>SUM(N125:N131)</f>
        <v>837</v>
      </c>
      <c r="O132" s="447">
        <f>L132-N132</f>
        <v>-115</v>
      </c>
      <c r="P132" s="448">
        <f>SUM(P125:P131)</f>
        <v>793</v>
      </c>
      <c r="Q132" s="412">
        <f t="shared" si="50"/>
        <v>-71</v>
      </c>
      <c r="R132" s="386"/>
      <c r="S132" s="386"/>
      <c r="T132" s="387"/>
      <c r="U132" s="387"/>
      <c r="V132" s="387"/>
      <c r="W132" s="388"/>
    </row>
    <row r="133" spans="1:23" ht="26.1" customHeight="1" x14ac:dyDescent="0.15">
      <c r="A133" s="600"/>
      <c r="B133" s="601"/>
      <c r="C133" s="601"/>
      <c r="D133" s="601"/>
      <c r="E133" s="601"/>
      <c r="F133" s="601"/>
      <c r="G133" s="601"/>
      <c r="H133" s="601"/>
      <c r="I133" s="601"/>
      <c r="J133" s="601"/>
      <c r="K133" s="601"/>
      <c r="L133" s="601"/>
      <c r="M133" s="601"/>
      <c r="N133" s="601"/>
      <c r="O133" s="601"/>
      <c r="P133" s="601"/>
      <c r="Q133" s="601"/>
      <c r="R133" s="601"/>
      <c r="S133" s="601"/>
      <c r="T133" s="601"/>
      <c r="U133" s="601"/>
      <c r="V133" s="601"/>
      <c r="W133" s="602"/>
    </row>
    <row r="134" spans="1:23" ht="26.1" customHeight="1" thickBot="1" x14ac:dyDescent="0.2">
      <c r="A134" s="684" t="s">
        <v>88</v>
      </c>
      <c r="B134" s="685"/>
      <c r="C134" s="685"/>
      <c r="D134" s="685"/>
      <c r="E134" s="685"/>
      <c r="F134" s="685"/>
      <c r="G134" s="685"/>
      <c r="H134" s="685"/>
      <c r="I134" s="685"/>
      <c r="J134" s="685"/>
      <c r="K134" s="685"/>
      <c r="L134" s="685"/>
      <c r="M134" s="685"/>
      <c r="N134" s="685"/>
      <c r="O134" s="685"/>
      <c r="P134" s="685"/>
      <c r="Q134" s="685"/>
      <c r="R134" s="685"/>
      <c r="S134" s="685"/>
      <c r="T134" s="686"/>
      <c r="U134" s="686"/>
      <c r="V134" s="686"/>
      <c r="W134" s="687"/>
    </row>
    <row r="135" spans="1:23" ht="26.1" customHeight="1" x14ac:dyDescent="0.15">
      <c r="A135" s="620" t="s">
        <v>9</v>
      </c>
      <c r="B135" s="621"/>
      <c r="C135" s="633" t="s">
        <v>89</v>
      </c>
      <c r="D135" s="767" t="s">
        <v>90</v>
      </c>
      <c r="E135" s="767"/>
      <c r="F135" s="767"/>
      <c r="G135" s="767"/>
      <c r="H135" s="754" t="s">
        <v>91</v>
      </c>
      <c r="I135" s="768"/>
      <c r="J135" s="767" t="s">
        <v>92</v>
      </c>
      <c r="K135" s="767" t="s">
        <v>93</v>
      </c>
      <c r="L135" s="767"/>
      <c r="M135" s="767" t="s">
        <v>94</v>
      </c>
      <c r="N135" s="767" t="s">
        <v>95</v>
      </c>
      <c r="O135" s="767"/>
      <c r="P135" s="767"/>
      <c r="Q135" s="769"/>
      <c r="R135" s="413"/>
      <c r="S135" s="413"/>
      <c r="T135" s="413"/>
      <c r="U135" s="413"/>
      <c r="V135" s="413"/>
      <c r="W135" s="414"/>
    </row>
    <row r="136" spans="1:23" ht="26.1" customHeight="1" x14ac:dyDescent="0.15">
      <c r="A136" s="622"/>
      <c r="B136" s="623"/>
      <c r="C136" s="770"/>
      <c r="D136" s="374" t="s">
        <v>96</v>
      </c>
      <c r="E136" s="374" t="s">
        <v>97</v>
      </c>
      <c r="F136" s="374" t="s">
        <v>98</v>
      </c>
      <c r="G136" s="374" t="s">
        <v>99</v>
      </c>
      <c r="H136" s="374" t="s">
        <v>100</v>
      </c>
      <c r="I136" s="402" t="s">
        <v>101</v>
      </c>
      <c r="J136" s="757"/>
      <c r="K136" s="403" t="s">
        <v>102</v>
      </c>
      <c r="L136" s="374" t="s">
        <v>103</v>
      </c>
      <c r="M136" s="757"/>
      <c r="N136" s="403" t="s">
        <v>104</v>
      </c>
      <c r="O136" s="374" t="s">
        <v>41</v>
      </c>
      <c r="P136" s="374" t="s">
        <v>75</v>
      </c>
      <c r="Q136" s="384" t="s">
        <v>42</v>
      </c>
      <c r="R136" s="338"/>
      <c r="S136" s="338"/>
      <c r="T136" s="338"/>
      <c r="U136" s="338"/>
      <c r="V136" s="338"/>
      <c r="W136" s="415"/>
    </row>
    <row r="137" spans="1:23" ht="26.1" customHeight="1" x14ac:dyDescent="0.15">
      <c r="A137" s="580" t="s">
        <v>21</v>
      </c>
      <c r="B137" s="581"/>
      <c r="C137" s="381">
        <f>RANK(M137,M137:M143,1)</f>
        <v>2</v>
      </c>
      <c r="D137" s="1363">
        <v>219</v>
      </c>
      <c r="E137" s="1359">
        <v>7</v>
      </c>
      <c r="F137" s="1359">
        <v>14</v>
      </c>
      <c r="G137" s="1365">
        <v>1587</v>
      </c>
      <c r="H137" s="1366">
        <v>207</v>
      </c>
      <c r="I137" s="1367">
        <v>329.5</v>
      </c>
      <c r="J137" s="404">
        <f>G137+I137</f>
        <v>1916.5</v>
      </c>
      <c r="K137" s="1366">
        <v>3199</v>
      </c>
      <c r="L137" s="1367">
        <v>1565</v>
      </c>
      <c r="M137" s="405">
        <f>L137/J137</f>
        <v>0.81659274719540831</v>
      </c>
      <c r="N137" s="1327">
        <v>100</v>
      </c>
      <c r="O137" s="406">
        <v>164.5</v>
      </c>
      <c r="P137" s="406">
        <f>O137-N137</f>
        <v>64.5</v>
      </c>
      <c r="Q137" s="416">
        <f>O137/N137</f>
        <v>1.645</v>
      </c>
      <c r="R137" s="336"/>
      <c r="S137" s="336"/>
      <c r="T137" s="336"/>
      <c r="U137" s="336"/>
      <c r="V137" s="336"/>
      <c r="W137" s="369"/>
    </row>
    <row r="138" spans="1:23" ht="26.1" customHeight="1" x14ac:dyDescent="0.15">
      <c r="A138" s="580" t="s">
        <v>22</v>
      </c>
      <c r="B138" s="581"/>
      <c r="C138" s="549">
        <f>RANK(M138,M137:M143,1)</f>
        <v>7</v>
      </c>
      <c r="D138" s="1258">
        <v>1520</v>
      </c>
      <c r="E138" s="500">
        <v>14</v>
      </c>
      <c r="F138" s="500">
        <v>30</v>
      </c>
      <c r="G138" s="1292">
        <v>11920</v>
      </c>
      <c r="H138" s="1293">
        <v>606</v>
      </c>
      <c r="I138" s="1295">
        <v>1703.5</v>
      </c>
      <c r="J138" s="404">
        <f t="shared" ref="J138:J143" si="53">G138+I138</f>
        <v>13623.5</v>
      </c>
      <c r="K138" s="1293">
        <v>198186</v>
      </c>
      <c r="L138" s="1295">
        <v>13430</v>
      </c>
      <c r="M138" s="405">
        <f t="shared" ref="M138:M144" si="54">L138/J138</f>
        <v>0.98579660146071124</v>
      </c>
      <c r="N138" s="1310">
        <v>300</v>
      </c>
      <c r="O138" s="1294">
        <v>408.5</v>
      </c>
      <c r="P138" s="406">
        <f t="shared" ref="P138:P144" si="55">O138-N138</f>
        <v>108.5</v>
      </c>
      <c r="Q138" s="416">
        <f t="shared" ref="Q138:Q144" si="56">O138/N138</f>
        <v>1.3616666666666666</v>
      </c>
      <c r="R138" s="336"/>
      <c r="S138" s="336"/>
      <c r="T138" s="336"/>
      <c r="U138" s="336"/>
      <c r="V138" s="336"/>
      <c r="W138" s="369"/>
    </row>
    <row r="139" spans="1:23" ht="26.1" customHeight="1" x14ac:dyDescent="0.15">
      <c r="A139" s="580" t="s">
        <v>23</v>
      </c>
      <c r="B139" s="581"/>
      <c r="C139" s="549">
        <f>RANK(M139,M137:M143,1)</f>
        <v>6</v>
      </c>
      <c r="D139" s="1258">
        <v>48</v>
      </c>
      <c r="E139" s="500">
        <v>6</v>
      </c>
      <c r="F139" s="500">
        <v>0</v>
      </c>
      <c r="G139" s="1292">
        <v>129.19999999999999</v>
      </c>
      <c r="H139" s="1293">
        <v>0</v>
      </c>
      <c r="I139" s="1295">
        <v>0</v>
      </c>
      <c r="J139" s="404">
        <f t="shared" si="53"/>
        <v>129.19999999999999</v>
      </c>
      <c r="K139" s="1293">
        <v>10138</v>
      </c>
      <c r="L139" s="1295">
        <v>126.7</v>
      </c>
      <c r="M139" s="405">
        <f t="shared" si="54"/>
        <v>0.98065015479876172</v>
      </c>
      <c r="N139" s="1310">
        <v>100</v>
      </c>
      <c r="O139" s="1294">
        <v>2</v>
      </c>
      <c r="P139" s="406">
        <f>O139-N139</f>
        <v>-98</v>
      </c>
      <c r="Q139" s="416">
        <f t="shared" si="56"/>
        <v>0.02</v>
      </c>
      <c r="R139" s="336"/>
      <c r="S139" s="336"/>
      <c r="T139" s="336"/>
      <c r="U139" s="336"/>
      <c r="V139" s="336"/>
      <c r="W139" s="369"/>
    </row>
    <row r="140" spans="1:23" ht="26.1" customHeight="1" x14ac:dyDescent="0.15">
      <c r="A140" s="580" t="s">
        <v>24</v>
      </c>
      <c r="B140" s="581"/>
      <c r="C140" s="549">
        <f>RANK(M140,M137:M143,1)</f>
        <v>3</v>
      </c>
      <c r="D140" s="1258">
        <v>33</v>
      </c>
      <c r="E140" s="500">
        <v>6</v>
      </c>
      <c r="F140" s="500">
        <v>3</v>
      </c>
      <c r="G140" s="1292">
        <v>1480</v>
      </c>
      <c r="H140" s="1293">
        <v>33</v>
      </c>
      <c r="I140" s="1295">
        <v>407</v>
      </c>
      <c r="J140" s="404">
        <f t="shared" si="53"/>
        <v>1887</v>
      </c>
      <c r="K140" s="1293">
        <v>11302</v>
      </c>
      <c r="L140" s="1295">
        <v>1594.4</v>
      </c>
      <c r="M140" s="405">
        <f t="shared" si="54"/>
        <v>0.84493905670376268</v>
      </c>
      <c r="N140" s="1310">
        <v>100</v>
      </c>
      <c r="O140" s="1294">
        <v>78</v>
      </c>
      <c r="P140" s="406">
        <f t="shared" si="55"/>
        <v>-22</v>
      </c>
      <c r="Q140" s="416">
        <f t="shared" si="56"/>
        <v>0.78</v>
      </c>
      <c r="R140" s="336"/>
      <c r="S140" s="336"/>
      <c r="T140" s="336"/>
      <c r="U140" s="336"/>
      <c r="V140" s="336"/>
      <c r="W140" s="369"/>
    </row>
    <row r="141" spans="1:23" ht="26.1" customHeight="1" x14ac:dyDescent="0.15">
      <c r="A141" s="580" t="s">
        <v>25</v>
      </c>
      <c r="B141" s="581"/>
      <c r="C141" s="549">
        <f>RANK(M141,M137:M143,1)</f>
        <v>1</v>
      </c>
      <c r="D141" s="1258">
        <v>10</v>
      </c>
      <c r="E141" s="500">
        <v>5</v>
      </c>
      <c r="F141" s="500">
        <v>0</v>
      </c>
      <c r="G141" s="1292">
        <v>80</v>
      </c>
      <c r="H141" s="1293">
        <v>0</v>
      </c>
      <c r="I141" s="1295">
        <v>0</v>
      </c>
      <c r="J141" s="404">
        <f t="shared" si="53"/>
        <v>80</v>
      </c>
      <c r="K141" s="1293">
        <v>25</v>
      </c>
      <c r="L141" s="1295">
        <v>10</v>
      </c>
      <c r="M141" s="405">
        <f>L141/J141</f>
        <v>0.125</v>
      </c>
      <c r="N141" s="1310">
        <v>100</v>
      </c>
      <c r="O141" s="1294">
        <v>65.5</v>
      </c>
      <c r="P141" s="406">
        <f t="shared" si="55"/>
        <v>-34.5</v>
      </c>
      <c r="Q141" s="416">
        <f t="shared" si="56"/>
        <v>0.65500000000000003</v>
      </c>
      <c r="R141" s="336"/>
      <c r="S141" s="336"/>
      <c r="T141" s="336"/>
      <c r="U141" s="336"/>
      <c r="V141" s="336"/>
      <c r="W141" s="369"/>
    </row>
    <row r="142" spans="1:23" ht="26.1" customHeight="1" x14ac:dyDescent="0.15">
      <c r="A142" s="580" t="s">
        <v>26</v>
      </c>
      <c r="B142" s="581"/>
      <c r="C142" s="549">
        <f>RANK(M142,M137:M143,1)</f>
        <v>4</v>
      </c>
      <c r="D142" s="1258">
        <v>170</v>
      </c>
      <c r="E142" s="500">
        <v>12</v>
      </c>
      <c r="F142" s="500">
        <v>0</v>
      </c>
      <c r="G142" s="1292">
        <v>1360</v>
      </c>
      <c r="H142" s="1293">
        <v>154</v>
      </c>
      <c r="I142" s="1295">
        <v>237</v>
      </c>
      <c r="J142" s="404">
        <f t="shared" si="53"/>
        <v>1597</v>
      </c>
      <c r="K142" s="1293">
        <v>48904</v>
      </c>
      <c r="L142" s="1295">
        <v>1467.3</v>
      </c>
      <c r="M142" s="405">
        <f>L142/J142</f>
        <v>0.91878522229179704</v>
      </c>
      <c r="N142" s="1310">
        <v>56.37</v>
      </c>
      <c r="O142" s="1294">
        <v>46.37</v>
      </c>
      <c r="P142" s="406">
        <f t="shared" ref="P142" si="57">O142-N142</f>
        <v>-10</v>
      </c>
      <c r="Q142" s="416">
        <f t="shared" ref="Q142" si="58">O142/N142</f>
        <v>0.82260067411743831</v>
      </c>
      <c r="R142" s="336"/>
      <c r="S142" s="336"/>
      <c r="T142" s="336"/>
      <c r="U142" s="336"/>
      <c r="V142" s="336"/>
      <c r="W142" s="369"/>
    </row>
    <row r="143" spans="1:23" ht="26.1" customHeight="1" x14ac:dyDescent="0.15">
      <c r="A143" s="580" t="s">
        <v>27</v>
      </c>
      <c r="B143" s="581"/>
      <c r="C143" s="549">
        <f>RANK(M143,M137:M143,1)</f>
        <v>5</v>
      </c>
      <c r="D143" s="1258">
        <v>84</v>
      </c>
      <c r="E143" s="500">
        <v>6</v>
      </c>
      <c r="F143" s="500">
        <v>13</v>
      </c>
      <c r="G143" s="1292">
        <v>672</v>
      </c>
      <c r="H143" s="1293">
        <v>98</v>
      </c>
      <c r="I143" s="1295">
        <v>532</v>
      </c>
      <c r="J143" s="404">
        <f t="shared" si="53"/>
        <v>1204</v>
      </c>
      <c r="K143" s="1293">
        <v>17087</v>
      </c>
      <c r="L143" s="1295">
        <v>1131.72</v>
      </c>
      <c r="M143" s="405">
        <f t="shared" si="54"/>
        <v>0.93996677740863788</v>
      </c>
      <c r="N143" s="1310">
        <v>40</v>
      </c>
      <c r="O143" s="1294">
        <v>14</v>
      </c>
      <c r="P143" s="406">
        <f t="shared" si="55"/>
        <v>-26</v>
      </c>
      <c r="Q143" s="416">
        <f t="shared" si="56"/>
        <v>0.35</v>
      </c>
      <c r="R143" s="336"/>
      <c r="S143" s="336"/>
      <c r="T143" s="336"/>
      <c r="U143" s="336"/>
      <c r="V143" s="336"/>
      <c r="W143" s="369"/>
    </row>
    <row r="144" spans="1:23" ht="26.1" customHeight="1" thickBot="1" x14ac:dyDescent="0.2">
      <c r="A144" s="582" t="s">
        <v>28</v>
      </c>
      <c r="B144" s="583"/>
      <c r="C144" s="552" t="s">
        <v>29</v>
      </c>
      <c r="D144" s="553">
        <f t="shared" ref="D144:J144" si="59">SUM(D137:D143)</f>
        <v>2084</v>
      </c>
      <c r="E144" s="547">
        <f t="shared" si="59"/>
        <v>56</v>
      </c>
      <c r="F144" s="547">
        <f t="shared" si="59"/>
        <v>60</v>
      </c>
      <c r="G144" s="548">
        <f t="shared" si="59"/>
        <v>17228.2</v>
      </c>
      <c r="H144" s="554">
        <f t="shared" si="59"/>
        <v>1098</v>
      </c>
      <c r="I144" s="555">
        <f t="shared" si="59"/>
        <v>3209</v>
      </c>
      <c r="J144" s="556">
        <f t="shared" si="59"/>
        <v>20437.2</v>
      </c>
      <c r="K144" s="557">
        <f>SUM(K137:K143)</f>
        <v>288841</v>
      </c>
      <c r="L144" s="558">
        <f>SUM(L137:L143)</f>
        <v>19325.120000000003</v>
      </c>
      <c r="M144" s="407">
        <f t="shared" si="54"/>
        <v>0.94558550094924954</v>
      </c>
      <c r="N144" s="559">
        <f>SUM(N137:N143)</f>
        <v>796.37</v>
      </c>
      <c r="O144" s="560">
        <f>SUM(O137:O143)</f>
        <v>778.87</v>
      </c>
      <c r="P144" s="408">
        <f t="shared" si="55"/>
        <v>-17.5</v>
      </c>
      <c r="Q144" s="417">
        <f t="shared" si="56"/>
        <v>0.97802528975225089</v>
      </c>
      <c r="R144" s="387"/>
      <c r="S144" s="387"/>
      <c r="T144" s="387"/>
      <c r="U144" s="387"/>
      <c r="V144" s="387"/>
      <c r="W144" s="388"/>
    </row>
    <row r="145" spans="1:30" s="333" customFormat="1" ht="26.1" customHeight="1" x14ac:dyDescent="0.15">
      <c r="A145" s="589"/>
      <c r="B145" s="590"/>
      <c r="C145" s="590"/>
      <c r="D145" s="590"/>
      <c r="E145" s="590"/>
      <c r="F145" s="590"/>
      <c r="G145" s="590"/>
      <c r="H145" s="590"/>
      <c r="I145" s="590"/>
      <c r="J145" s="590"/>
      <c r="K145" s="590"/>
      <c r="L145" s="590"/>
      <c r="M145" s="590"/>
      <c r="N145" s="590"/>
      <c r="O145" s="590"/>
      <c r="P145" s="590"/>
      <c r="Q145" s="590"/>
      <c r="R145" s="590"/>
      <c r="S145" s="590"/>
      <c r="T145" s="590"/>
      <c r="U145" s="590"/>
      <c r="V145" s="590"/>
      <c r="W145" s="591"/>
      <c r="X145" s="440"/>
      <c r="Y145" s="440"/>
      <c r="Z145" s="440"/>
      <c r="AA145" s="440"/>
      <c r="AB145" s="440"/>
      <c r="AC145" s="440"/>
      <c r="AD145" s="440"/>
    </row>
    <row r="146" spans="1:30" s="333" customFormat="1" ht="26.1" customHeight="1" thickBot="1" x14ac:dyDescent="0.2">
      <c r="A146" s="684" t="s">
        <v>105</v>
      </c>
      <c r="B146" s="685"/>
      <c r="C146" s="685"/>
      <c r="D146" s="685"/>
      <c r="E146" s="685"/>
      <c r="F146" s="685"/>
      <c r="G146" s="685"/>
      <c r="H146" s="685"/>
      <c r="I146" s="685"/>
      <c r="J146" s="685"/>
      <c r="K146" s="685"/>
      <c r="L146" s="685"/>
      <c r="M146" s="685"/>
      <c r="N146" s="685"/>
      <c r="O146" s="685"/>
      <c r="P146" s="685"/>
      <c r="Q146" s="685"/>
      <c r="R146" s="685"/>
      <c r="S146" s="685"/>
      <c r="T146" s="686"/>
      <c r="U146" s="686"/>
      <c r="V146" s="686"/>
      <c r="W146" s="687"/>
      <c r="X146" s="440"/>
      <c r="Y146" s="440"/>
      <c r="Z146" s="440"/>
      <c r="AA146" s="440"/>
      <c r="AB146" s="440"/>
      <c r="AC146" s="440"/>
      <c r="AD146" s="440"/>
    </row>
    <row r="147" spans="1:30" s="333" customFormat="1" ht="26.1" customHeight="1" x14ac:dyDescent="0.15">
      <c r="A147" s="620" t="s">
        <v>9</v>
      </c>
      <c r="B147" s="621"/>
      <c r="C147" s="762" t="s">
        <v>89</v>
      </c>
      <c r="D147" s="754" t="s">
        <v>106</v>
      </c>
      <c r="E147" s="755"/>
      <c r="F147" s="755"/>
      <c r="G147" s="755"/>
      <c r="H147" s="755"/>
      <c r="I147" s="755"/>
      <c r="J147" s="755"/>
      <c r="K147" s="755"/>
      <c r="L147" s="612" t="s">
        <v>107</v>
      </c>
      <c r="M147" s="613"/>
      <c r="N147" s="613"/>
      <c r="O147" s="712"/>
      <c r="P147" s="755" t="s">
        <v>108</v>
      </c>
      <c r="Q147" s="755"/>
      <c r="R147" s="755"/>
      <c r="S147" s="755"/>
      <c r="T147" s="755"/>
      <c r="U147" s="755"/>
      <c r="V147" s="755"/>
      <c r="W147" s="756"/>
      <c r="X147" s="440"/>
      <c r="Y147" s="440"/>
      <c r="Z147" s="440"/>
      <c r="AA147" s="440"/>
      <c r="AB147" s="440"/>
      <c r="AC147" s="440"/>
      <c r="AD147" s="440"/>
    </row>
    <row r="148" spans="1:30" s="333" customFormat="1" ht="26.1" customHeight="1" x14ac:dyDescent="0.15">
      <c r="A148" s="622"/>
      <c r="B148" s="623"/>
      <c r="C148" s="763"/>
      <c r="D148" s="757" t="s">
        <v>109</v>
      </c>
      <c r="E148" s="757"/>
      <c r="F148" s="757" t="s">
        <v>110</v>
      </c>
      <c r="G148" s="757"/>
      <c r="H148" s="757" t="s">
        <v>75</v>
      </c>
      <c r="I148" s="757"/>
      <c r="J148" s="758" t="s">
        <v>111</v>
      </c>
      <c r="K148" s="759"/>
      <c r="L148" s="764"/>
      <c r="M148" s="765"/>
      <c r="N148" s="765"/>
      <c r="O148" s="766"/>
      <c r="P148" s="759" t="s">
        <v>109</v>
      </c>
      <c r="Q148" s="760"/>
      <c r="R148" s="758" t="s">
        <v>110</v>
      </c>
      <c r="S148" s="760"/>
      <c r="T148" s="758" t="s">
        <v>75</v>
      </c>
      <c r="U148" s="760"/>
      <c r="V148" s="758" t="s">
        <v>111</v>
      </c>
      <c r="W148" s="761"/>
      <c r="X148" s="440"/>
      <c r="Y148" s="440"/>
      <c r="Z148" s="440"/>
      <c r="AA148" s="440"/>
      <c r="AB148" s="440"/>
      <c r="AC148" s="440"/>
      <c r="AD148" s="440"/>
    </row>
    <row r="149" spans="1:30" s="333" customFormat="1" ht="26.1" customHeight="1" x14ac:dyDescent="0.15">
      <c r="A149" s="752" t="s">
        <v>227</v>
      </c>
      <c r="B149" s="581"/>
      <c r="C149" s="393">
        <f>RANK(J149,J149:K154,1)</f>
        <v>5</v>
      </c>
      <c r="D149" s="753">
        <v>20</v>
      </c>
      <c r="E149" s="753"/>
      <c r="F149" s="753">
        <v>50</v>
      </c>
      <c r="G149" s="753"/>
      <c r="H149" s="753">
        <f t="shared" ref="H149:H154" si="60">F149-D149</f>
        <v>30</v>
      </c>
      <c r="I149" s="753"/>
      <c r="J149" s="1368">
        <f>F149/D149</f>
        <v>2.5</v>
      </c>
      <c r="K149" s="1369"/>
      <c r="L149" s="1370"/>
      <c r="M149" s="1371"/>
      <c r="N149" s="1371"/>
      <c r="O149" s="1372"/>
      <c r="P149" s="1373">
        <v>2820</v>
      </c>
      <c r="Q149" s="753"/>
      <c r="R149" s="753">
        <v>1977</v>
      </c>
      <c r="S149" s="753"/>
      <c r="T149" s="753">
        <f t="shared" ref="T149:T154" si="61">R149-P149</f>
        <v>-843</v>
      </c>
      <c r="U149" s="753"/>
      <c r="V149" s="743">
        <f t="shared" ref="V149:V154" si="62">R149/P149</f>
        <v>0.70106382978723403</v>
      </c>
      <c r="W149" s="746"/>
      <c r="X149" s="440"/>
      <c r="Y149" s="440"/>
      <c r="Z149" s="440"/>
      <c r="AA149" s="440"/>
      <c r="AB149" s="440"/>
      <c r="AC149" s="440"/>
      <c r="AD149" s="440"/>
    </row>
    <row r="150" spans="1:30" s="333" customFormat="1" ht="26.1" customHeight="1" x14ac:dyDescent="0.15">
      <c r="A150" s="580" t="s">
        <v>22</v>
      </c>
      <c r="B150" s="581"/>
      <c r="C150" s="394">
        <f>RANK(J150,J149:K154,1)</f>
        <v>6</v>
      </c>
      <c r="D150" s="742">
        <v>23</v>
      </c>
      <c r="E150" s="742"/>
      <c r="F150" s="742">
        <v>109.72</v>
      </c>
      <c r="G150" s="742"/>
      <c r="H150" s="742">
        <f t="shared" si="60"/>
        <v>86.72</v>
      </c>
      <c r="I150" s="742"/>
      <c r="J150" s="1368">
        <f>F150/D150</f>
        <v>4.7704347826086959</v>
      </c>
      <c r="K150" s="1369"/>
      <c r="L150" s="1370"/>
      <c r="M150" s="1371"/>
      <c r="N150" s="1371"/>
      <c r="O150" s="1372"/>
      <c r="P150" s="1374">
        <v>635</v>
      </c>
      <c r="Q150" s="742"/>
      <c r="R150" s="742">
        <v>2038.72</v>
      </c>
      <c r="S150" s="742"/>
      <c r="T150" s="753">
        <f t="shared" si="61"/>
        <v>1403.72</v>
      </c>
      <c r="U150" s="753"/>
      <c r="V150" s="743">
        <f t="shared" si="62"/>
        <v>3.2105826771653545</v>
      </c>
      <c r="W150" s="746"/>
      <c r="X150" s="440"/>
      <c r="Y150" s="440"/>
      <c r="Z150" s="440"/>
      <c r="AA150" s="440"/>
      <c r="AB150" s="440"/>
      <c r="AC150" s="440"/>
      <c r="AD150" s="440"/>
    </row>
    <row r="151" spans="1:30" s="333" customFormat="1" ht="26.1" customHeight="1" x14ac:dyDescent="0.15">
      <c r="A151" s="580" t="s">
        <v>23</v>
      </c>
      <c r="B151" s="581"/>
      <c r="C151" s="394">
        <f>RANK(J151,J149:K154,1)</f>
        <v>1</v>
      </c>
      <c r="D151" s="742">
        <v>1500</v>
      </c>
      <c r="E151" s="742"/>
      <c r="F151" s="742">
        <v>0</v>
      </c>
      <c r="G151" s="742"/>
      <c r="H151" s="742">
        <f t="shared" si="60"/>
        <v>-1500</v>
      </c>
      <c r="I151" s="742"/>
      <c r="J151" s="1368">
        <f t="shared" ref="J151:J153" si="63">F151/D151</f>
        <v>0</v>
      </c>
      <c r="K151" s="1369"/>
      <c r="L151" s="1370"/>
      <c r="M151" s="1371"/>
      <c r="N151" s="1371"/>
      <c r="O151" s="1372"/>
      <c r="P151" s="1374">
        <v>1500</v>
      </c>
      <c r="Q151" s="742"/>
      <c r="R151" s="742">
        <v>0</v>
      </c>
      <c r="S151" s="742"/>
      <c r="T151" s="753">
        <f t="shared" si="61"/>
        <v>-1500</v>
      </c>
      <c r="U151" s="753"/>
      <c r="V151" s="743">
        <f t="shared" si="62"/>
        <v>0</v>
      </c>
      <c r="W151" s="746"/>
      <c r="X151" s="440"/>
      <c r="Y151" s="440"/>
      <c r="Z151" s="440"/>
      <c r="AA151" s="440"/>
      <c r="AB151" s="440"/>
      <c r="AC151" s="440"/>
      <c r="AD151" s="440"/>
    </row>
    <row r="152" spans="1:30" s="333" customFormat="1" ht="26.1" customHeight="1" x14ac:dyDescent="0.15">
      <c r="A152" s="580" t="s">
        <v>24</v>
      </c>
      <c r="B152" s="581"/>
      <c r="C152" s="394">
        <f>RANK(J152,J149:K154,1)</f>
        <v>4</v>
      </c>
      <c r="D152" s="742">
        <v>864.2</v>
      </c>
      <c r="E152" s="742"/>
      <c r="F152" s="742">
        <v>834</v>
      </c>
      <c r="G152" s="742"/>
      <c r="H152" s="742">
        <f t="shared" si="60"/>
        <v>-30.200000000000045</v>
      </c>
      <c r="I152" s="742"/>
      <c r="J152" s="1368">
        <f t="shared" si="63"/>
        <v>0.96505438555889833</v>
      </c>
      <c r="K152" s="1369"/>
      <c r="L152" s="1370"/>
      <c r="M152" s="1371"/>
      <c r="N152" s="1371"/>
      <c r="O152" s="1372"/>
      <c r="P152" s="1375">
        <v>864.2</v>
      </c>
      <c r="Q152" s="1374"/>
      <c r="R152" s="820">
        <v>834</v>
      </c>
      <c r="S152" s="1374"/>
      <c r="T152" s="753">
        <f t="shared" si="61"/>
        <v>-30.200000000000045</v>
      </c>
      <c r="U152" s="753"/>
      <c r="V152" s="743">
        <f t="shared" si="62"/>
        <v>0.96505438555889833</v>
      </c>
      <c r="W152" s="746"/>
      <c r="X152" s="440"/>
      <c r="Y152" s="440"/>
      <c r="Z152" s="440"/>
      <c r="AA152" s="440"/>
      <c r="AB152" s="440"/>
      <c r="AC152" s="440"/>
      <c r="AD152" s="440"/>
    </row>
    <row r="153" spans="1:30" s="333" customFormat="1" ht="26.1" customHeight="1" x14ac:dyDescent="0.15">
      <c r="A153" s="580" t="s">
        <v>25</v>
      </c>
      <c r="B153" s="581"/>
      <c r="C153" s="394">
        <f>RANK(J153,J149:K154,1)</f>
        <v>3</v>
      </c>
      <c r="D153" s="742">
        <v>50.7</v>
      </c>
      <c r="E153" s="742"/>
      <c r="F153" s="742">
        <v>6.03</v>
      </c>
      <c r="G153" s="742"/>
      <c r="H153" s="742">
        <f t="shared" si="60"/>
        <v>-44.67</v>
      </c>
      <c r="I153" s="742"/>
      <c r="J153" s="1368">
        <f t="shared" si="63"/>
        <v>0.11893491124260355</v>
      </c>
      <c r="K153" s="1369"/>
      <c r="L153" s="1370"/>
      <c r="M153" s="1371"/>
      <c r="N153" s="1371"/>
      <c r="O153" s="1372"/>
      <c r="P153" s="1374">
        <v>50.7</v>
      </c>
      <c r="Q153" s="742"/>
      <c r="R153" s="742">
        <v>10.100000000000001</v>
      </c>
      <c r="S153" s="742"/>
      <c r="T153" s="753">
        <f t="shared" si="61"/>
        <v>-40.6</v>
      </c>
      <c r="U153" s="753"/>
      <c r="V153" s="743">
        <f t="shared" si="62"/>
        <v>0.19921104536489154</v>
      </c>
      <c r="W153" s="746"/>
      <c r="X153" s="440"/>
      <c r="Y153" s="440"/>
      <c r="Z153" s="440"/>
      <c r="AA153" s="440"/>
      <c r="AB153" s="440"/>
      <c r="AC153" s="440"/>
      <c r="AD153" s="440"/>
    </row>
    <row r="154" spans="1:30" s="333" customFormat="1" ht="26.1" customHeight="1" x14ac:dyDescent="0.15">
      <c r="A154" s="580" t="s">
        <v>26</v>
      </c>
      <c r="B154" s="581"/>
      <c r="C154" s="394">
        <f>RANK(J154,J149:K154,1)</f>
        <v>1</v>
      </c>
      <c r="D154" s="742">
        <v>0</v>
      </c>
      <c r="E154" s="742"/>
      <c r="F154" s="742">
        <v>0</v>
      </c>
      <c r="G154" s="742"/>
      <c r="H154" s="742">
        <f t="shared" si="60"/>
        <v>0</v>
      </c>
      <c r="I154" s="742"/>
      <c r="J154" s="1368">
        <v>0</v>
      </c>
      <c r="K154" s="1369"/>
      <c r="L154" s="1370"/>
      <c r="M154" s="1371"/>
      <c r="N154" s="1371"/>
      <c r="O154" s="1372"/>
      <c r="P154" s="1374">
        <v>326.60000000000002</v>
      </c>
      <c r="Q154" s="742"/>
      <c r="R154" s="742">
        <v>0</v>
      </c>
      <c r="S154" s="742"/>
      <c r="T154" s="753">
        <f t="shared" si="61"/>
        <v>-326.60000000000002</v>
      </c>
      <c r="U154" s="753"/>
      <c r="V154" s="743">
        <f t="shared" si="62"/>
        <v>0</v>
      </c>
      <c r="W154" s="746"/>
      <c r="X154" s="440"/>
      <c r="Y154" s="440"/>
      <c r="Z154" s="440"/>
      <c r="AA154" s="440"/>
      <c r="AB154" s="440"/>
      <c r="AC154" s="440"/>
      <c r="AD154" s="440"/>
    </row>
    <row r="155" spans="1:30" s="333" customFormat="1" ht="26.1" customHeight="1" x14ac:dyDescent="0.15">
      <c r="A155" s="580" t="s">
        <v>27</v>
      </c>
      <c r="B155" s="581"/>
      <c r="C155" s="395" t="s">
        <v>29</v>
      </c>
      <c r="D155" s="742" t="s">
        <v>29</v>
      </c>
      <c r="E155" s="742"/>
      <c r="F155" s="1376" t="s">
        <v>29</v>
      </c>
      <c r="G155" s="1377"/>
      <c r="H155" s="1376" t="s">
        <v>29</v>
      </c>
      <c r="I155" s="1373"/>
      <c r="J155" s="1378" t="s">
        <v>29</v>
      </c>
      <c r="K155" s="1378"/>
      <c r="L155" s="1370"/>
      <c r="M155" s="1371"/>
      <c r="N155" s="1371"/>
      <c r="O155" s="1372"/>
      <c r="P155" s="1377" t="s">
        <v>29</v>
      </c>
      <c r="Q155" s="1377"/>
      <c r="R155" s="1376" t="s">
        <v>29</v>
      </c>
      <c r="S155" s="1373"/>
      <c r="T155" s="1377" t="s">
        <v>29</v>
      </c>
      <c r="U155" s="1377"/>
      <c r="V155" s="744" t="s">
        <v>29</v>
      </c>
      <c r="W155" s="751"/>
      <c r="X155" s="440"/>
      <c r="Y155" s="440"/>
      <c r="Z155" s="440"/>
      <c r="AA155" s="440"/>
      <c r="AB155" s="440"/>
      <c r="AC155" s="440"/>
      <c r="AD155" s="440"/>
    </row>
    <row r="156" spans="1:30" s="333" customFormat="1" ht="26.1" customHeight="1" thickBot="1" x14ac:dyDescent="0.2">
      <c r="A156" s="582" t="s">
        <v>28</v>
      </c>
      <c r="B156" s="583"/>
      <c r="C156" s="396" t="s">
        <v>29</v>
      </c>
      <c r="D156" s="1379">
        <f>SUM(D149:E154)</f>
        <v>2457.8999999999996</v>
      </c>
      <c r="E156" s="1379"/>
      <c r="F156" s="1379">
        <f>SUM(F149:G154)</f>
        <v>999.75</v>
      </c>
      <c r="G156" s="1379"/>
      <c r="H156" s="1379">
        <f>F156-D156</f>
        <v>-1458.1499999999996</v>
      </c>
      <c r="I156" s="1379"/>
      <c r="J156" s="1277">
        <f>F156/D156</f>
        <v>0.40674966434761389</v>
      </c>
      <c r="K156" s="1380"/>
      <c r="L156" s="1381"/>
      <c r="M156" s="1382"/>
      <c r="N156" s="1382"/>
      <c r="O156" s="1383"/>
      <c r="P156" s="1384">
        <f>SUM(P149:Q154)</f>
        <v>6196.5</v>
      </c>
      <c r="Q156" s="1379"/>
      <c r="R156" s="1379">
        <f>SUM(R149:S154)</f>
        <v>4859.8200000000006</v>
      </c>
      <c r="S156" s="1379"/>
      <c r="T156" s="1379">
        <f>R156-P156</f>
        <v>-1336.6799999999994</v>
      </c>
      <c r="U156" s="1379"/>
      <c r="V156" s="740">
        <f>R156/P156</f>
        <v>0.78428467683369651</v>
      </c>
      <c r="W156" s="741"/>
      <c r="X156" s="440"/>
      <c r="Y156" s="440"/>
      <c r="Z156" s="440"/>
      <c r="AA156" s="440"/>
      <c r="AB156" s="440"/>
      <c r="AC156" s="440"/>
      <c r="AD156" s="440"/>
    </row>
    <row r="157" spans="1:30" s="333" customFormat="1" ht="26.1" customHeight="1" x14ac:dyDescent="0.15">
      <c r="A157" s="589"/>
      <c r="B157" s="590"/>
      <c r="C157" s="590"/>
      <c r="D157" s="590"/>
      <c r="E157" s="590"/>
      <c r="F157" s="590"/>
      <c r="G157" s="590"/>
      <c r="H157" s="590"/>
      <c r="I157" s="590"/>
      <c r="J157" s="590"/>
      <c r="K157" s="590"/>
      <c r="L157" s="590"/>
      <c r="M157" s="590"/>
      <c r="N157" s="590"/>
      <c r="O157" s="590"/>
      <c r="P157" s="590"/>
      <c r="Q157" s="590"/>
      <c r="R157" s="590"/>
      <c r="S157" s="590"/>
      <c r="T157" s="590"/>
      <c r="U157" s="590"/>
      <c r="V157" s="590"/>
      <c r="W157" s="591"/>
      <c r="X157" s="440"/>
      <c r="Y157" s="440"/>
      <c r="Z157" s="440"/>
      <c r="AA157" s="440"/>
      <c r="AB157" s="440"/>
      <c r="AC157" s="440"/>
      <c r="AD157" s="440"/>
    </row>
    <row r="158" spans="1:30" s="333" customFormat="1" ht="26.1" customHeight="1" thickBot="1" x14ac:dyDescent="0.2">
      <c r="A158" s="684" t="s">
        <v>112</v>
      </c>
      <c r="B158" s="685"/>
      <c r="C158" s="685"/>
      <c r="D158" s="685"/>
      <c r="E158" s="685"/>
      <c r="F158" s="685"/>
      <c r="G158" s="685"/>
      <c r="H158" s="685"/>
      <c r="I158" s="685"/>
      <c r="J158" s="685"/>
      <c r="K158" s="685"/>
      <c r="L158" s="685"/>
      <c r="M158" s="685"/>
      <c r="N158" s="685"/>
      <c r="O158" s="685"/>
      <c r="P158" s="685"/>
      <c r="Q158" s="685"/>
      <c r="R158" s="685"/>
      <c r="S158" s="685"/>
      <c r="T158" s="686"/>
      <c r="U158" s="686"/>
      <c r="V158" s="686"/>
      <c r="W158" s="687"/>
      <c r="X158" s="440"/>
      <c r="Y158" s="440"/>
      <c r="Z158" s="440"/>
      <c r="AA158" s="440"/>
      <c r="AB158" s="440"/>
      <c r="AC158" s="440"/>
      <c r="AD158" s="440"/>
    </row>
    <row r="159" spans="1:30" s="333" customFormat="1" ht="26.1" customHeight="1" x14ac:dyDescent="0.15">
      <c r="A159" s="734" t="s">
        <v>113</v>
      </c>
      <c r="B159" s="688"/>
      <c r="C159" s="688"/>
      <c r="D159" s="735" t="s">
        <v>38</v>
      </c>
      <c r="E159" s="736"/>
      <c r="F159" s="736"/>
      <c r="G159" s="736"/>
      <c r="H159" s="736"/>
      <c r="I159" s="736"/>
      <c r="J159" s="736"/>
      <c r="K159" s="736"/>
      <c r="L159" s="737"/>
      <c r="M159" s="735" t="s">
        <v>39</v>
      </c>
      <c r="N159" s="736"/>
      <c r="O159" s="736"/>
      <c r="P159" s="736"/>
      <c r="Q159" s="736"/>
      <c r="R159" s="736"/>
      <c r="S159" s="736"/>
      <c r="T159" s="736"/>
      <c r="U159" s="736"/>
      <c r="V159" s="629" t="s">
        <v>114</v>
      </c>
      <c r="W159" s="630"/>
      <c r="X159" s="440"/>
      <c r="Y159" s="440"/>
      <c r="Z159" s="440"/>
      <c r="AA159" s="440"/>
      <c r="AB159" s="440"/>
      <c r="AC159" s="440"/>
      <c r="AD159" s="440"/>
    </row>
    <row r="160" spans="1:30" s="333" customFormat="1" ht="26.1" customHeight="1" x14ac:dyDescent="0.15">
      <c r="A160" s="580"/>
      <c r="B160" s="581"/>
      <c r="C160" s="581"/>
      <c r="D160" s="354" t="s">
        <v>21</v>
      </c>
      <c r="E160" s="354" t="s">
        <v>22</v>
      </c>
      <c r="F160" s="354" t="s">
        <v>23</v>
      </c>
      <c r="G160" s="354" t="s">
        <v>24</v>
      </c>
      <c r="H160" s="354" t="s">
        <v>25</v>
      </c>
      <c r="I160" s="354" t="s">
        <v>26</v>
      </c>
      <c r="J160" s="354" t="s">
        <v>27</v>
      </c>
      <c r="K160" s="738" t="s">
        <v>28</v>
      </c>
      <c r="L160" s="710"/>
      <c r="M160" s="409" t="s">
        <v>21</v>
      </c>
      <c r="N160" s="354" t="s">
        <v>22</v>
      </c>
      <c r="O160" s="354" t="s">
        <v>23</v>
      </c>
      <c r="P160" s="354" t="s">
        <v>24</v>
      </c>
      <c r="Q160" s="354" t="s">
        <v>25</v>
      </c>
      <c r="R160" s="354" t="s">
        <v>26</v>
      </c>
      <c r="S160" s="354" t="s">
        <v>27</v>
      </c>
      <c r="T160" s="738" t="s">
        <v>28</v>
      </c>
      <c r="U160" s="739"/>
      <c r="V160" s="631"/>
      <c r="W160" s="632"/>
      <c r="X160" s="440"/>
      <c r="Y160" s="440"/>
      <c r="Z160" s="440"/>
      <c r="AA160" s="440"/>
      <c r="AB160" s="440"/>
      <c r="AC160" s="440"/>
      <c r="AD160" s="440"/>
    </row>
    <row r="161" spans="1:23" ht="26.1" customHeight="1" x14ac:dyDescent="0.15">
      <c r="A161" s="580" t="s">
        <v>115</v>
      </c>
      <c r="B161" s="581"/>
      <c r="C161" s="354" t="s">
        <v>60</v>
      </c>
      <c r="D161" s="1385">
        <v>91857</v>
      </c>
      <c r="E161" s="1306">
        <v>2133160</v>
      </c>
      <c r="F161" s="1306">
        <v>1776240</v>
      </c>
      <c r="G161" s="1306">
        <v>88906</v>
      </c>
      <c r="H161" s="1306">
        <v>551236</v>
      </c>
      <c r="I161" s="1306">
        <v>591184</v>
      </c>
      <c r="J161" s="1306">
        <v>118772</v>
      </c>
      <c r="K161" s="1386">
        <f t="shared" ref="K161:K170" si="64">SUM(D161:J161)</f>
        <v>5351355</v>
      </c>
      <c r="L161" s="1387"/>
      <c r="M161" s="1388">
        <v>158897</v>
      </c>
      <c r="N161" s="1306">
        <v>2131245</v>
      </c>
      <c r="O161" s="1306">
        <v>1588930</v>
      </c>
      <c r="P161" s="1306">
        <v>88906</v>
      </c>
      <c r="Q161" s="1306">
        <v>544721</v>
      </c>
      <c r="R161" s="1306">
        <v>629503</v>
      </c>
      <c r="S161" s="1306">
        <v>133326</v>
      </c>
      <c r="T161" s="1386">
        <f t="shared" ref="T161:T170" si="65">SUM(M161:S161)</f>
        <v>5275528</v>
      </c>
      <c r="U161" s="1389"/>
      <c r="V161" s="670">
        <f>T161-K161</f>
        <v>-75827</v>
      </c>
      <c r="W161" s="671"/>
    </row>
    <row r="162" spans="1:23" ht="26.1" customHeight="1" x14ac:dyDescent="0.15">
      <c r="A162" s="580"/>
      <c r="B162" s="581"/>
      <c r="C162" s="354" t="s">
        <v>61</v>
      </c>
      <c r="D162" s="1390">
        <v>46.15</v>
      </c>
      <c r="E162" s="1391">
        <v>955.9</v>
      </c>
      <c r="F162" s="1391">
        <v>349</v>
      </c>
      <c r="G162" s="1391">
        <v>92.1</v>
      </c>
      <c r="H162" s="1391">
        <v>70.59</v>
      </c>
      <c r="I162" s="1391">
        <v>119.6</v>
      </c>
      <c r="J162" s="1391">
        <v>136.55000000000001</v>
      </c>
      <c r="K162" s="1392">
        <f t="shared" si="64"/>
        <v>1769.8899999999996</v>
      </c>
      <c r="L162" s="1393"/>
      <c r="M162" s="1394">
        <v>30.86</v>
      </c>
      <c r="N162" s="1391">
        <v>1033.8599999999999</v>
      </c>
      <c r="O162" s="1391">
        <v>318</v>
      </c>
      <c r="P162" s="1391">
        <v>87.5</v>
      </c>
      <c r="Q162" s="1391">
        <v>67.260000000000005</v>
      </c>
      <c r="R162" s="1391">
        <v>115.6</v>
      </c>
      <c r="S162" s="1391">
        <v>150.22</v>
      </c>
      <c r="T162" s="1392">
        <f t="shared" si="65"/>
        <v>1803.2999999999997</v>
      </c>
      <c r="U162" s="1395"/>
      <c r="V162" s="665">
        <f t="shared" ref="V162:V170" si="66">T162-K162</f>
        <v>33.410000000000082</v>
      </c>
      <c r="W162" s="666"/>
    </row>
    <row r="163" spans="1:23" ht="26.1" customHeight="1" x14ac:dyDescent="0.15">
      <c r="A163" s="642" t="s">
        <v>116</v>
      </c>
      <c r="B163" s="643"/>
      <c r="C163" s="357" t="s">
        <v>60</v>
      </c>
      <c r="D163" s="1396">
        <v>0</v>
      </c>
      <c r="E163" s="1397">
        <v>536110</v>
      </c>
      <c r="F163" s="1397">
        <v>0</v>
      </c>
      <c r="G163" s="1397">
        <v>82</v>
      </c>
      <c r="H163" s="1397">
        <v>0</v>
      </c>
      <c r="I163" s="1397">
        <v>108274</v>
      </c>
      <c r="J163" s="1397">
        <v>0</v>
      </c>
      <c r="K163" s="1398">
        <f t="shared" si="64"/>
        <v>644466</v>
      </c>
      <c r="L163" s="1399"/>
      <c r="M163" s="1400">
        <v>0</v>
      </c>
      <c r="N163" s="1397">
        <v>526013</v>
      </c>
      <c r="O163" s="1397">
        <v>0</v>
      </c>
      <c r="P163" s="1397">
        <v>82</v>
      </c>
      <c r="Q163" s="1397">
        <v>0</v>
      </c>
      <c r="R163" s="1397">
        <v>93426</v>
      </c>
      <c r="S163" s="1397">
        <v>0</v>
      </c>
      <c r="T163" s="1398">
        <f>SUM(M163:S163)</f>
        <v>619521</v>
      </c>
      <c r="U163" s="1401"/>
      <c r="V163" s="670">
        <f t="shared" si="66"/>
        <v>-24945</v>
      </c>
      <c r="W163" s="671"/>
    </row>
    <row r="164" spans="1:23" ht="26.1" customHeight="1" x14ac:dyDescent="0.15">
      <c r="A164" s="580"/>
      <c r="B164" s="581"/>
      <c r="C164" s="354" t="s">
        <v>61</v>
      </c>
      <c r="D164" s="1402">
        <v>0</v>
      </c>
      <c r="E164" s="1403">
        <v>79.58</v>
      </c>
      <c r="F164" s="1403">
        <v>0</v>
      </c>
      <c r="G164" s="1403">
        <v>0.22</v>
      </c>
      <c r="H164" s="1403">
        <v>0</v>
      </c>
      <c r="I164" s="1403">
        <v>20.62</v>
      </c>
      <c r="J164" s="1403">
        <v>0</v>
      </c>
      <c r="K164" s="1404">
        <f t="shared" si="64"/>
        <v>100.42</v>
      </c>
      <c r="L164" s="1405"/>
      <c r="M164" s="1406">
        <v>0</v>
      </c>
      <c r="N164" s="1403">
        <v>91.38</v>
      </c>
      <c r="O164" s="1403">
        <v>0</v>
      </c>
      <c r="P164" s="1403">
        <v>0.22</v>
      </c>
      <c r="Q164" s="1403">
        <v>0</v>
      </c>
      <c r="R164" s="1403">
        <v>21.19</v>
      </c>
      <c r="S164" s="1403">
        <v>0</v>
      </c>
      <c r="T164" s="1404">
        <f t="shared" si="65"/>
        <v>112.78999999999999</v>
      </c>
      <c r="U164" s="1407"/>
      <c r="V164" s="665">
        <f t="shared" si="66"/>
        <v>12.36999999999999</v>
      </c>
      <c r="W164" s="666"/>
    </row>
    <row r="165" spans="1:23" ht="26.1" customHeight="1" x14ac:dyDescent="0.15">
      <c r="A165" s="580" t="s">
        <v>117</v>
      </c>
      <c r="B165" s="581"/>
      <c r="C165" s="354" t="s">
        <v>60</v>
      </c>
      <c r="D165" s="1385">
        <v>4081</v>
      </c>
      <c r="E165" s="1306">
        <v>93514</v>
      </c>
      <c r="F165" s="1306">
        <v>2819</v>
      </c>
      <c r="G165" s="1306">
        <v>2212</v>
      </c>
      <c r="H165" s="1306">
        <v>98</v>
      </c>
      <c r="I165" s="1306">
        <v>3536</v>
      </c>
      <c r="J165" s="1306">
        <v>16126</v>
      </c>
      <c r="K165" s="1386">
        <f t="shared" si="64"/>
        <v>122386</v>
      </c>
      <c r="L165" s="1387"/>
      <c r="M165" s="1388">
        <v>2747</v>
      </c>
      <c r="N165" s="1306">
        <v>86810</v>
      </c>
      <c r="O165" s="1306">
        <v>2780</v>
      </c>
      <c r="P165" s="1306">
        <v>2141</v>
      </c>
      <c r="Q165" s="1306">
        <v>73</v>
      </c>
      <c r="R165" s="1306">
        <v>3299</v>
      </c>
      <c r="S165" s="1306">
        <v>17043</v>
      </c>
      <c r="T165" s="1386">
        <f t="shared" si="65"/>
        <v>114893</v>
      </c>
      <c r="U165" s="1389"/>
      <c r="V165" s="670">
        <f t="shared" si="66"/>
        <v>-7493</v>
      </c>
      <c r="W165" s="671"/>
    </row>
    <row r="166" spans="1:23" ht="26.1" customHeight="1" x14ac:dyDescent="0.15">
      <c r="A166" s="580"/>
      <c r="B166" s="581"/>
      <c r="C166" s="354" t="s">
        <v>61</v>
      </c>
      <c r="D166" s="1390">
        <v>466.18</v>
      </c>
      <c r="E166" s="1391">
        <v>217</v>
      </c>
      <c r="F166" s="1391">
        <v>219.1</v>
      </c>
      <c r="G166" s="1391">
        <v>52.24</v>
      </c>
      <c r="H166" s="1391">
        <v>10.64</v>
      </c>
      <c r="I166" s="1391">
        <v>33.49</v>
      </c>
      <c r="J166" s="1391">
        <v>79.53</v>
      </c>
      <c r="K166" s="1392">
        <f t="shared" si="64"/>
        <v>1078.18</v>
      </c>
      <c r="L166" s="1393"/>
      <c r="M166" s="1394">
        <v>276.26</v>
      </c>
      <c r="N166" s="1391">
        <v>213.91</v>
      </c>
      <c r="O166" s="1391">
        <v>211</v>
      </c>
      <c r="P166" s="1391">
        <v>45.92</v>
      </c>
      <c r="Q166" s="1391">
        <v>8.5500000000000007</v>
      </c>
      <c r="R166" s="1391">
        <v>29</v>
      </c>
      <c r="S166" s="1391">
        <v>42.76</v>
      </c>
      <c r="T166" s="1392">
        <f t="shared" si="65"/>
        <v>827.39999999999986</v>
      </c>
      <c r="U166" s="1395"/>
      <c r="V166" s="665">
        <f t="shared" si="66"/>
        <v>-250.7800000000002</v>
      </c>
      <c r="W166" s="666"/>
    </row>
    <row r="167" spans="1:23" ht="26.1" customHeight="1" x14ac:dyDescent="0.15">
      <c r="A167" s="580" t="s">
        <v>119</v>
      </c>
      <c r="B167" s="581"/>
      <c r="C167" s="354" t="s">
        <v>60</v>
      </c>
      <c r="D167" s="1385">
        <v>197861</v>
      </c>
      <c r="E167" s="1306">
        <v>730233</v>
      </c>
      <c r="F167" s="1306">
        <v>18882</v>
      </c>
      <c r="G167" s="1306">
        <v>377</v>
      </c>
      <c r="H167" s="1306">
        <v>124</v>
      </c>
      <c r="I167" s="1306">
        <v>14701</v>
      </c>
      <c r="J167" s="1306">
        <v>0</v>
      </c>
      <c r="K167" s="1386">
        <f t="shared" si="64"/>
        <v>962178</v>
      </c>
      <c r="L167" s="1387"/>
      <c r="M167" s="1388">
        <v>197830</v>
      </c>
      <c r="N167" s="1306">
        <v>730233</v>
      </c>
      <c r="O167" s="1306">
        <v>18882</v>
      </c>
      <c r="P167" s="1306">
        <v>377</v>
      </c>
      <c r="Q167" s="1397">
        <v>0</v>
      </c>
      <c r="R167" s="1306">
        <v>14615</v>
      </c>
      <c r="S167" s="1306">
        <v>0</v>
      </c>
      <c r="T167" s="1386">
        <f t="shared" si="65"/>
        <v>961937</v>
      </c>
      <c r="U167" s="1389"/>
      <c r="V167" s="670">
        <f t="shared" si="66"/>
        <v>-241</v>
      </c>
      <c r="W167" s="671"/>
    </row>
    <row r="168" spans="1:23" ht="26.1" customHeight="1" x14ac:dyDescent="0.15">
      <c r="A168" s="580"/>
      <c r="B168" s="581"/>
      <c r="C168" s="354" t="s">
        <v>61</v>
      </c>
      <c r="D168" s="1390">
        <v>0.61</v>
      </c>
      <c r="E168" s="1391">
        <v>258.20999999999998</v>
      </c>
      <c r="F168" s="1391">
        <v>0.8</v>
      </c>
      <c r="G168" s="1391">
        <v>0.63</v>
      </c>
      <c r="H168" s="1391">
        <v>0.22</v>
      </c>
      <c r="I168" s="1391">
        <v>12.2</v>
      </c>
      <c r="J168" s="1391">
        <v>0</v>
      </c>
      <c r="K168" s="1392">
        <f t="shared" si="64"/>
        <v>272.67</v>
      </c>
      <c r="L168" s="1393"/>
      <c r="M168" s="1394">
        <v>0.61</v>
      </c>
      <c r="N168" s="1391">
        <v>258.20999999999998</v>
      </c>
      <c r="O168" s="1391">
        <v>0.8</v>
      </c>
      <c r="P168" s="1391">
        <v>0.63</v>
      </c>
      <c r="Q168" s="1391">
        <v>0</v>
      </c>
      <c r="R168" s="1391">
        <v>12</v>
      </c>
      <c r="S168" s="1391">
        <v>0</v>
      </c>
      <c r="T168" s="1392">
        <f t="shared" si="65"/>
        <v>272.25</v>
      </c>
      <c r="U168" s="1395"/>
      <c r="V168" s="665">
        <f t="shared" si="66"/>
        <v>-0.42000000000001592</v>
      </c>
      <c r="W168" s="666"/>
    </row>
    <row r="169" spans="1:23" ht="26.1" customHeight="1" x14ac:dyDescent="0.15">
      <c r="A169" s="580" t="s">
        <v>28</v>
      </c>
      <c r="B169" s="581"/>
      <c r="C169" s="354" t="s">
        <v>60</v>
      </c>
      <c r="D169" s="398">
        <v>473666</v>
      </c>
      <c r="E169" s="399">
        <v>3356751</v>
      </c>
      <c r="F169" s="399">
        <v>2434494</v>
      </c>
      <c r="G169" s="399">
        <v>90442</v>
      </c>
      <c r="H169" s="399">
        <v>559048</v>
      </c>
      <c r="I169" s="399">
        <v>793275</v>
      </c>
      <c r="J169" s="399">
        <v>1188399</v>
      </c>
      <c r="K169" s="667">
        <f>SUM(D169:J169)</f>
        <v>8896075</v>
      </c>
      <c r="L169" s="668"/>
      <c r="M169" s="410">
        <f>M161+M163+M165+M167</f>
        <v>359474</v>
      </c>
      <c r="N169" s="399">
        <f>N161+N163+N165+N167</f>
        <v>3474301</v>
      </c>
      <c r="O169" s="399">
        <f t="shared" ref="O169:S169" si="67">O161+O163+O165+O167</f>
        <v>1610592</v>
      </c>
      <c r="P169" s="399">
        <f t="shared" si="67"/>
        <v>91506</v>
      </c>
      <c r="Q169" s="399">
        <f t="shared" si="67"/>
        <v>544794</v>
      </c>
      <c r="R169" s="399">
        <f t="shared" si="67"/>
        <v>740843</v>
      </c>
      <c r="S169" s="399">
        <f t="shared" si="67"/>
        <v>150369</v>
      </c>
      <c r="T169" s="667">
        <f t="shared" si="65"/>
        <v>6971879</v>
      </c>
      <c r="U169" s="669"/>
      <c r="V169" s="670">
        <f t="shared" si="66"/>
        <v>-1924196</v>
      </c>
      <c r="W169" s="671"/>
    </row>
    <row r="170" spans="1:23" ht="26.1" customHeight="1" thickBot="1" x14ac:dyDescent="0.2">
      <c r="A170" s="582"/>
      <c r="B170" s="583"/>
      <c r="C170" s="375" t="s">
        <v>61</v>
      </c>
      <c r="D170" s="400">
        <f>D162+D164+D166+D168</f>
        <v>512.94000000000005</v>
      </c>
      <c r="E170" s="397">
        <f>E162+E164+E166+E168</f>
        <v>1510.69</v>
      </c>
      <c r="F170" s="419">
        <f t="shared" ref="F170:J170" si="68">F162+F164+F166+F168</f>
        <v>568.9</v>
      </c>
      <c r="G170" s="419">
        <f t="shared" si="68"/>
        <v>145.19</v>
      </c>
      <c r="H170" s="419">
        <f t="shared" si="68"/>
        <v>81.45</v>
      </c>
      <c r="I170" s="419">
        <f t="shared" si="68"/>
        <v>185.91</v>
      </c>
      <c r="J170" s="419">
        <f t="shared" si="68"/>
        <v>216.08</v>
      </c>
      <c r="K170" s="721">
        <f t="shared" si="64"/>
        <v>3221.16</v>
      </c>
      <c r="L170" s="722"/>
      <c r="M170" s="411">
        <f>M162+M164+M166+M168</f>
        <v>307.73</v>
      </c>
      <c r="N170" s="397">
        <f>N162+N164+N166+N168</f>
        <v>1597.36</v>
      </c>
      <c r="O170" s="428">
        <f t="shared" ref="O170:S170" si="69">O162+O164+O166+O168</f>
        <v>529.79999999999995</v>
      </c>
      <c r="P170" s="428">
        <f t="shared" si="69"/>
        <v>134.26999999999998</v>
      </c>
      <c r="Q170" s="428">
        <f t="shared" si="69"/>
        <v>75.81</v>
      </c>
      <c r="R170" s="428">
        <f t="shared" si="69"/>
        <v>177.79</v>
      </c>
      <c r="S170" s="428">
        <f t="shared" si="69"/>
        <v>192.98</v>
      </c>
      <c r="T170" s="721">
        <f t="shared" si="65"/>
        <v>3015.74</v>
      </c>
      <c r="U170" s="723"/>
      <c r="V170" s="724">
        <f t="shared" si="66"/>
        <v>-205.42000000000007</v>
      </c>
      <c r="W170" s="725"/>
    </row>
    <row r="171" spans="1:23" ht="26.1" customHeight="1" thickBot="1" x14ac:dyDescent="0.2">
      <c r="A171" s="731"/>
      <c r="B171" s="732"/>
      <c r="C171" s="732"/>
      <c r="D171" s="732"/>
      <c r="E171" s="732"/>
      <c r="F171" s="732"/>
      <c r="G171" s="732"/>
      <c r="H171" s="732"/>
      <c r="I171" s="732"/>
      <c r="J171" s="732"/>
      <c r="K171" s="732"/>
      <c r="L171" s="732"/>
      <c r="M171" s="732"/>
      <c r="N171" s="732"/>
      <c r="O171" s="732"/>
      <c r="P171" s="732"/>
      <c r="Q171" s="732"/>
      <c r="R171" s="732"/>
      <c r="S171" s="732"/>
      <c r="T171" s="732"/>
      <c r="U171" s="732"/>
      <c r="V171" s="732"/>
      <c r="W171" s="733"/>
    </row>
    <row r="172" spans="1:23" ht="26.1" customHeight="1" x14ac:dyDescent="0.15">
      <c r="A172" s="726" t="s">
        <v>120</v>
      </c>
      <c r="B172" s="727"/>
      <c r="C172" s="727"/>
      <c r="D172" s="727"/>
      <c r="E172" s="727"/>
      <c r="F172" s="727"/>
      <c r="G172" s="727"/>
      <c r="H172" s="727"/>
      <c r="I172" s="727"/>
      <c r="J172" s="727"/>
      <c r="K172" s="727"/>
      <c r="L172" s="727"/>
      <c r="M172" s="727"/>
      <c r="N172" s="727"/>
      <c r="O172" s="727"/>
      <c r="P172" s="727"/>
      <c r="Q172" s="727"/>
      <c r="R172" s="727"/>
      <c r="S172" s="727"/>
      <c r="T172" s="727"/>
      <c r="U172" s="727"/>
      <c r="V172" s="727"/>
      <c r="W172" s="728"/>
    </row>
    <row r="173" spans="1:23" ht="26.1" customHeight="1" x14ac:dyDescent="0.15">
      <c r="A173" s="618" t="s">
        <v>9</v>
      </c>
      <c r="B173" s="619"/>
      <c r="C173" s="619" t="s">
        <v>113</v>
      </c>
      <c r="D173" s="619"/>
      <c r="E173" s="729" t="s">
        <v>121</v>
      </c>
      <c r="F173" s="729"/>
      <c r="G173" s="729" t="s">
        <v>122</v>
      </c>
      <c r="H173" s="729"/>
      <c r="I173" s="729" t="s">
        <v>75</v>
      </c>
      <c r="J173" s="729"/>
      <c r="K173" s="729" t="s">
        <v>107</v>
      </c>
      <c r="L173" s="729"/>
      <c r="M173" s="729"/>
      <c r="N173" s="729"/>
      <c r="O173" s="729"/>
      <c r="P173" s="729"/>
      <c r="Q173" s="729"/>
      <c r="R173" s="729"/>
      <c r="S173" s="729"/>
      <c r="T173" s="729"/>
      <c r="U173" s="729"/>
      <c r="V173" s="729"/>
      <c r="W173" s="730"/>
    </row>
    <row r="174" spans="1:23" ht="26.1" customHeight="1" x14ac:dyDescent="0.15">
      <c r="A174" s="618" t="s">
        <v>123</v>
      </c>
      <c r="B174" s="619"/>
      <c r="C174" s="619" t="s">
        <v>115</v>
      </c>
      <c r="D174" s="619"/>
      <c r="E174" s="719">
        <f>M162</f>
        <v>30.86</v>
      </c>
      <c r="F174" s="719"/>
      <c r="G174" s="719">
        <v>105</v>
      </c>
      <c r="H174" s="719"/>
      <c r="I174" s="719">
        <f>E174-G174</f>
        <v>-74.14</v>
      </c>
      <c r="J174" s="719"/>
      <c r="K174" s="1408"/>
      <c r="L174" s="1409"/>
      <c r="M174" s="1409"/>
      <c r="N174" s="1409"/>
      <c r="O174" s="1409"/>
      <c r="P174" s="1409"/>
      <c r="Q174" s="1409"/>
      <c r="R174" s="1409"/>
      <c r="S174" s="1409"/>
      <c r="T174" s="1409"/>
      <c r="U174" s="1409"/>
      <c r="V174" s="1409"/>
      <c r="W174" s="1410"/>
    </row>
    <row r="175" spans="1:23" ht="26.1" customHeight="1" x14ac:dyDescent="0.15">
      <c r="A175" s="618"/>
      <c r="B175" s="619"/>
      <c r="C175" s="619" t="s">
        <v>116</v>
      </c>
      <c r="D175" s="619"/>
      <c r="E175" s="681">
        <f>M164</f>
        <v>0</v>
      </c>
      <c r="F175" s="681"/>
      <c r="G175" s="681">
        <v>0</v>
      </c>
      <c r="H175" s="681"/>
      <c r="I175" s="681">
        <f t="shared" ref="I175:I208" si="70">E175-G175</f>
        <v>0</v>
      </c>
      <c r="J175" s="681"/>
      <c r="K175" s="1411"/>
      <c r="L175" s="1412"/>
      <c r="M175" s="1412"/>
      <c r="N175" s="1412"/>
      <c r="O175" s="1412"/>
      <c r="P175" s="1412"/>
      <c r="Q175" s="1412"/>
      <c r="R175" s="1412"/>
      <c r="S175" s="1412"/>
      <c r="T175" s="1412"/>
      <c r="U175" s="1412"/>
      <c r="V175" s="1412"/>
      <c r="W175" s="1413"/>
    </row>
    <row r="176" spans="1:23" ht="26.1" customHeight="1" x14ac:dyDescent="0.15">
      <c r="A176" s="618"/>
      <c r="B176" s="619"/>
      <c r="C176" s="619" t="s">
        <v>117</v>
      </c>
      <c r="D176" s="619"/>
      <c r="E176" s="681">
        <f>M166</f>
        <v>276.26</v>
      </c>
      <c r="F176" s="681"/>
      <c r="G176" s="681">
        <v>95</v>
      </c>
      <c r="H176" s="681"/>
      <c r="I176" s="681">
        <f t="shared" si="70"/>
        <v>181.26</v>
      </c>
      <c r="J176" s="681"/>
      <c r="K176" s="1412" t="s">
        <v>302</v>
      </c>
      <c r="L176" s="1412"/>
      <c r="M176" s="1412"/>
      <c r="N176" s="1412"/>
      <c r="O176" s="1412"/>
      <c r="P176" s="1412"/>
      <c r="Q176" s="1412"/>
      <c r="R176" s="1412"/>
      <c r="S176" s="1412"/>
      <c r="T176" s="1412"/>
      <c r="U176" s="1412"/>
      <c r="V176" s="1412"/>
      <c r="W176" s="1413"/>
    </row>
    <row r="177" spans="1:23" ht="26.1" customHeight="1" x14ac:dyDescent="0.15">
      <c r="A177" s="618"/>
      <c r="B177" s="619"/>
      <c r="C177" s="619" t="s">
        <v>119</v>
      </c>
      <c r="D177" s="619"/>
      <c r="E177" s="681">
        <f>M168</f>
        <v>0.61</v>
      </c>
      <c r="F177" s="681"/>
      <c r="G177" s="681">
        <v>0</v>
      </c>
      <c r="H177" s="681"/>
      <c r="I177" s="681">
        <f t="shared" si="70"/>
        <v>0.61</v>
      </c>
      <c r="J177" s="681"/>
      <c r="K177" s="1412"/>
      <c r="L177" s="1412"/>
      <c r="M177" s="1412"/>
      <c r="N177" s="1412"/>
      <c r="O177" s="1412"/>
      <c r="P177" s="1412"/>
      <c r="Q177" s="1412"/>
      <c r="R177" s="1412"/>
      <c r="S177" s="1412"/>
      <c r="T177" s="1412"/>
      <c r="U177" s="1412"/>
      <c r="V177" s="1412"/>
      <c r="W177" s="1413"/>
    </row>
    <row r="178" spans="1:23" ht="26.1" customHeight="1" x14ac:dyDescent="0.15">
      <c r="A178" s="618"/>
      <c r="B178" s="619"/>
      <c r="C178" s="716" t="s">
        <v>28</v>
      </c>
      <c r="D178" s="716"/>
      <c r="E178" s="717">
        <f>SUM(E174:F177)</f>
        <v>307.73</v>
      </c>
      <c r="F178" s="717"/>
      <c r="G178" s="717">
        <f>SUM(G174:H177)</f>
        <v>200</v>
      </c>
      <c r="H178" s="717"/>
      <c r="I178" s="717">
        <f t="shared" si="70"/>
        <v>107.73000000000002</v>
      </c>
      <c r="J178" s="717"/>
      <c r="K178" s="1414"/>
      <c r="L178" s="1414"/>
      <c r="M178" s="1414"/>
      <c r="N178" s="1414"/>
      <c r="O178" s="1414"/>
      <c r="P178" s="1414"/>
      <c r="Q178" s="1414"/>
      <c r="R178" s="1414"/>
      <c r="S178" s="1414"/>
      <c r="T178" s="1414"/>
      <c r="U178" s="1414"/>
      <c r="V178" s="1414"/>
      <c r="W178" s="1415"/>
    </row>
    <row r="179" spans="1:23" ht="26.1" customHeight="1" x14ac:dyDescent="0.15">
      <c r="A179" s="618" t="s">
        <v>124</v>
      </c>
      <c r="B179" s="619"/>
      <c r="C179" s="619" t="s">
        <v>115</v>
      </c>
      <c r="D179" s="619"/>
      <c r="E179" s="719">
        <f>N162</f>
        <v>1033.8599999999999</v>
      </c>
      <c r="F179" s="719"/>
      <c r="G179" s="719">
        <v>925</v>
      </c>
      <c r="H179" s="719"/>
      <c r="I179" s="719">
        <f t="shared" si="70"/>
        <v>108.8599999999999</v>
      </c>
      <c r="J179" s="719"/>
      <c r="K179" s="1409"/>
      <c r="L179" s="1409"/>
      <c r="M179" s="1409"/>
      <c r="N179" s="1409"/>
      <c r="O179" s="1409"/>
      <c r="P179" s="1409"/>
      <c r="Q179" s="1409"/>
      <c r="R179" s="1409"/>
      <c r="S179" s="1409"/>
      <c r="T179" s="1409"/>
      <c r="U179" s="1409"/>
      <c r="V179" s="1409"/>
      <c r="W179" s="1410"/>
    </row>
    <row r="180" spans="1:23" ht="26.1" customHeight="1" x14ac:dyDescent="0.15">
      <c r="A180" s="618"/>
      <c r="B180" s="619"/>
      <c r="C180" s="619" t="s">
        <v>116</v>
      </c>
      <c r="D180" s="619"/>
      <c r="E180" s="681">
        <f>N164</f>
        <v>91.38</v>
      </c>
      <c r="F180" s="681"/>
      <c r="G180" s="681">
        <v>95</v>
      </c>
      <c r="H180" s="681"/>
      <c r="I180" s="681">
        <f t="shared" si="70"/>
        <v>-3.6200000000000045</v>
      </c>
      <c r="J180" s="681"/>
      <c r="K180" s="1412"/>
      <c r="L180" s="1412"/>
      <c r="M180" s="1412"/>
      <c r="N180" s="1412"/>
      <c r="O180" s="1412"/>
      <c r="P180" s="1412"/>
      <c r="Q180" s="1412"/>
      <c r="R180" s="1412"/>
      <c r="S180" s="1412"/>
      <c r="T180" s="1412"/>
      <c r="U180" s="1412"/>
      <c r="V180" s="1412"/>
      <c r="W180" s="1413"/>
    </row>
    <row r="181" spans="1:23" ht="26.1" customHeight="1" x14ac:dyDescent="0.15">
      <c r="A181" s="618"/>
      <c r="B181" s="619"/>
      <c r="C181" s="619" t="s">
        <v>117</v>
      </c>
      <c r="D181" s="619"/>
      <c r="E181" s="681">
        <f>N166</f>
        <v>213.91</v>
      </c>
      <c r="F181" s="681"/>
      <c r="G181" s="681">
        <v>280</v>
      </c>
      <c r="H181" s="681"/>
      <c r="I181" s="681">
        <f t="shared" si="70"/>
        <v>-66.09</v>
      </c>
      <c r="J181" s="681"/>
      <c r="K181" s="1412"/>
      <c r="L181" s="1412"/>
      <c r="M181" s="1412"/>
      <c r="N181" s="1412"/>
      <c r="O181" s="1412"/>
      <c r="P181" s="1412"/>
      <c r="Q181" s="1412"/>
      <c r="R181" s="1412"/>
      <c r="S181" s="1412"/>
      <c r="T181" s="1412"/>
      <c r="U181" s="1412"/>
      <c r="V181" s="1412"/>
      <c r="W181" s="1413"/>
    </row>
    <row r="182" spans="1:23" ht="26.1" customHeight="1" x14ac:dyDescent="0.15">
      <c r="A182" s="618"/>
      <c r="B182" s="619"/>
      <c r="C182" s="619" t="s">
        <v>119</v>
      </c>
      <c r="D182" s="619"/>
      <c r="E182" s="681">
        <f>N168</f>
        <v>258.20999999999998</v>
      </c>
      <c r="F182" s="681"/>
      <c r="G182" s="681">
        <v>0</v>
      </c>
      <c r="H182" s="681"/>
      <c r="I182" s="681">
        <f t="shared" si="70"/>
        <v>258.20999999999998</v>
      </c>
      <c r="J182" s="681"/>
      <c r="K182" s="1412"/>
      <c r="L182" s="1412"/>
      <c r="M182" s="1412"/>
      <c r="N182" s="1412"/>
      <c r="O182" s="1412"/>
      <c r="P182" s="1412"/>
      <c r="Q182" s="1412"/>
      <c r="R182" s="1412"/>
      <c r="S182" s="1412"/>
      <c r="T182" s="1412"/>
      <c r="U182" s="1412"/>
      <c r="V182" s="1412"/>
      <c r="W182" s="1413"/>
    </row>
    <row r="183" spans="1:23" ht="26.1" customHeight="1" x14ac:dyDescent="0.15">
      <c r="A183" s="618"/>
      <c r="B183" s="619"/>
      <c r="C183" s="716" t="s">
        <v>28</v>
      </c>
      <c r="D183" s="716"/>
      <c r="E183" s="717">
        <f>SUM(E179:F182)</f>
        <v>1597.36</v>
      </c>
      <c r="F183" s="717"/>
      <c r="G183" s="717">
        <f>SUM(G179:H182)</f>
        <v>1300</v>
      </c>
      <c r="H183" s="717"/>
      <c r="I183" s="718">
        <f t="shared" si="70"/>
        <v>297.3599999999999</v>
      </c>
      <c r="J183" s="718"/>
      <c r="K183" s="1416"/>
      <c r="L183" s="1416"/>
      <c r="M183" s="1416"/>
      <c r="N183" s="1416"/>
      <c r="O183" s="1416"/>
      <c r="P183" s="1416"/>
      <c r="Q183" s="1416"/>
      <c r="R183" s="1416"/>
      <c r="S183" s="1416"/>
      <c r="T183" s="1416"/>
      <c r="U183" s="1416"/>
      <c r="V183" s="1416"/>
      <c r="W183" s="1417"/>
    </row>
    <row r="184" spans="1:23" ht="26.1" customHeight="1" x14ac:dyDescent="0.15">
      <c r="A184" s="618" t="s">
        <v>125</v>
      </c>
      <c r="B184" s="619"/>
      <c r="C184" s="619" t="s">
        <v>115</v>
      </c>
      <c r="D184" s="619"/>
      <c r="E184" s="719">
        <f>O162</f>
        <v>318</v>
      </c>
      <c r="F184" s="719"/>
      <c r="G184" s="719">
        <v>222</v>
      </c>
      <c r="H184" s="719"/>
      <c r="I184" s="720">
        <f t="shared" si="70"/>
        <v>96</v>
      </c>
      <c r="J184" s="720"/>
      <c r="K184" s="1418"/>
      <c r="L184" s="1419"/>
      <c r="M184" s="1419"/>
      <c r="N184" s="1419"/>
      <c r="O184" s="1419"/>
      <c r="P184" s="1419"/>
      <c r="Q184" s="1419"/>
      <c r="R184" s="1419"/>
      <c r="S184" s="1419"/>
      <c r="T184" s="1419"/>
      <c r="U184" s="1419"/>
      <c r="V184" s="1419"/>
      <c r="W184" s="1420"/>
    </row>
    <row r="185" spans="1:23" ht="26.1" customHeight="1" x14ac:dyDescent="0.15">
      <c r="A185" s="618"/>
      <c r="B185" s="619"/>
      <c r="C185" s="619" t="s">
        <v>116</v>
      </c>
      <c r="D185" s="619"/>
      <c r="E185" s="681">
        <f>O164</f>
        <v>0</v>
      </c>
      <c r="F185" s="681"/>
      <c r="G185" s="681">
        <v>0</v>
      </c>
      <c r="H185" s="681"/>
      <c r="I185" s="681">
        <f t="shared" si="70"/>
        <v>0</v>
      </c>
      <c r="J185" s="681"/>
      <c r="K185" s="1411"/>
      <c r="L185" s="1412"/>
      <c r="M185" s="1412"/>
      <c r="N185" s="1412"/>
      <c r="O185" s="1412"/>
      <c r="P185" s="1412"/>
      <c r="Q185" s="1412"/>
      <c r="R185" s="1412"/>
      <c r="S185" s="1412"/>
      <c r="T185" s="1412"/>
      <c r="U185" s="1412"/>
      <c r="V185" s="1412"/>
      <c r="W185" s="1413"/>
    </row>
    <row r="186" spans="1:23" ht="26.1" customHeight="1" x14ac:dyDescent="0.15">
      <c r="A186" s="618"/>
      <c r="B186" s="619"/>
      <c r="C186" s="619" t="s">
        <v>117</v>
      </c>
      <c r="D186" s="619"/>
      <c r="E186" s="681">
        <f>O166</f>
        <v>211</v>
      </c>
      <c r="F186" s="681"/>
      <c r="G186" s="681">
        <v>90</v>
      </c>
      <c r="H186" s="681"/>
      <c r="I186" s="681">
        <f t="shared" si="70"/>
        <v>121</v>
      </c>
      <c r="J186" s="681"/>
      <c r="K186" s="1421" t="s">
        <v>313</v>
      </c>
      <c r="L186" s="1412"/>
      <c r="M186" s="1412"/>
      <c r="N186" s="1412"/>
      <c r="O186" s="1412"/>
      <c r="P186" s="1412"/>
      <c r="Q186" s="1412"/>
      <c r="R186" s="1412"/>
      <c r="S186" s="1412"/>
      <c r="T186" s="1412"/>
      <c r="U186" s="1412"/>
      <c r="V186" s="1412"/>
      <c r="W186" s="1413"/>
    </row>
    <row r="187" spans="1:23" ht="26.1" customHeight="1" x14ac:dyDescent="0.15">
      <c r="A187" s="618"/>
      <c r="B187" s="619"/>
      <c r="C187" s="619" t="s">
        <v>119</v>
      </c>
      <c r="D187" s="619"/>
      <c r="E187" s="681">
        <f>O168</f>
        <v>0.8</v>
      </c>
      <c r="F187" s="681"/>
      <c r="G187" s="681">
        <v>0</v>
      </c>
      <c r="H187" s="681"/>
      <c r="I187" s="681">
        <f t="shared" si="70"/>
        <v>0.8</v>
      </c>
      <c r="J187" s="681"/>
      <c r="K187" s="1412"/>
      <c r="L187" s="1412"/>
      <c r="M187" s="1412"/>
      <c r="N187" s="1412"/>
      <c r="O187" s="1412"/>
      <c r="P187" s="1412"/>
      <c r="Q187" s="1412"/>
      <c r="R187" s="1412"/>
      <c r="S187" s="1412"/>
      <c r="T187" s="1412"/>
      <c r="U187" s="1412"/>
      <c r="V187" s="1412"/>
      <c r="W187" s="1413"/>
    </row>
    <row r="188" spans="1:23" ht="26.1" customHeight="1" x14ac:dyDescent="0.15">
      <c r="A188" s="618"/>
      <c r="B188" s="619"/>
      <c r="C188" s="716" t="s">
        <v>28</v>
      </c>
      <c r="D188" s="716"/>
      <c r="E188" s="717">
        <f>SUM(E184:F187)</f>
        <v>529.79999999999995</v>
      </c>
      <c r="F188" s="717"/>
      <c r="G188" s="717">
        <f>SUM(G184:H187)</f>
        <v>312</v>
      </c>
      <c r="H188" s="717"/>
      <c r="I188" s="717">
        <f t="shared" si="70"/>
        <v>217.79999999999995</v>
      </c>
      <c r="J188" s="717"/>
      <c r="K188" s="1414"/>
      <c r="L188" s="1414"/>
      <c r="M188" s="1414"/>
      <c r="N188" s="1414"/>
      <c r="O188" s="1414"/>
      <c r="P188" s="1414"/>
      <c r="Q188" s="1414"/>
      <c r="R188" s="1414"/>
      <c r="S188" s="1414"/>
      <c r="T188" s="1414"/>
      <c r="U188" s="1414"/>
      <c r="V188" s="1414"/>
      <c r="W188" s="1415"/>
    </row>
    <row r="189" spans="1:23" ht="26.1" customHeight="1" x14ac:dyDescent="0.15">
      <c r="A189" s="618" t="s">
        <v>126</v>
      </c>
      <c r="B189" s="619"/>
      <c r="C189" s="619" t="s">
        <v>115</v>
      </c>
      <c r="D189" s="619"/>
      <c r="E189" s="719">
        <f>P162</f>
        <v>87.5</v>
      </c>
      <c r="F189" s="719"/>
      <c r="G189" s="719">
        <v>120</v>
      </c>
      <c r="H189" s="719"/>
      <c r="I189" s="719">
        <f t="shared" si="70"/>
        <v>-32.5</v>
      </c>
      <c r="J189" s="719"/>
      <c r="K189" s="1409"/>
      <c r="L189" s="1409"/>
      <c r="M189" s="1409"/>
      <c r="N189" s="1409"/>
      <c r="O189" s="1409"/>
      <c r="P189" s="1409"/>
      <c r="Q189" s="1409"/>
      <c r="R189" s="1409"/>
      <c r="S189" s="1409"/>
      <c r="T189" s="1409"/>
      <c r="U189" s="1409"/>
      <c r="V189" s="1409"/>
      <c r="W189" s="1410"/>
    </row>
    <row r="190" spans="1:23" ht="26.1" customHeight="1" x14ac:dyDescent="0.15">
      <c r="A190" s="618"/>
      <c r="B190" s="619"/>
      <c r="C190" s="619" t="s">
        <v>116</v>
      </c>
      <c r="D190" s="619"/>
      <c r="E190" s="681">
        <f>P164</f>
        <v>0.22</v>
      </c>
      <c r="F190" s="681"/>
      <c r="G190" s="681">
        <v>0</v>
      </c>
      <c r="H190" s="681"/>
      <c r="I190" s="681">
        <f t="shared" si="70"/>
        <v>0.22</v>
      </c>
      <c r="J190" s="681"/>
      <c r="K190" s="1412"/>
      <c r="L190" s="1412"/>
      <c r="M190" s="1412"/>
      <c r="N190" s="1412"/>
      <c r="O190" s="1412"/>
      <c r="P190" s="1412"/>
      <c r="Q190" s="1412"/>
      <c r="R190" s="1412"/>
      <c r="S190" s="1412"/>
      <c r="T190" s="1412"/>
      <c r="U190" s="1412"/>
      <c r="V190" s="1412"/>
      <c r="W190" s="1413"/>
    </row>
    <row r="191" spans="1:23" ht="26.1" customHeight="1" x14ac:dyDescent="0.15">
      <c r="A191" s="618"/>
      <c r="B191" s="619"/>
      <c r="C191" s="619" t="s">
        <v>117</v>
      </c>
      <c r="D191" s="619"/>
      <c r="E191" s="681">
        <f>P166</f>
        <v>45.92</v>
      </c>
      <c r="F191" s="681"/>
      <c r="G191" s="681">
        <v>65</v>
      </c>
      <c r="H191" s="681"/>
      <c r="I191" s="681">
        <f t="shared" si="70"/>
        <v>-19.079999999999998</v>
      </c>
      <c r="J191" s="681"/>
      <c r="K191" s="1412"/>
      <c r="L191" s="1412"/>
      <c r="M191" s="1412"/>
      <c r="N191" s="1412"/>
      <c r="O191" s="1412"/>
      <c r="P191" s="1412"/>
      <c r="Q191" s="1412"/>
      <c r="R191" s="1412"/>
      <c r="S191" s="1412"/>
      <c r="T191" s="1412"/>
      <c r="U191" s="1412"/>
      <c r="V191" s="1412"/>
      <c r="W191" s="1413"/>
    </row>
    <row r="192" spans="1:23" ht="26.1" customHeight="1" x14ac:dyDescent="0.15">
      <c r="A192" s="618"/>
      <c r="B192" s="619"/>
      <c r="C192" s="619" t="s">
        <v>119</v>
      </c>
      <c r="D192" s="619"/>
      <c r="E192" s="681">
        <f>P168</f>
        <v>0.63</v>
      </c>
      <c r="F192" s="681"/>
      <c r="G192" s="681">
        <v>0</v>
      </c>
      <c r="H192" s="681"/>
      <c r="I192" s="681">
        <f t="shared" si="70"/>
        <v>0.63</v>
      </c>
      <c r="J192" s="681"/>
      <c r="K192" s="1412"/>
      <c r="L192" s="1412"/>
      <c r="M192" s="1412"/>
      <c r="N192" s="1412"/>
      <c r="O192" s="1412"/>
      <c r="P192" s="1412"/>
      <c r="Q192" s="1412"/>
      <c r="R192" s="1412"/>
      <c r="S192" s="1412"/>
      <c r="T192" s="1412"/>
      <c r="U192" s="1412"/>
      <c r="V192" s="1412"/>
      <c r="W192" s="1413"/>
    </row>
    <row r="193" spans="1:23" ht="26.1" customHeight="1" x14ac:dyDescent="0.15">
      <c r="A193" s="618"/>
      <c r="B193" s="619"/>
      <c r="C193" s="716" t="s">
        <v>28</v>
      </c>
      <c r="D193" s="716"/>
      <c r="E193" s="717">
        <f>SUM(E189:F192)</f>
        <v>134.26999999999998</v>
      </c>
      <c r="F193" s="717"/>
      <c r="G193" s="717">
        <f>SUM(G189:H192)</f>
        <v>185</v>
      </c>
      <c r="H193" s="717"/>
      <c r="I193" s="718">
        <f t="shared" si="70"/>
        <v>-50.730000000000018</v>
      </c>
      <c r="J193" s="718"/>
      <c r="K193" s="1416"/>
      <c r="L193" s="1416"/>
      <c r="M193" s="1416"/>
      <c r="N193" s="1416"/>
      <c r="O193" s="1416"/>
      <c r="P193" s="1416"/>
      <c r="Q193" s="1416"/>
      <c r="R193" s="1416"/>
      <c r="S193" s="1416"/>
      <c r="T193" s="1416"/>
      <c r="U193" s="1416"/>
      <c r="V193" s="1416"/>
      <c r="W193" s="1417"/>
    </row>
    <row r="194" spans="1:23" ht="26.1" customHeight="1" x14ac:dyDescent="0.15">
      <c r="A194" s="618" t="s">
        <v>127</v>
      </c>
      <c r="B194" s="619"/>
      <c r="C194" s="619" t="s">
        <v>115</v>
      </c>
      <c r="D194" s="619"/>
      <c r="E194" s="719">
        <f>Q162</f>
        <v>67.260000000000005</v>
      </c>
      <c r="F194" s="719"/>
      <c r="G194" s="719">
        <v>70</v>
      </c>
      <c r="H194" s="719"/>
      <c r="I194" s="720">
        <f t="shared" si="70"/>
        <v>-2.7399999999999949</v>
      </c>
      <c r="J194" s="720"/>
      <c r="K194" s="1419"/>
      <c r="L194" s="1419"/>
      <c r="M194" s="1419"/>
      <c r="N194" s="1419"/>
      <c r="O194" s="1419"/>
      <c r="P194" s="1419"/>
      <c r="Q194" s="1419"/>
      <c r="R194" s="1419"/>
      <c r="S194" s="1419"/>
      <c r="T194" s="1419"/>
      <c r="U194" s="1419"/>
      <c r="V194" s="1419"/>
      <c r="W194" s="1420"/>
    </row>
    <row r="195" spans="1:23" ht="26.1" customHeight="1" x14ac:dyDescent="0.15">
      <c r="A195" s="618"/>
      <c r="B195" s="619"/>
      <c r="C195" s="619" t="s">
        <v>116</v>
      </c>
      <c r="D195" s="619"/>
      <c r="E195" s="681">
        <f>Q164</f>
        <v>0</v>
      </c>
      <c r="F195" s="681"/>
      <c r="G195" s="681">
        <v>0</v>
      </c>
      <c r="H195" s="681"/>
      <c r="I195" s="681">
        <f t="shared" si="70"/>
        <v>0</v>
      </c>
      <c r="J195" s="681"/>
      <c r="K195" s="1412"/>
      <c r="L195" s="1412"/>
      <c r="M195" s="1412"/>
      <c r="N195" s="1412"/>
      <c r="O195" s="1412"/>
      <c r="P195" s="1412"/>
      <c r="Q195" s="1412"/>
      <c r="R195" s="1412"/>
      <c r="S195" s="1412"/>
      <c r="T195" s="1412"/>
      <c r="U195" s="1412"/>
      <c r="V195" s="1412"/>
      <c r="W195" s="1413"/>
    </row>
    <row r="196" spans="1:23" ht="26.1" customHeight="1" x14ac:dyDescent="0.15">
      <c r="A196" s="618"/>
      <c r="B196" s="619"/>
      <c r="C196" s="619" t="s">
        <v>117</v>
      </c>
      <c r="D196" s="619"/>
      <c r="E196" s="681">
        <f>Q166</f>
        <v>8.5500000000000007</v>
      </c>
      <c r="F196" s="681"/>
      <c r="G196" s="681">
        <v>10</v>
      </c>
      <c r="H196" s="681"/>
      <c r="I196" s="681">
        <f t="shared" si="70"/>
        <v>-1.4499999999999993</v>
      </c>
      <c r="J196" s="681"/>
      <c r="K196" s="1412"/>
      <c r="L196" s="1412"/>
      <c r="M196" s="1412"/>
      <c r="N196" s="1412"/>
      <c r="O196" s="1412"/>
      <c r="P196" s="1412"/>
      <c r="Q196" s="1412"/>
      <c r="R196" s="1412"/>
      <c r="S196" s="1412"/>
      <c r="T196" s="1412"/>
      <c r="U196" s="1412"/>
      <c r="V196" s="1412"/>
      <c r="W196" s="1413"/>
    </row>
    <row r="197" spans="1:23" ht="26.1" customHeight="1" x14ac:dyDescent="0.15">
      <c r="A197" s="618"/>
      <c r="B197" s="619"/>
      <c r="C197" s="619" t="s">
        <v>119</v>
      </c>
      <c r="D197" s="619"/>
      <c r="E197" s="681">
        <f>Q168</f>
        <v>0</v>
      </c>
      <c r="F197" s="681"/>
      <c r="G197" s="681">
        <v>0</v>
      </c>
      <c r="H197" s="681"/>
      <c r="I197" s="681">
        <f t="shared" si="70"/>
        <v>0</v>
      </c>
      <c r="J197" s="681"/>
      <c r="K197" s="1412"/>
      <c r="L197" s="1412"/>
      <c r="M197" s="1412"/>
      <c r="N197" s="1412"/>
      <c r="O197" s="1412"/>
      <c r="P197" s="1412"/>
      <c r="Q197" s="1412"/>
      <c r="R197" s="1412"/>
      <c r="S197" s="1412"/>
      <c r="T197" s="1412"/>
      <c r="U197" s="1412"/>
      <c r="V197" s="1412"/>
      <c r="W197" s="1413"/>
    </row>
    <row r="198" spans="1:23" ht="26.1" customHeight="1" x14ac:dyDescent="0.15">
      <c r="A198" s="618"/>
      <c r="B198" s="619"/>
      <c r="C198" s="716" t="s">
        <v>28</v>
      </c>
      <c r="D198" s="716"/>
      <c r="E198" s="717">
        <f>SUM(E194:F197)</f>
        <v>75.81</v>
      </c>
      <c r="F198" s="717"/>
      <c r="G198" s="717">
        <f>SUM(G194:H197)</f>
        <v>80</v>
      </c>
      <c r="H198" s="717"/>
      <c r="I198" s="717">
        <f t="shared" si="70"/>
        <v>-4.1899999999999977</v>
      </c>
      <c r="J198" s="717"/>
      <c r="K198" s="1414"/>
      <c r="L198" s="1414"/>
      <c r="M198" s="1414"/>
      <c r="N198" s="1414"/>
      <c r="O198" s="1414"/>
      <c r="P198" s="1414"/>
      <c r="Q198" s="1414"/>
      <c r="R198" s="1414"/>
      <c r="S198" s="1414"/>
      <c r="T198" s="1414"/>
      <c r="U198" s="1414"/>
      <c r="V198" s="1414"/>
      <c r="W198" s="1415"/>
    </row>
    <row r="199" spans="1:23" ht="26.1" customHeight="1" x14ac:dyDescent="0.15">
      <c r="A199" s="618" t="s">
        <v>128</v>
      </c>
      <c r="B199" s="619"/>
      <c r="C199" s="619" t="s">
        <v>115</v>
      </c>
      <c r="D199" s="619"/>
      <c r="E199" s="719">
        <f>R162</f>
        <v>115.6</v>
      </c>
      <c r="F199" s="719"/>
      <c r="G199" s="719">
        <v>115</v>
      </c>
      <c r="H199" s="719"/>
      <c r="I199" s="719">
        <f t="shared" si="70"/>
        <v>0.59999999999999432</v>
      </c>
      <c r="J199" s="719"/>
      <c r="K199" s="1422" t="s">
        <v>329</v>
      </c>
      <c r="L199" s="1409"/>
      <c r="M199" s="1409"/>
      <c r="N199" s="1409"/>
      <c r="O199" s="1409"/>
      <c r="P199" s="1409"/>
      <c r="Q199" s="1409"/>
      <c r="R199" s="1409"/>
      <c r="S199" s="1409"/>
      <c r="T199" s="1409"/>
      <c r="U199" s="1409"/>
      <c r="V199" s="1409"/>
      <c r="W199" s="1410"/>
    </row>
    <row r="200" spans="1:23" ht="26.1" customHeight="1" x14ac:dyDescent="0.15">
      <c r="A200" s="618"/>
      <c r="B200" s="619"/>
      <c r="C200" s="619" t="s">
        <v>116</v>
      </c>
      <c r="D200" s="619"/>
      <c r="E200" s="681">
        <f>R164</f>
        <v>21.19</v>
      </c>
      <c r="F200" s="681"/>
      <c r="G200" s="681">
        <v>25</v>
      </c>
      <c r="H200" s="681"/>
      <c r="I200" s="681">
        <f t="shared" si="70"/>
        <v>-3.8099999999999987</v>
      </c>
      <c r="J200" s="681"/>
      <c r="K200" s="1412"/>
      <c r="L200" s="1412"/>
      <c r="M200" s="1412"/>
      <c r="N200" s="1412"/>
      <c r="O200" s="1412"/>
      <c r="P200" s="1412"/>
      <c r="Q200" s="1412"/>
      <c r="R200" s="1412"/>
      <c r="S200" s="1412"/>
      <c r="T200" s="1412"/>
      <c r="U200" s="1412"/>
      <c r="V200" s="1412"/>
      <c r="W200" s="1413"/>
    </row>
    <row r="201" spans="1:23" ht="26.1" customHeight="1" x14ac:dyDescent="0.15">
      <c r="A201" s="618"/>
      <c r="B201" s="619"/>
      <c r="C201" s="619" t="s">
        <v>117</v>
      </c>
      <c r="D201" s="619"/>
      <c r="E201" s="681">
        <f>R166</f>
        <v>29</v>
      </c>
      <c r="F201" s="681"/>
      <c r="G201" s="681">
        <v>35</v>
      </c>
      <c r="H201" s="681"/>
      <c r="I201" s="681">
        <f t="shared" si="70"/>
        <v>-6</v>
      </c>
      <c r="J201" s="681"/>
      <c r="K201" s="1421"/>
      <c r="L201" s="1412"/>
      <c r="M201" s="1412"/>
      <c r="N201" s="1412"/>
      <c r="O201" s="1412"/>
      <c r="P201" s="1412"/>
      <c r="Q201" s="1412"/>
      <c r="R201" s="1412"/>
      <c r="S201" s="1412"/>
      <c r="T201" s="1412"/>
      <c r="U201" s="1412"/>
      <c r="V201" s="1412"/>
      <c r="W201" s="1413"/>
    </row>
    <row r="202" spans="1:23" ht="26.1" customHeight="1" x14ac:dyDescent="0.15">
      <c r="A202" s="618"/>
      <c r="B202" s="619"/>
      <c r="C202" s="619" t="s">
        <v>119</v>
      </c>
      <c r="D202" s="619"/>
      <c r="E202" s="681">
        <f>R168</f>
        <v>12</v>
      </c>
      <c r="F202" s="681"/>
      <c r="G202" s="681">
        <v>0</v>
      </c>
      <c r="H202" s="681"/>
      <c r="I202" s="681">
        <f t="shared" si="70"/>
        <v>12</v>
      </c>
      <c r="J202" s="681"/>
      <c r="K202" s="1412"/>
      <c r="L202" s="1412"/>
      <c r="M202" s="1412"/>
      <c r="N202" s="1412"/>
      <c r="O202" s="1412"/>
      <c r="P202" s="1412"/>
      <c r="Q202" s="1412"/>
      <c r="R202" s="1412"/>
      <c r="S202" s="1412"/>
      <c r="T202" s="1412"/>
      <c r="U202" s="1412"/>
      <c r="V202" s="1412"/>
      <c r="W202" s="1413"/>
    </row>
    <row r="203" spans="1:23" ht="26.1" customHeight="1" x14ac:dyDescent="0.15">
      <c r="A203" s="618"/>
      <c r="B203" s="619"/>
      <c r="C203" s="716" t="s">
        <v>28</v>
      </c>
      <c r="D203" s="716"/>
      <c r="E203" s="717">
        <f>SUM(E199:F202)</f>
        <v>177.79</v>
      </c>
      <c r="F203" s="717"/>
      <c r="G203" s="717">
        <f>SUM(G199:H202)</f>
        <v>175</v>
      </c>
      <c r="H203" s="717"/>
      <c r="I203" s="718">
        <f t="shared" si="70"/>
        <v>2.789999999999992</v>
      </c>
      <c r="J203" s="718"/>
      <c r="K203" s="1416"/>
      <c r="L203" s="1416"/>
      <c r="M203" s="1416"/>
      <c r="N203" s="1416"/>
      <c r="O203" s="1416"/>
      <c r="P203" s="1416"/>
      <c r="Q203" s="1416"/>
      <c r="R203" s="1416"/>
      <c r="S203" s="1416"/>
      <c r="T203" s="1416"/>
      <c r="U203" s="1416"/>
      <c r="V203" s="1416"/>
      <c r="W203" s="1417"/>
    </row>
    <row r="204" spans="1:23" ht="26.1" customHeight="1" x14ac:dyDescent="0.15">
      <c r="A204" s="618" t="s">
        <v>129</v>
      </c>
      <c r="B204" s="619"/>
      <c r="C204" s="619" t="s">
        <v>115</v>
      </c>
      <c r="D204" s="619"/>
      <c r="E204" s="719">
        <f>S162</f>
        <v>150.22</v>
      </c>
      <c r="F204" s="719"/>
      <c r="G204" s="719">
        <v>200.2</v>
      </c>
      <c r="H204" s="719"/>
      <c r="I204" s="720">
        <f t="shared" si="70"/>
        <v>-49.97999999999999</v>
      </c>
      <c r="J204" s="720"/>
      <c r="K204" s="1418"/>
      <c r="L204" s="1419"/>
      <c r="M204" s="1419"/>
      <c r="N204" s="1419"/>
      <c r="O204" s="1419"/>
      <c r="P204" s="1419"/>
      <c r="Q204" s="1419"/>
      <c r="R204" s="1419"/>
      <c r="S204" s="1419"/>
      <c r="T204" s="1419"/>
      <c r="U204" s="1419"/>
      <c r="V204" s="1419"/>
      <c r="W204" s="1420"/>
    </row>
    <row r="205" spans="1:23" ht="26.1" customHeight="1" x14ac:dyDescent="0.15">
      <c r="A205" s="618"/>
      <c r="B205" s="619"/>
      <c r="C205" s="619" t="s">
        <v>116</v>
      </c>
      <c r="D205" s="619"/>
      <c r="E205" s="681">
        <f>S164</f>
        <v>0</v>
      </c>
      <c r="F205" s="681"/>
      <c r="G205" s="681">
        <v>0</v>
      </c>
      <c r="H205" s="681"/>
      <c r="I205" s="681">
        <f t="shared" si="70"/>
        <v>0</v>
      </c>
      <c r="J205" s="681"/>
      <c r="K205" s="1412"/>
      <c r="L205" s="1412"/>
      <c r="M205" s="1412"/>
      <c r="N205" s="1412"/>
      <c r="O205" s="1412"/>
      <c r="P205" s="1412"/>
      <c r="Q205" s="1412"/>
      <c r="R205" s="1412"/>
      <c r="S205" s="1412"/>
      <c r="T205" s="1412"/>
      <c r="U205" s="1412"/>
      <c r="V205" s="1412"/>
      <c r="W205" s="1413"/>
    </row>
    <row r="206" spans="1:23" ht="26.1" customHeight="1" x14ac:dyDescent="0.15">
      <c r="A206" s="618"/>
      <c r="B206" s="619"/>
      <c r="C206" s="619" t="s">
        <v>117</v>
      </c>
      <c r="D206" s="619"/>
      <c r="E206" s="681">
        <f>S166</f>
        <v>42.76</v>
      </c>
      <c r="F206" s="681"/>
      <c r="G206" s="681">
        <v>50</v>
      </c>
      <c r="H206" s="681"/>
      <c r="I206" s="681">
        <f t="shared" si="70"/>
        <v>-7.240000000000002</v>
      </c>
      <c r="J206" s="681"/>
      <c r="K206" s="1421"/>
      <c r="L206" s="1412"/>
      <c r="M206" s="1412"/>
      <c r="N206" s="1412"/>
      <c r="O206" s="1412"/>
      <c r="P206" s="1412"/>
      <c r="Q206" s="1412"/>
      <c r="R206" s="1412"/>
      <c r="S206" s="1412"/>
      <c r="T206" s="1412"/>
      <c r="U206" s="1412"/>
      <c r="V206" s="1412"/>
      <c r="W206" s="1413"/>
    </row>
    <row r="207" spans="1:23" ht="26.1" customHeight="1" x14ac:dyDescent="0.15">
      <c r="A207" s="618"/>
      <c r="B207" s="619"/>
      <c r="C207" s="619" t="s">
        <v>119</v>
      </c>
      <c r="D207" s="619"/>
      <c r="E207" s="681">
        <f>S168</f>
        <v>0</v>
      </c>
      <c r="F207" s="681"/>
      <c r="G207" s="681">
        <v>0</v>
      </c>
      <c r="H207" s="681"/>
      <c r="I207" s="681">
        <f t="shared" si="70"/>
        <v>0</v>
      </c>
      <c r="J207" s="681"/>
      <c r="K207" s="1412"/>
      <c r="L207" s="1412"/>
      <c r="M207" s="1412"/>
      <c r="N207" s="1412"/>
      <c r="O207" s="1412"/>
      <c r="P207" s="1412"/>
      <c r="Q207" s="1412"/>
      <c r="R207" s="1412"/>
      <c r="S207" s="1412"/>
      <c r="T207" s="1412"/>
      <c r="U207" s="1412"/>
      <c r="V207" s="1412"/>
      <c r="W207" s="1413"/>
    </row>
    <row r="208" spans="1:23" ht="26.1" customHeight="1" thickBot="1" x14ac:dyDescent="0.2">
      <c r="A208" s="672"/>
      <c r="B208" s="673"/>
      <c r="C208" s="682" t="s">
        <v>28</v>
      </c>
      <c r="D208" s="682"/>
      <c r="E208" s="683">
        <f>SUM(E204:F207)</f>
        <v>192.98</v>
      </c>
      <c r="F208" s="683"/>
      <c r="G208" s="683">
        <f>SUM(G204:H207)</f>
        <v>250.2</v>
      </c>
      <c r="H208" s="683"/>
      <c r="I208" s="683">
        <f t="shared" si="70"/>
        <v>-57.22</v>
      </c>
      <c r="J208" s="683"/>
      <c r="K208" s="1423"/>
      <c r="L208" s="1423"/>
      <c r="M208" s="1423"/>
      <c r="N208" s="1423"/>
      <c r="O208" s="1423"/>
      <c r="P208" s="1423"/>
      <c r="Q208" s="1423"/>
      <c r="R208" s="1423"/>
      <c r="S208" s="1423"/>
      <c r="T208" s="1423"/>
      <c r="U208" s="1423"/>
      <c r="V208" s="1423"/>
      <c r="W208" s="1424"/>
    </row>
    <row r="209" spans="1:23" ht="26.1" customHeight="1" x14ac:dyDescent="0.15">
      <c r="A209" s="624"/>
      <c r="B209" s="625"/>
      <c r="C209" s="625"/>
      <c r="D209" s="625"/>
      <c r="E209" s="625"/>
      <c r="F209" s="625"/>
      <c r="G209" s="625"/>
      <c r="H209" s="625"/>
      <c r="I209" s="625"/>
      <c r="J209" s="625"/>
      <c r="K209" s="625"/>
      <c r="L209" s="625"/>
      <c r="M209" s="625"/>
      <c r="N209" s="625"/>
      <c r="O209" s="625"/>
      <c r="P209" s="625"/>
      <c r="Q209" s="625"/>
      <c r="R209" s="625"/>
      <c r="S209" s="625"/>
      <c r="T209" s="625"/>
      <c r="U209" s="625"/>
      <c r="V209" s="625"/>
      <c r="W209" s="626"/>
    </row>
    <row r="210" spans="1:23" ht="26.1" customHeight="1" thickBot="1" x14ac:dyDescent="0.2">
      <c r="A210" s="684" t="s">
        <v>130</v>
      </c>
      <c r="B210" s="685"/>
      <c r="C210" s="685"/>
      <c r="D210" s="685"/>
      <c r="E210" s="685"/>
      <c r="F210" s="685"/>
      <c r="G210" s="685"/>
      <c r="H210" s="685"/>
      <c r="I210" s="685"/>
      <c r="J210" s="685"/>
      <c r="K210" s="685"/>
      <c r="L210" s="685"/>
      <c r="M210" s="685"/>
      <c r="N210" s="685"/>
      <c r="O210" s="685"/>
      <c r="P210" s="685"/>
      <c r="Q210" s="685"/>
      <c r="R210" s="685"/>
      <c r="S210" s="685"/>
      <c r="T210" s="686"/>
      <c r="U210" s="686"/>
      <c r="V210" s="686"/>
      <c r="W210" s="687"/>
    </row>
    <row r="211" spans="1:23" ht="26.1" customHeight="1" x14ac:dyDescent="0.15">
      <c r="A211" s="620" t="s">
        <v>9</v>
      </c>
      <c r="B211" s="621"/>
      <c r="C211" s="596" t="s">
        <v>56</v>
      </c>
      <c r="D211" s="688"/>
      <c r="E211" s="688"/>
      <c r="F211" s="688"/>
      <c r="G211" s="688"/>
      <c r="H211" s="688"/>
      <c r="I211" s="688"/>
      <c r="J211" s="688"/>
      <c r="K211" s="688" t="s">
        <v>131</v>
      </c>
      <c r="L211" s="688"/>
      <c r="M211" s="688"/>
      <c r="N211" s="688"/>
      <c r="O211" s="688"/>
      <c r="P211" s="688"/>
      <c r="Q211" s="688"/>
      <c r="R211" s="688"/>
      <c r="S211" s="688"/>
      <c r="T211" s="688"/>
      <c r="U211" s="688"/>
      <c r="V211" s="688"/>
      <c r="W211" s="689"/>
    </row>
    <row r="212" spans="1:23" ht="26.1" customHeight="1" x14ac:dyDescent="0.15">
      <c r="A212" s="622"/>
      <c r="B212" s="623"/>
      <c r="C212" s="710" t="s">
        <v>132</v>
      </c>
      <c r="D212" s="581"/>
      <c r="E212" s="581" t="s">
        <v>133</v>
      </c>
      <c r="F212" s="581"/>
      <c r="G212" s="581" t="s">
        <v>134</v>
      </c>
      <c r="H212" s="581"/>
      <c r="I212" s="581" t="s">
        <v>135</v>
      </c>
      <c r="J212" s="581"/>
      <c r="K212" s="581" t="s">
        <v>136</v>
      </c>
      <c r="L212" s="581"/>
      <c r="M212" s="581"/>
      <c r="N212" s="581"/>
      <c r="O212" s="581"/>
      <c r="P212" s="581"/>
      <c r="Q212" s="581"/>
      <c r="R212" s="581"/>
      <c r="S212" s="581"/>
      <c r="T212" s="581"/>
      <c r="U212" s="354" t="s">
        <v>137</v>
      </c>
      <c r="V212" s="354" t="s">
        <v>138</v>
      </c>
      <c r="W212" s="418" t="s">
        <v>35</v>
      </c>
    </row>
    <row r="213" spans="1:23" ht="26.1" customHeight="1" x14ac:dyDescent="0.15">
      <c r="A213" s="580" t="s">
        <v>21</v>
      </c>
      <c r="B213" s="581"/>
      <c r="C213" s="1425">
        <v>3040</v>
      </c>
      <c r="D213" s="1426"/>
      <c r="E213" s="753">
        <v>282.00000000000006</v>
      </c>
      <c r="F213" s="753"/>
      <c r="G213" s="753">
        <v>125489</v>
      </c>
      <c r="H213" s="753"/>
      <c r="I213" s="1426">
        <v>38</v>
      </c>
      <c r="J213" s="1398"/>
      <c r="K213" s="1427"/>
      <c r="L213" s="1428"/>
      <c r="M213" s="1428"/>
      <c r="N213" s="1428"/>
      <c r="O213" s="1428"/>
      <c r="P213" s="1428"/>
      <c r="Q213" s="1428"/>
      <c r="R213" s="1428"/>
      <c r="S213" s="1428"/>
      <c r="T213" s="1428"/>
      <c r="U213" s="1429"/>
      <c r="V213" s="1429"/>
      <c r="W213" s="1430"/>
    </row>
    <row r="214" spans="1:23" ht="26.1" customHeight="1" x14ac:dyDescent="0.15">
      <c r="A214" s="580" t="s">
        <v>22</v>
      </c>
      <c r="B214" s="581"/>
      <c r="C214" s="1431">
        <v>79487</v>
      </c>
      <c r="D214" s="1432"/>
      <c r="E214" s="742">
        <v>520.03611196712927</v>
      </c>
      <c r="F214" s="742"/>
      <c r="G214" s="742">
        <v>648012.59999999963</v>
      </c>
      <c r="H214" s="742"/>
      <c r="I214" s="1432">
        <v>1350</v>
      </c>
      <c r="J214" s="1433"/>
      <c r="K214" s="1434"/>
      <c r="L214" s="1435"/>
      <c r="M214" s="1435"/>
      <c r="N214" s="1435"/>
      <c r="O214" s="1435"/>
      <c r="P214" s="1435"/>
      <c r="Q214" s="1435"/>
      <c r="R214" s="1435"/>
      <c r="S214" s="1435"/>
      <c r="T214" s="1435"/>
      <c r="U214" s="1436"/>
      <c r="V214" s="1436"/>
      <c r="W214" s="1437"/>
    </row>
    <row r="215" spans="1:23" ht="26.1" customHeight="1" x14ac:dyDescent="0.15">
      <c r="A215" s="580" t="s">
        <v>23</v>
      </c>
      <c r="B215" s="581"/>
      <c r="C215" s="1431">
        <v>16100</v>
      </c>
      <c r="D215" s="1432"/>
      <c r="E215" s="742">
        <v>361</v>
      </c>
      <c r="F215" s="742"/>
      <c r="G215" s="742">
        <v>71220</v>
      </c>
      <c r="H215" s="742"/>
      <c r="I215" s="1432">
        <v>273</v>
      </c>
      <c r="J215" s="1433"/>
      <c r="K215" s="1438"/>
      <c r="L215" s="1435"/>
      <c r="M215" s="1435"/>
      <c r="N215" s="1435"/>
      <c r="O215" s="1435"/>
      <c r="P215" s="1435"/>
      <c r="Q215" s="1435"/>
      <c r="R215" s="1435"/>
      <c r="S215" s="1435"/>
      <c r="T215" s="1435"/>
      <c r="U215" s="1439"/>
      <c r="V215" s="1440"/>
      <c r="W215" s="1441"/>
    </row>
    <row r="216" spans="1:23" ht="26.1" customHeight="1" x14ac:dyDescent="0.15">
      <c r="A216" s="580" t="s">
        <v>24</v>
      </c>
      <c r="B216" s="581"/>
      <c r="C216" s="1431">
        <v>7810</v>
      </c>
      <c r="D216" s="1432"/>
      <c r="E216" s="742">
        <v>218.26</v>
      </c>
      <c r="F216" s="742"/>
      <c r="G216" s="742">
        <v>81248</v>
      </c>
      <c r="H216" s="742"/>
      <c r="I216" s="1432">
        <v>174</v>
      </c>
      <c r="J216" s="1433"/>
      <c r="K216" s="1438"/>
      <c r="L216" s="1435"/>
      <c r="M216" s="1435"/>
      <c r="N216" s="1435"/>
      <c r="O216" s="1435"/>
      <c r="P216" s="1435"/>
      <c r="Q216" s="1435"/>
      <c r="R216" s="1435"/>
      <c r="S216" s="1435"/>
      <c r="T216" s="1435"/>
      <c r="U216" s="1439"/>
      <c r="V216" s="1439"/>
      <c r="W216" s="1441"/>
    </row>
    <row r="217" spans="1:23" ht="26.1" customHeight="1" x14ac:dyDescent="0.15">
      <c r="A217" s="580" t="s">
        <v>25</v>
      </c>
      <c r="B217" s="581"/>
      <c r="C217" s="1442">
        <v>30</v>
      </c>
      <c r="D217" s="1431"/>
      <c r="E217" s="820">
        <v>2.5700000000000003</v>
      </c>
      <c r="F217" s="1374"/>
      <c r="G217" s="820">
        <v>720</v>
      </c>
      <c r="H217" s="1374"/>
      <c r="I217" s="1432">
        <v>4</v>
      </c>
      <c r="J217" s="1433"/>
      <c r="K217" s="1438"/>
      <c r="L217" s="1435"/>
      <c r="M217" s="1435"/>
      <c r="N217" s="1435"/>
      <c r="O217" s="1435"/>
      <c r="P217" s="1435"/>
      <c r="Q217" s="1435"/>
      <c r="R217" s="1435"/>
      <c r="S217" s="1435"/>
      <c r="T217" s="1435"/>
      <c r="U217" s="1439"/>
      <c r="V217" s="1439"/>
      <c r="W217" s="1443"/>
    </row>
    <row r="218" spans="1:23" ht="26.1" customHeight="1" x14ac:dyDescent="0.15">
      <c r="A218" s="580" t="s">
        <v>26</v>
      </c>
      <c r="B218" s="581"/>
      <c r="C218" s="1431">
        <v>80453</v>
      </c>
      <c r="D218" s="1432"/>
      <c r="E218" s="742">
        <v>63.624961999999996</v>
      </c>
      <c r="F218" s="742"/>
      <c r="G218" s="742">
        <v>78276.7</v>
      </c>
      <c r="H218" s="742"/>
      <c r="I218" s="1432">
        <v>151</v>
      </c>
      <c r="J218" s="1433"/>
      <c r="K218" s="1438"/>
      <c r="L218" s="1435"/>
      <c r="M218" s="1435"/>
      <c r="N218" s="1435"/>
      <c r="O218" s="1435"/>
      <c r="P218" s="1435"/>
      <c r="Q218" s="1435"/>
      <c r="R218" s="1435"/>
      <c r="S218" s="1435"/>
      <c r="T218" s="1435"/>
      <c r="U218" s="1439"/>
      <c r="V218" s="1439"/>
      <c r="W218" s="1443"/>
    </row>
    <row r="219" spans="1:23" ht="25.5" customHeight="1" x14ac:dyDescent="0.15">
      <c r="A219" s="580" t="s">
        <v>27</v>
      </c>
      <c r="B219" s="581"/>
      <c r="C219" s="1431">
        <v>18582</v>
      </c>
      <c r="D219" s="1432"/>
      <c r="E219" s="742">
        <v>68.166803205200551</v>
      </c>
      <c r="F219" s="742"/>
      <c r="G219" s="742">
        <v>59790.34</v>
      </c>
      <c r="H219" s="742"/>
      <c r="I219" s="1432">
        <v>100</v>
      </c>
      <c r="J219" s="1433"/>
      <c r="K219" s="1434"/>
      <c r="L219" s="1435"/>
      <c r="M219" s="1435"/>
      <c r="N219" s="1435"/>
      <c r="O219" s="1435"/>
      <c r="P219" s="1435"/>
      <c r="Q219" s="1435"/>
      <c r="R219" s="1435"/>
      <c r="S219" s="1435"/>
      <c r="T219" s="1435"/>
      <c r="U219" s="1436"/>
      <c r="V219" s="1436"/>
      <c r="W219" s="1437"/>
    </row>
    <row r="220" spans="1:23" ht="26.1" customHeight="1" thickBot="1" x14ac:dyDescent="0.2">
      <c r="A220" s="582" t="s">
        <v>28</v>
      </c>
      <c r="B220" s="583"/>
      <c r="C220" s="1444">
        <f>SUM(C213:D219)</f>
        <v>205502</v>
      </c>
      <c r="D220" s="1445"/>
      <c r="E220" s="1379">
        <f>SUM(E213:F219)</f>
        <v>1515.6578771723298</v>
      </c>
      <c r="F220" s="1379"/>
      <c r="G220" s="1379">
        <f>SUM(G213:H219)</f>
        <v>1064756.6399999997</v>
      </c>
      <c r="H220" s="1379"/>
      <c r="I220" s="1445">
        <f>SUM(I213:J219)</f>
        <v>2090</v>
      </c>
      <c r="J220" s="1446"/>
      <c r="K220" s="1447"/>
      <c r="L220" s="1448"/>
      <c r="M220" s="1448"/>
      <c r="N220" s="1448"/>
      <c r="O220" s="1448"/>
      <c r="P220" s="1448"/>
      <c r="Q220" s="1448"/>
      <c r="R220" s="1448"/>
      <c r="S220" s="1448"/>
      <c r="T220" s="1448"/>
      <c r="U220" s="1449"/>
      <c r="V220" s="1449"/>
      <c r="W220" s="1450"/>
    </row>
    <row r="221" spans="1:23" ht="26.1" customHeight="1" x14ac:dyDescent="0.15">
      <c r="A221" s="589"/>
      <c r="B221" s="590"/>
      <c r="C221" s="590"/>
      <c r="D221" s="590"/>
      <c r="E221" s="590"/>
      <c r="F221" s="590"/>
      <c r="G221" s="590"/>
      <c r="H221" s="590"/>
      <c r="I221" s="590"/>
      <c r="J221" s="590"/>
      <c r="K221" s="590"/>
      <c r="L221" s="590"/>
      <c r="M221" s="590"/>
      <c r="N221" s="590"/>
      <c r="O221" s="590"/>
      <c r="P221" s="590"/>
      <c r="Q221" s="590"/>
      <c r="R221" s="590"/>
      <c r="S221" s="590"/>
      <c r="T221" s="590"/>
      <c r="U221" s="590"/>
      <c r="V221" s="590"/>
      <c r="W221" s="591"/>
    </row>
    <row r="222" spans="1:23" ht="26.1" customHeight="1" thickBot="1" x14ac:dyDescent="0.2">
      <c r="A222" s="592" t="s">
        <v>139</v>
      </c>
      <c r="B222" s="593"/>
      <c r="C222" s="593"/>
      <c r="D222" s="593"/>
      <c r="E222" s="593"/>
      <c r="F222" s="593"/>
      <c r="G222" s="593"/>
      <c r="H222" s="593"/>
      <c r="I222" s="593"/>
      <c r="J222" s="593"/>
      <c r="K222" s="593"/>
      <c r="L222" s="593"/>
      <c r="M222" s="593"/>
      <c r="N222" s="593"/>
      <c r="O222" s="593"/>
      <c r="P222" s="593"/>
      <c r="Q222" s="593"/>
      <c r="R222" s="593"/>
      <c r="S222" s="593"/>
      <c r="T222" s="593"/>
      <c r="U222" s="593"/>
      <c r="V222" s="593"/>
      <c r="W222" s="594"/>
    </row>
    <row r="223" spans="1:23" ht="26.1" customHeight="1" x14ac:dyDescent="0.15">
      <c r="A223" s="595" t="s">
        <v>9</v>
      </c>
      <c r="B223" s="596"/>
      <c r="C223" s="613" t="s">
        <v>39</v>
      </c>
      <c r="D223" s="613"/>
      <c r="E223" s="613"/>
      <c r="F223" s="613"/>
      <c r="G223" s="613"/>
      <c r="H223" s="613"/>
      <c r="I223" s="613"/>
      <c r="J223" s="613"/>
      <c r="K223" s="613"/>
      <c r="L223" s="613"/>
      <c r="M223" s="612" t="s">
        <v>140</v>
      </c>
      <c r="N223" s="613"/>
      <c r="O223" s="613"/>
      <c r="P223" s="613"/>
      <c r="Q223" s="613"/>
      <c r="R223" s="613"/>
      <c r="S223" s="613"/>
      <c r="T223" s="613"/>
      <c r="U223" s="613"/>
      <c r="V223" s="613"/>
      <c r="W223" s="614"/>
    </row>
    <row r="224" spans="1:23" ht="26.25" customHeight="1" x14ac:dyDescent="0.15">
      <c r="A224" s="580" t="s">
        <v>21</v>
      </c>
      <c r="B224" s="581"/>
      <c r="C224" s="1451" t="s">
        <v>300</v>
      </c>
      <c r="D224" s="1452"/>
      <c r="E224" s="1452"/>
      <c r="F224" s="1452"/>
      <c r="G224" s="1452"/>
      <c r="H224" s="1452"/>
      <c r="I224" s="1452"/>
      <c r="J224" s="1452"/>
      <c r="K224" s="1452"/>
      <c r="L224" s="1452"/>
      <c r="M224" s="1451" t="s">
        <v>301</v>
      </c>
      <c r="N224" s="1452"/>
      <c r="O224" s="1452"/>
      <c r="P224" s="1452"/>
      <c r="Q224" s="1452"/>
      <c r="R224" s="1452"/>
      <c r="S224" s="1452"/>
      <c r="T224" s="1452"/>
      <c r="U224" s="1452"/>
      <c r="V224" s="1452"/>
      <c r="W224" s="1453"/>
    </row>
    <row r="225" spans="1:36" ht="25.5" customHeight="1" x14ac:dyDescent="0.15">
      <c r="A225" s="580" t="s">
        <v>22</v>
      </c>
      <c r="B225" s="581"/>
      <c r="C225" s="1451" t="s">
        <v>305</v>
      </c>
      <c r="D225" s="1452"/>
      <c r="E225" s="1452"/>
      <c r="F225" s="1452"/>
      <c r="G225" s="1452"/>
      <c r="H225" s="1452"/>
      <c r="I225" s="1452"/>
      <c r="J225" s="1452"/>
      <c r="K225" s="1452"/>
      <c r="L225" s="1452"/>
      <c r="M225" s="1451" t="s">
        <v>306</v>
      </c>
      <c r="N225" s="1452"/>
      <c r="O225" s="1452"/>
      <c r="P225" s="1452"/>
      <c r="Q225" s="1452"/>
      <c r="R225" s="1452"/>
      <c r="S225" s="1452"/>
      <c r="T225" s="1452"/>
      <c r="U225" s="1452"/>
      <c r="V225" s="1452"/>
      <c r="W225" s="1453"/>
    </row>
    <row r="226" spans="1:36" ht="26.1" customHeight="1" x14ac:dyDescent="0.15">
      <c r="A226" s="580" t="s">
        <v>23</v>
      </c>
      <c r="B226" s="581"/>
      <c r="C226" s="1451" t="s">
        <v>307</v>
      </c>
      <c r="D226" s="1452"/>
      <c r="E226" s="1452"/>
      <c r="F226" s="1452"/>
      <c r="G226" s="1452"/>
      <c r="H226" s="1452"/>
      <c r="I226" s="1452"/>
      <c r="J226" s="1452"/>
      <c r="K226" s="1452"/>
      <c r="L226" s="1452"/>
      <c r="M226" s="1451" t="s">
        <v>308</v>
      </c>
      <c r="N226" s="1452"/>
      <c r="O226" s="1452"/>
      <c r="P226" s="1452"/>
      <c r="Q226" s="1452"/>
      <c r="R226" s="1452"/>
      <c r="S226" s="1452"/>
      <c r="T226" s="1452"/>
      <c r="U226" s="1452"/>
      <c r="V226" s="1452"/>
      <c r="W226" s="1453"/>
    </row>
    <row r="227" spans="1:36" ht="26.1" customHeight="1" x14ac:dyDescent="0.15">
      <c r="A227" s="580" t="s">
        <v>24</v>
      </c>
      <c r="B227" s="581"/>
      <c r="C227" s="1451" t="s">
        <v>314</v>
      </c>
      <c r="D227" s="1452"/>
      <c r="E227" s="1452"/>
      <c r="F227" s="1452"/>
      <c r="G227" s="1452"/>
      <c r="H227" s="1452"/>
      <c r="I227" s="1452"/>
      <c r="J227" s="1452"/>
      <c r="K227" s="1452"/>
      <c r="L227" s="1452"/>
      <c r="M227" s="1451" t="s">
        <v>315</v>
      </c>
      <c r="N227" s="1452"/>
      <c r="O227" s="1452"/>
      <c r="P227" s="1452"/>
      <c r="Q227" s="1452"/>
      <c r="R227" s="1452"/>
      <c r="S227" s="1452"/>
      <c r="T227" s="1452"/>
      <c r="U227" s="1452"/>
      <c r="V227" s="1452"/>
      <c r="W227" s="1453"/>
    </row>
    <row r="228" spans="1:36" ht="26.1" customHeight="1" x14ac:dyDescent="0.15">
      <c r="A228" s="580" t="s">
        <v>25</v>
      </c>
      <c r="B228" s="581"/>
      <c r="C228" s="1451" t="s">
        <v>321</v>
      </c>
      <c r="D228" s="1452"/>
      <c r="E228" s="1452"/>
      <c r="F228" s="1452"/>
      <c r="G228" s="1452"/>
      <c r="H228" s="1452"/>
      <c r="I228" s="1452"/>
      <c r="J228" s="1452"/>
      <c r="K228" s="1452"/>
      <c r="L228" s="1452"/>
      <c r="M228" s="1451" t="s">
        <v>322</v>
      </c>
      <c r="N228" s="1452"/>
      <c r="O228" s="1452"/>
      <c r="P228" s="1452"/>
      <c r="Q228" s="1452"/>
      <c r="R228" s="1452"/>
      <c r="S228" s="1452"/>
      <c r="T228" s="1452"/>
      <c r="U228" s="1452"/>
      <c r="V228" s="1452"/>
      <c r="W228" s="1453"/>
    </row>
    <row r="229" spans="1:36" ht="26.1" customHeight="1" x14ac:dyDescent="0.15">
      <c r="A229" s="580" t="s">
        <v>26</v>
      </c>
      <c r="B229" s="581"/>
      <c r="C229" s="1451" t="s">
        <v>323</v>
      </c>
      <c r="D229" s="1452"/>
      <c r="E229" s="1452"/>
      <c r="F229" s="1452"/>
      <c r="G229" s="1452"/>
      <c r="H229" s="1452"/>
      <c r="I229" s="1452"/>
      <c r="J229" s="1452"/>
      <c r="K229" s="1452"/>
      <c r="L229" s="1452"/>
      <c r="M229" s="1451" t="s">
        <v>324</v>
      </c>
      <c r="N229" s="1452"/>
      <c r="O229" s="1452"/>
      <c r="P229" s="1452"/>
      <c r="Q229" s="1452"/>
      <c r="R229" s="1452"/>
      <c r="S229" s="1452"/>
      <c r="T229" s="1452"/>
      <c r="U229" s="1452"/>
      <c r="V229" s="1452"/>
      <c r="W229" s="1453"/>
    </row>
    <row r="230" spans="1:36" ht="26.1" customHeight="1" thickBot="1" x14ac:dyDescent="0.2">
      <c r="A230" s="582" t="s">
        <v>27</v>
      </c>
      <c r="B230" s="583"/>
      <c r="C230" s="1454" t="s">
        <v>330</v>
      </c>
      <c r="D230" s="1455"/>
      <c r="E230" s="1455"/>
      <c r="F230" s="1455"/>
      <c r="G230" s="1455"/>
      <c r="H230" s="1455"/>
      <c r="I230" s="1455"/>
      <c r="J230" s="1455"/>
      <c r="K230" s="1455"/>
      <c r="L230" s="1455"/>
      <c r="M230" s="1454" t="s">
        <v>331</v>
      </c>
      <c r="N230" s="1455"/>
      <c r="O230" s="1455"/>
      <c r="P230" s="1455"/>
      <c r="Q230" s="1455"/>
      <c r="R230" s="1455"/>
      <c r="S230" s="1455"/>
      <c r="T230" s="1455"/>
      <c r="U230" s="1455"/>
      <c r="V230" s="1455"/>
      <c r="W230" s="1456"/>
    </row>
    <row r="231" spans="1:36" ht="26.1" customHeight="1" x14ac:dyDescent="0.15">
      <c r="A231" s="589"/>
      <c r="B231" s="590"/>
      <c r="C231" s="590"/>
      <c r="D231" s="590"/>
      <c r="E231" s="590"/>
      <c r="F231" s="590"/>
      <c r="G231" s="590"/>
      <c r="H231" s="590"/>
      <c r="I231" s="590"/>
      <c r="J231" s="590"/>
      <c r="K231" s="590"/>
      <c r="L231" s="590"/>
      <c r="M231" s="590"/>
      <c r="N231" s="590"/>
      <c r="O231" s="590"/>
      <c r="P231" s="590"/>
      <c r="Q231" s="590"/>
      <c r="R231" s="590"/>
      <c r="S231" s="590"/>
      <c r="T231" s="590"/>
      <c r="U231" s="590"/>
      <c r="V231" s="590"/>
      <c r="W231" s="591"/>
    </row>
    <row r="232" spans="1:36" ht="26.1" customHeight="1" x14ac:dyDescent="0.15">
      <c r="A232" s="592" t="s">
        <v>141</v>
      </c>
      <c r="B232" s="593"/>
      <c r="C232" s="593"/>
      <c r="D232" s="593"/>
      <c r="E232" s="593"/>
      <c r="F232" s="593"/>
      <c r="G232" s="593"/>
      <c r="H232" s="593"/>
      <c r="I232" s="593"/>
      <c r="J232" s="593"/>
      <c r="K232" s="593"/>
      <c r="L232" s="593"/>
      <c r="M232" s="593"/>
      <c r="N232" s="593"/>
      <c r="O232" s="593"/>
      <c r="P232" s="593"/>
      <c r="Q232" s="593"/>
      <c r="R232" s="593"/>
      <c r="S232" s="593"/>
      <c r="T232" s="593"/>
      <c r="U232" s="593"/>
      <c r="V232" s="593"/>
      <c r="W232" s="594"/>
    </row>
    <row r="233" spans="1:36" ht="26.1" customHeight="1" thickBot="1" x14ac:dyDescent="0.2">
      <c r="A233" s="684" t="s">
        <v>142</v>
      </c>
      <c r="B233" s="685"/>
      <c r="C233" s="685"/>
      <c r="D233" s="685"/>
      <c r="E233" s="685"/>
      <c r="F233" s="685"/>
      <c r="G233" s="685"/>
      <c r="H233" s="685"/>
      <c r="I233" s="685"/>
      <c r="J233" s="685"/>
      <c r="K233" s="685"/>
      <c r="L233" s="685"/>
      <c r="M233" s="685"/>
      <c r="N233" s="685"/>
      <c r="O233" s="685"/>
      <c r="P233" s="685"/>
      <c r="Q233" s="685"/>
      <c r="R233" s="685"/>
      <c r="S233" s="685"/>
      <c r="T233" s="686"/>
      <c r="U233" s="686"/>
      <c r="V233" s="686"/>
      <c r="W233" s="687"/>
      <c r="X233" s="529"/>
      <c r="AE233" s="533"/>
      <c r="AF233" s="533"/>
      <c r="AG233" s="533"/>
      <c r="AH233" s="533"/>
      <c r="AI233" s="533"/>
      <c r="AJ233" s="533"/>
    </row>
    <row r="234" spans="1:36" ht="26.25" customHeight="1" x14ac:dyDescent="0.15">
      <c r="A234" s="422" t="s">
        <v>143</v>
      </c>
      <c r="B234" s="711" t="s">
        <v>144</v>
      </c>
      <c r="C234" s="711"/>
      <c r="D234" s="711" t="s">
        <v>145</v>
      </c>
      <c r="E234" s="711"/>
      <c r="F234" s="711"/>
      <c r="G234" s="711"/>
      <c r="H234" s="711"/>
      <c r="I234" s="612" t="s">
        <v>146</v>
      </c>
      <c r="J234" s="613"/>
      <c r="K234" s="613"/>
      <c r="L234" s="613"/>
      <c r="M234" s="613"/>
      <c r="N234" s="613"/>
      <c r="O234" s="613"/>
      <c r="P234" s="613"/>
      <c r="Q234" s="613"/>
      <c r="R234" s="613"/>
      <c r="S234" s="712"/>
      <c r="T234" s="420" t="s">
        <v>33</v>
      </c>
      <c r="U234" s="420" t="s">
        <v>34</v>
      </c>
      <c r="V234" s="420" t="s">
        <v>147</v>
      </c>
      <c r="W234" s="421" t="s">
        <v>35</v>
      </c>
      <c r="X234" s="529"/>
      <c r="AE234" s="533"/>
      <c r="AF234" s="533"/>
      <c r="AG234" s="533"/>
      <c r="AH234" s="533"/>
      <c r="AI234" s="533"/>
      <c r="AJ234" s="533"/>
    </row>
    <row r="235" spans="1:36" s="533" customFormat="1" ht="26.25" customHeight="1" x14ac:dyDescent="0.15">
      <c r="A235" s="423">
        <v>1</v>
      </c>
      <c r="B235" s="690"/>
      <c r="C235" s="691"/>
      <c r="D235" s="713"/>
      <c r="E235" s="713"/>
      <c r="F235" s="713"/>
      <c r="G235" s="713"/>
      <c r="H235" s="713"/>
      <c r="I235" s="702"/>
      <c r="J235" s="714"/>
      <c r="K235" s="714"/>
      <c r="L235" s="714"/>
      <c r="M235" s="714"/>
      <c r="N235" s="714"/>
      <c r="O235" s="714"/>
      <c r="P235" s="714"/>
      <c r="Q235" s="714"/>
      <c r="R235" s="714"/>
      <c r="S235" s="715"/>
      <c r="T235" s="518"/>
      <c r="U235" s="534"/>
      <c r="V235" s="518"/>
      <c r="W235" s="442"/>
      <c r="X235" s="529"/>
      <c r="Y235" s="544"/>
      <c r="Z235" s="545"/>
      <c r="AA235" s="430"/>
      <c r="AB235" s="430"/>
      <c r="AC235" s="430"/>
      <c r="AD235" s="430"/>
    </row>
    <row r="236" spans="1:36" s="533" customFormat="1" ht="26.25" customHeight="1" thickBot="1" x14ac:dyDescent="0.2">
      <c r="A236" s="423">
        <v>2</v>
      </c>
      <c r="B236" s="692"/>
      <c r="C236" s="693"/>
      <c r="D236" s="713"/>
      <c r="E236" s="713"/>
      <c r="F236" s="713"/>
      <c r="G236" s="713"/>
      <c r="H236" s="713"/>
      <c r="I236" s="702"/>
      <c r="J236" s="714"/>
      <c r="K236" s="714"/>
      <c r="L236" s="714"/>
      <c r="M236" s="714"/>
      <c r="N236" s="714"/>
      <c r="O236" s="714"/>
      <c r="P236" s="714"/>
      <c r="Q236" s="714"/>
      <c r="R236" s="714"/>
      <c r="S236" s="715"/>
      <c r="T236" s="519"/>
      <c r="U236" s="534"/>
      <c r="V236" s="519"/>
      <c r="W236" s="444"/>
      <c r="X236" s="529"/>
      <c r="Y236" s="544"/>
      <c r="Z236" s="544"/>
      <c r="AA236" s="430"/>
      <c r="AB236" s="430"/>
      <c r="AC236" s="430"/>
      <c r="AD236" s="430"/>
    </row>
    <row r="237" spans="1:36" ht="26.25" customHeight="1" x14ac:dyDescent="0.15">
      <c r="A237" s="589"/>
      <c r="B237" s="590"/>
      <c r="C237" s="590"/>
      <c r="D237" s="590"/>
      <c r="E237" s="590"/>
      <c r="F237" s="590"/>
      <c r="G237" s="590"/>
      <c r="H237" s="590"/>
      <c r="I237" s="590"/>
      <c r="J237" s="590"/>
      <c r="K237" s="590"/>
      <c r="L237" s="590"/>
      <c r="M237" s="590"/>
      <c r="N237" s="590"/>
      <c r="O237" s="590"/>
      <c r="P237" s="590"/>
      <c r="Q237" s="590"/>
      <c r="R237" s="590"/>
      <c r="S237" s="590"/>
      <c r="T237" s="590"/>
      <c r="U237" s="590"/>
      <c r="V237" s="590"/>
      <c r="W237" s="591"/>
      <c r="X237" s="529"/>
      <c r="AE237" s="533"/>
      <c r="AF237" s="533"/>
      <c r="AG237" s="533"/>
      <c r="AH237" s="533"/>
      <c r="AI237" s="533"/>
      <c r="AJ237" s="533"/>
    </row>
    <row r="238" spans="1:36" ht="26.25" customHeight="1" thickBot="1" x14ac:dyDescent="0.2">
      <c r="A238" s="684" t="s">
        <v>148</v>
      </c>
      <c r="B238" s="685"/>
      <c r="C238" s="685"/>
      <c r="D238" s="685"/>
      <c r="E238" s="685"/>
      <c r="F238" s="685"/>
      <c r="G238" s="685"/>
      <c r="H238" s="685"/>
      <c r="I238" s="685"/>
      <c r="J238" s="685"/>
      <c r="K238" s="685"/>
      <c r="L238" s="685"/>
      <c r="M238" s="685"/>
      <c r="N238" s="685"/>
      <c r="O238" s="685"/>
      <c r="P238" s="685"/>
      <c r="Q238" s="685"/>
      <c r="R238" s="685"/>
      <c r="S238" s="685"/>
      <c r="T238" s="686"/>
      <c r="U238" s="686"/>
      <c r="V238" s="686"/>
      <c r="W238" s="687"/>
      <c r="X238" s="529"/>
      <c r="AE238" s="533"/>
      <c r="AF238" s="533"/>
      <c r="AG238" s="533"/>
      <c r="AH238" s="533"/>
      <c r="AI238" s="533"/>
      <c r="AJ238" s="533"/>
    </row>
    <row r="239" spans="1:36" ht="26.25" customHeight="1" x14ac:dyDescent="0.15">
      <c r="A239" s="422" t="s">
        <v>143</v>
      </c>
      <c r="B239" s="711" t="s">
        <v>144</v>
      </c>
      <c r="C239" s="711"/>
      <c r="D239" s="711" t="s">
        <v>145</v>
      </c>
      <c r="E239" s="711"/>
      <c r="F239" s="711"/>
      <c r="G239" s="711" t="s">
        <v>149</v>
      </c>
      <c r="H239" s="711"/>
      <c r="I239" s="711"/>
      <c r="J239" s="711"/>
      <c r="K239" s="612" t="s">
        <v>32</v>
      </c>
      <c r="L239" s="613"/>
      <c r="M239" s="613"/>
      <c r="N239" s="613"/>
      <c r="O239" s="613"/>
      <c r="P239" s="613"/>
      <c r="Q239" s="613"/>
      <c r="R239" s="613"/>
      <c r="S239" s="712"/>
      <c r="T239" s="420" t="s">
        <v>33</v>
      </c>
      <c r="U239" s="420" t="s">
        <v>34</v>
      </c>
      <c r="V239" s="420" t="s">
        <v>147</v>
      </c>
      <c r="W239" s="421" t="s">
        <v>35</v>
      </c>
    </row>
    <row r="240" spans="1:36" s="539" customFormat="1" ht="26.25" customHeight="1" x14ac:dyDescent="0.15">
      <c r="A240" s="536">
        <v>1</v>
      </c>
      <c r="B240" s="690"/>
      <c r="C240" s="691"/>
      <c r="D240" s="704"/>
      <c r="E240" s="705"/>
      <c r="F240" s="706"/>
      <c r="G240" s="694"/>
      <c r="H240" s="695"/>
      <c r="I240" s="695"/>
      <c r="J240" s="696"/>
      <c r="K240" s="697"/>
      <c r="L240" s="698"/>
      <c r="M240" s="698"/>
      <c r="N240" s="698"/>
      <c r="O240" s="698"/>
      <c r="P240" s="698"/>
      <c r="Q240" s="698"/>
      <c r="R240" s="698"/>
      <c r="S240" s="698"/>
      <c r="T240" s="535"/>
      <c r="U240" s="535"/>
      <c r="V240" s="535"/>
      <c r="W240" s="537"/>
      <c r="X240" s="538"/>
      <c r="Y240" s="538"/>
      <c r="Z240" s="538"/>
      <c r="AA240" s="538"/>
      <c r="AB240" s="538"/>
      <c r="AC240" s="538"/>
      <c r="AD240" s="538"/>
    </row>
    <row r="241" spans="1:30" s="539" customFormat="1" ht="26.25" customHeight="1" thickBot="1" x14ac:dyDescent="0.2">
      <c r="A241" s="536">
        <v>2</v>
      </c>
      <c r="B241" s="692"/>
      <c r="C241" s="693"/>
      <c r="D241" s="707"/>
      <c r="E241" s="708"/>
      <c r="F241" s="709"/>
      <c r="G241" s="699"/>
      <c r="H241" s="700"/>
      <c r="I241" s="700"/>
      <c r="J241" s="701"/>
      <c r="K241" s="702"/>
      <c r="L241" s="703"/>
      <c r="M241" s="703"/>
      <c r="N241" s="703"/>
      <c r="O241" s="703"/>
      <c r="P241" s="703"/>
      <c r="Q241" s="703"/>
      <c r="R241" s="703"/>
      <c r="S241" s="703"/>
      <c r="T241" s="534"/>
      <c r="U241" s="443"/>
      <c r="V241" s="534"/>
      <c r="W241" s="540"/>
      <c r="X241" s="538"/>
      <c r="Y241" s="538"/>
      <c r="Z241" s="538"/>
      <c r="AA241" s="538"/>
      <c r="AB241" s="538"/>
      <c r="AC241" s="538"/>
      <c r="AD241" s="538"/>
    </row>
    <row r="242" spans="1:30" ht="26.1" customHeight="1" x14ac:dyDescent="0.15">
      <c r="A242" s="589"/>
      <c r="B242" s="590"/>
      <c r="C242" s="590"/>
      <c r="D242" s="590"/>
      <c r="E242" s="590"/>
      <c r="F242" s="590"/>
      <c r="G242" s="590"/>
      <c r="H242" s="590"/>
      <c r="I242" s="590"/>
      <c r="J242" s="590"/>
      <c r="K242" s="590"/>
      <c r="L242" s="590"/>
      <c r="M242" s="590"/>
      <c r="N242" s="590"/>
      <c r="O242" s="590"/>
      <c r="P242" s="590"/>
      <c r="Q242" s="590"/>
      <c r="R242" s="590"/>
      <c r="S242" s="590"/>
      <c r="T242" s="590"/>
      <c r="U242" s="590"/>
      <c r="V242" s="590"/>
      <c r="W242" s="591"/>
    </row>
    <row r="243" spans="1:30" ht="26.1" customHeight="1" thickBot="1" x14ac:dyDescent="0.2">
      <c r="A243" s="592" t="s">
        <v>150</v>
      </c>
      <c r="B243" s="593"/>
      <c r="C243" s="593"/>
      <c r="D243" s="593"/>
      <c r="E243" s="593"/>
      <c r="F243" s="593"/>
      <c r="G243" s="593"/>
      <c r="H243" s="593"/>
      <c r="I243" s="593"/>
      <c r="J243" s="593"/>
      <c r="K243" s="593"/>
      <c r="L243" s="593"/>
      <c r="M243" s="593"/>
      <c r="N243" s="593"/>
      <c r="O243" s="593"/>
      <c r="P243" s="593"/>
      <c r="Q243" s="593"/>
      <c r="R243" s="593"/>
      <c r="S243" s="593"/>
      <c r="T243" s="593"/>
      <c r="U243" s="593"/>
      <c r="V243" s="593"/>
      <c r="W243" s="594"/>
    </row>
    <row r="244" spans="1:30" ht="26.1" customHeight="1" x14ac:dyDescent="0.15">
      <c r="A244" s="881" t="s">
        <v>225</v>
      </c>
      <c r="B244" s="882"/>
      <c r="C244" s="439" t="s">
        <v>22</v>
      </c>
      <c r="D244" s="439" t="s">
        <v>26</v>
      </c>
      <c r="E244" s="439" t="s">
        <v>23</v>
      </c>
      <c r="F244" s="439" t="s">
        <v>24</v>
      </c>
      <c r="G244" s="439" t="s">
        <v>21</v>
      </c>
      <c r="H244" s="439" t="s">
        <v>25</v>
      </c>
      <c r="I244" s="846"/>
      <c r="J244" s="847"/>
      <c r="K244" s="847"/>
      <c r="L244" s="847"/>
      <c r="M244" s="847"/>
      <c r="N244" s="847"/>
      <c r="O244" s="848"/>
      <c r="P244" s="601"/>
      <c r="Q244" s="855"/>
      <c r="R244" s="856"/>
      <c r="S244" s="856"/>
      <c r="T244" s="856"/>
      <c r="U244" s="856"/>
      <c r="V244" s="856"/>
      <c r="W244" s="857"/>
    </row>
    <row r="245" spans="1:30" ht="26.1" customHeight="1" x14ac:dyDescent="0.15">
      <c r="A245" s="842" t="s">
        <v>221</v>
      </c>
      <c r="B245" s="429" t="s">
        <v>222</v>
      </c>
      <c r="C245" s="432">
        <v>1000</v>
      </c>
      <c r="D245" s="432">
        <v>500</v>
      </c>
      <c r="E245" s="432">
        <v>300</v>
      </c>
      <c r="F245" s="433">
        <v>300</v>
      </c>
      <c r="G245" s="433"/>
      <c r="H245" s="433">
        <v>500</v>
      </c>
      <c r="I245" s="849"/>
      <c r="J245" s="850"/>
      <c r="K245" s="850"/>
      <c r="L245" s="850"/>
      <c r="M245" s="850"/>
      <c r="N245" s="850"/>
      <c r="O245" s="851"/>
      <c r="P245" s="676"/>
      <c r="Q245" s="858"/>
      <c r="R245" s="859"/>
      <c r="S245" s="859"/>
      <c r="T245" s="859"/>
      <c r="U245" s="859"/>
      <c r="V245" s="859"/>
      <c r="W245" s="860"/>
    </row>
    <row r="246" spans="1:30" ht="26.1" customHeight="1" x14ac:dyDescent="0.15">
      <c r="A246" s="843"/>
      <c r="B246" s="429" t="s">
        <v>223</v>
      </c>
      <c r="C246" s="432">
        <v>3344</v>
      </c>
      <c r="D246" s="432">
        <v>10756</v>
      </c>
      <c r="E246" s="432">
        <v>35</v>
      </c>
      <c r="F246" s="433">
        <v>234</v>
      </c>
      <c r="G246" s="433"/>
      <c r="H246" s="433">
        <v>0</v>
      </c>
      <c r="I246" s="849"/>
      <c r="J246" s="850"/>
      <c r="K246" s="850"/>
      <c r="L246" s="850"/>
      <c r="M246" s="850"/>
      <c r="N246" s="850"/>
      <c r="O246" s="851"/>
      <c r="P246" s="676"/>
      <c r="Q246" s="858"/>
      <c r="R246" s="859"/>
      <c r="S246" s="859"/>
      <c r="T246" s="859"/>
      <c r="U246" s="859"/>
      <c r="V246" s="859"/>
      <c r="W246" s="860"/>
    </row>
    <row r="247" spans="1:30" ht="26.1" customHeight="1" x14ac:dyDescent="0.15">
      <c r="A247" s="844"/>
      <c r="B247" s="431" t="s">
        <v>226</v>
      </c>
      <c r="C247" s="436">
        <f t="shared" ref="C247:H247" si="71">C246/C245</f>
        <v>3.3439999999999999</v>
      </c>
      <c r="D247" s="436">
        <f t="shared" si="71"/>
        <v>21.512</v>
      </c>
      <c r="E247" s="436">
        <f t="shared" si="71"/>
        <v>0.11666666666666667</v>
      </c>
      <c r="F247" s="436">
        <f t="shared" si="71"/>
        <v>0.78</v>
      </c>
      <c r="G247" s="436" t="e">
        <f t="shared" si="71"/>
        <v>#DIV/0!</v>
      </c>
      <c r="H247" s="436">
        <f t="shared" si="71"/>
        <v>0</v>
      </c>
      <c r="I247" s="849"/>
      <c r="J247" s="850"/>
      <c r="K247" s="850"/>
      <c r="L247" s="850"/>
      <c r="M247" s="850"/>
      <c r="N247" s="850"/>
      <c r="O247" s="851"/>
      <c r="P247" s="676"/>
      <c r="Q247" s="858"/>
      <c r="R247" s="859"/>
      <c r="S247" s="859"/>
      <c r="T247" s="859"/>
      <c r="U247" s="859"/>
      <c r="V247" s="859"/>
      <c r="W247" s="860"/>
    </row>
    <row r="248" spans="1:30" ht="26.1" customHeight="1" x14ac:dyDescent="0.15">
      <c r="A248" s="842" t="s">
        <v>151</v>
      </c>
      <c r="B248" s="429" t="s">
        <v>222</v>
      </c>
      <c r="C248" s="432">
        <v>800</v>
      </c>
      <c r="D248" s="432">
        <v>500</v>
      </c>
      <c r="E248" s="432">
        <v>500</v>
      </c>
      <c r="F248" s="433">
        <v>500</v>
      </c>
      <c r="G248" s="433"/>
      <c r="H248" s="433">
        <v>300</v>
      </c>
      <c r="I248" s="849"/>
      <c r="J248" s="850"/>
      <c r="K248" s="850"/>
      <c r="L248" s="850"/>
      <c r="M248" s="850"/>
      <c r="N248" s="850"/>
      <c r="O248" s="851"/>
      <c r="P248" s="676"/>
      <c r="Q248" s="858"/>
      <c r="R248" s="859"/>
      <c r="S248" s="859"/>
      <c r="T248" s="859"/>
      <c r="U248" s="859"/>
      <c r="V248" s="859"/>
      <c r="W248" s="860"/>
    </row>
    <row r="249" spans="1:30" ht="26.1" customHeight="1" x14ac:dyDescent="0.15">
      <c r="A249" s="843"/>
      <c r="B249" s="429" t="s">
        <v>223</v>
      </c>
      <c r="C249" s="432">
        <v>2872</v>
      </c>
      <c r="D249" s="432">
        <v>2884</v>
      </c>
      <c r="E249" s="432">
        <v>98</v>
      </c>
      <c r="F249" s="433">
        <v>1799</v>
      </c>
      <c r="G249" s="433"/>
      <c r="H249" s="433">
        <v>0</v>
      </c>
      <c r="I249" s="852"/>
      <c r="J249" s="853"/>
      <c r="K249" s="853"/>
      <c r="L249" s="853"/>
      <c r="M249" s="853"/>
      <c r="N249" s="853"/>
      <c r="O249" s="854"/>
      <c r="P249" s="676"/>
      <c r="Q249" s="861"/>
      <c r="R249" s="862"/>
      <c r="S249" s="862"/>
      <c r="T249" s="862"/>
      <c r="U249" s="862"/>
      <c r="V249" s="862"/>
      <c r="W249" s="863"/>
    </row>
    <row r="250" spans="1:30" ht="26.1" customHeight="1" x14ac:dyDescent="0.15">
      <c r="A250" s="844"/>
      <c r="B250" s="431" t="s">
        <v>226</v>
      </c>
      <c r="C250" s="436">
        <f>C249/C248</f>
        <v>3.59</v>
      </c>
      <c r="D250" s="436">
        <f t="shared" ref="D250" si="72">D249/D248</f>
        <v>5.7679999999999998</v>
      </c>
      <c r="E250" s="436">
        <f t="shared" ref="E250" si="73">E249/E248</f>
        <v>0.19600000000000001</v>
      </c>
      <c r="F250" s="436">
        <f t="shared" ref="F250" si="74">F249/F248</f>
        <v>3.5979999999999999</v>
      </c>
      <c r="G250" s="436" t="e">
        <f t="shared" ref="G250" si="75">G249/G248</f>
        <v>#DIV/0!</v>
      </c>
      <c r="H250" s="436">
        <f t="shared" ref="H250" si="76">H249/H248</f>
        <v>0</v>
      </c>
      <c r="I250" s="878"/>
      <c r="J250" s="879"/>
      <c r="K250" s="879"/>
      <c r="L250" s="879"/>
      <c r="M250" s="879"/>
      <c r="N250" s="879"/>
      <c r="O250" s="879"/>
      <c r="P250" s="676"/>
      <c r="Q250" s="879"/>
      <c r="R250" s="879"/>
      <c r="S250" s="879"/>
      <c r="T250" s="879"/>
      <c r="U250" s="879"/>
      <c r="V250" s="879"/>
      <c r="W250" s="880"/>
    </row>
    <row r="251" spans="1:30" ht="26.1" customHeight="1" x14ac:dyDescent="0.15">
      <c r="A251" s="842" t="s">
        <v>152</v>
      </c>
      <c r="B251" s="429" t="s">
        <v>222</v>
      </c>
      <c r="C251" s="432">
        <v>200</v>
      </c>
      <c r="D251" s="432">
        <v>60</v>
      </c>
      <c r="E251" s="432">
        <v>300</v>
      </c>
      <c r="F251" s="433">
        <v>250</v>
      </c>
      <c r="G251" s="433"/>
      <c r="H251" s="433">
        <v>100</v>
      </c>
      <c r="I251" s="864"/>
      <c r="J251" s="865"/>
      <c r="K251" s="865"/>
      <c r="L251" s="865"/>
      <c r="M251" s="865"/>
      <c r="N251" s="865"/>
      <c r="O251" s="866"/>
      <c r="P251" s="676"/>
      <c r="Q251" s="873"/>
      <c r="R251" s="874"/>
      <c r="S251" s="874"/>
      <c r="T251" s="874"/>
      <c r="U251" s="874"/>
      <c r="V251" s="874"/>
      <c r="W251" s="875"/>
    </row>
    <row r="252" spans="1:30" ht="26.1" customHeight="1" x14ac:dyDescent="0.15">
      <c r="A252" s="843"/>
      <c r="B252" s="429" t="s">
        <v>223</v>
      </c>
      <c r="C252" s="432">
        <v>1216</v>
      </c>
      <c r="D252" s="432">
        <v>480</v>
      </c>
      <c r="E252" s="432">
        <v>0</v>
      </c>
      <c r="F252" s="433">
        <v>0</v>
      </c>
      <c r="G252" s="433"/>
      <c r="H252" s="433">
        <v>0</v>
      </c>
      <c r="I252" s="867"/>
      <c r="J252" s="868"/>
      <c r="K252" s="868"/>
      <c r="L252" s="868"/>
      <c r="M252" s="868"/>
      <c r="N252" s="868"/>
      <c r="O252" s="869"/>
      <c r="P252" s="676"/>
      <c r="Q252" s="876"/>
      <c r="R252" s="676"/>
      <c r="S252" s="676"/>
      <c r="T252" s="676"/>
      <c r="U252" s="676"/>
      <c r="V252" s="676"/>
      <c r="W252" s="677"/>
    </row>
    <row r="253" spans="1:30" ht="26.1" customHeight="1" x14ac:dyDescent="0.15">
      <c r="A253" s="844"/>
      <c r="B253" s="431" t="s">
        <v>226</v>
      </c>
      <c r="C253" s="436">
        <f>C252/C251</f>
        <v>6.08</v>
      </c>
      <c r="D253" s="436">
        <f t="shared" ref="D253" si="77">D252/D251</f>
        <v>8</v>
      </c>
      <c r="E253" s="436">
        <f t="shared" ref="E253" si="78">E252/E251</f>
        <v>0</v>
      </c>
      <c r="F253" s="436">
        <f t="shared" ref="F253" si="79">F252/F251</f>
        <v>0</v>
      </c>
      <c r="G253" s="436" t="e">
        <f t="shared" ref="G253" si="80">G252/G251</f>
        <v>#DIV/0!</v>
      </c>
      <c r="H253" s="436">
        <f t="shared" ref="H253" si="81">H252/H251</f>
        <v>0</v>
      </c>
      <c r="I253" s="867"/>
      <c r="J253" s="868"/>
      <c r="K253" s="868"/>
      <c r="L253" s="868"/>
      <c r="M253" s="868"/>
      <c r="N253" s="868"/>
      <c r="O253" s="869"/>
      <c r="P253" s="676"/>
      <c r="Q253" s="876"/>
      <c r="R253" s="676"/>
      <c r="S253" s="676"/>
      <c r="T253" s="676"/>
      <c r="U253" s="676"/>
      <c r="V253" s="676"/>
      <c r="W253" s="677"/>
    </row>
    <row r="254" spans="1:30" ht="26.1" customHeight="1" x14ac:dyDescent="0.15">
      <c r="A254" s="842" t="s">
        <v>224</v>
      </c>
      <c r="B254" s="429" t="s">
        <v>222</v>
      </c>
      <c r="C254" s="434">
        <v>1</v>
      </c>
      <c r="D254" s="434">
        <v>1</v>
      </c>
      <c r="E254" s="434">
        <v>1</v>
      </c>
      <c r="F254" s="435">
        <v>1</v>
      </c>
      <c r="G254" s="435"/>
      <c r="H254" s="435">
        <v>1</v>
      </c>
      <c r="I254" s="867"/>
      <c r="J254" s="868"/>
      <c r="K254" s="868"/>
      <c r="L254" s="868"/>
      <c r="M254" s="868"/>
      <c r="N254" s="868"/>
      <c r="O254" s="869"/>
      <c r="P254" s="676"/>
      <c r="Q254" s="876"/>
      <c r="R254" s="676"/>
      <c r="S254" s="676"/>
      <c r="T254" s="676"/>
      <c r="U254" s="676"/>
      <c r="V254" s="676"/>
      <c r="W254" s="677"/>
    </row>
    <row r="255" spans="1:30" ht="26.1" customHeight="1" x14ac:dyDescent="0.15">
      <c r="A255" s="843"/>
      <c r="B255" s="429" t="s">
        <v>223</v>
      </c>
      <c r="C255" s="531">
        <v>5</v>
      </c>
      <c r="D255" s="531">
        <v>1</v>
      </c>
      <c r="E255" s="531">
        <v>0</v>
      </c>
      <c r="F255" s="532">
        <v>1</v>
      </c>
      <c r="G255" s="532"/>
      <c r="H255" s="532">
        <v>0</v>
      </c>
      <c r="I255" s="867"/>
      <c r="J255" s="868"/>
      <c r="K255" s="868"/>
      <c r="L255" s="868"/>
      <c r="M255" s="868"/>
      <c r="N255" s="868"/>
      <c r="O255" s="869"/>
      <c r="P255" s="676"/>
      <c r="Q255" s="876"/>
      <c r="R255" s="676"/>
      <c r="S255" s="676"/>
      <c r="T255" s="676"/>
      <c r="U255" s="676"/>
      <c r="V255" s="676"/>
      <c r="W255" s="677"/>
    </row>
    <row r="256" spans="1:30" ht="26.1" customHeight="1" thickBot="1" x14ac:dyDescent="0.2">
      <c r="A256" s="845"/>
      <c r="B256" s="437" t="s">
        <v>226</v>
      </c>
      <c r="C256" s="438">
        <f>C255/C254</f>
        <v>5</v>
      </c>
      <c r="D256" s="438">
        <f t="shared" ref="D256" si="82">D255/D254</f>
        <v>1</v>
      </c>
      <c r="E256" s="438">
        <f t="shared" ref="E256" si="83">E255/E254</f>
        <v>0</v>
      </c>
      <c r="F256" s="438">
        <f t="shared" ref="F256" si="84">F255/F254</f>
        <v>1</v>
      </c>
      <c r="G256" s="438" t="e">
        <f>G255/G254</f>
        <v>#DIV/0!</v>
      </c>
      <c r="H256" s="438">
        <f t="shared" ref="H256" si="85">H255/H254</f>
        <v>0</v>
      </c>
      <c r="I256" s="870"/>
      <c r="J256" s="871"/>
      <c r="K256" s="871"/>
      <c r="L256" s="871"/>
      <c r="M256" s="871"/>
      <c r="N256" s="871"/>
      <c r="O256" s="872"/>
      <c r="P256" s="679"/>
      <c r="Q256" s="877"/>
      <c r="R256" s="679"/>
      <c r="S256" s="679"/>
      <c r="T256" s="679"/>
      <c r="U256" s="679"/>
      <c r="V256" s="679"/>
      <c r="W256" s="680"/>
    </row>
    <row r="257" spans="1:24" ht="26.1" customHeight="1" x14ac:dyDescent="0.15">
      <c r="A257" s="376"/>
      <c r="B257" s="377"/>
      <c r="C257" s="377"/>
      <c r="I257" s="377"/>
      <c r="J257" s="377"/>
      <c r="K257" s="377"/>
      <c r="L257" s="377"/>
      <c r="M257" s="377"/>
      <c r="N257" s="377"/>
      <c r="O257" s="377"/>
      <c r="P257" s="377"/>
      <c r="Q257" s="377"/>
      <c r="R257" s="377"/>
      <c r="S257" s="377"/>
      <c r="T257" s="377"/>
      <c r="U257" s="377"/>
      <c r="V257" s="377"/>
      <c r="W257" s="424"/>
      <c r="X257" s="530"/>
    </row>
    <row r="258" spans="1:24" ht="26.1" customHeight="1" x14ac:dyDescent="0.15">
      <c r="A258" s="335"/>
    </row>
    <row r="259" spans="1:24" ht="26.1" customHeight="1" x14ac:dyDescent="0.15">
      <c r="A259" s="335"/>
    </row>
    <row r="260" spans="1:24" ht="26.1" customHeight="1" x14ac:dyDescent="0.15">
      <c r="A260" s="333"/>
      <c r="B260" s="333"/>
      <c r="C260" s="333"/>
      <c r="O260" s="333"/>
      <c r="P260" s="333"/>
      <c r="Q260" s="333"/>
      <c r="R260" s="333"/>
      <c r="S260" s="333"/>
      <c r="T260" s="333"/>
      <c r="U260" s="333"/>
      <c r="V260" s="333"/>
    </row>
    <row r="261" spans="1:24" ht="26.1" customHeight="1" x14ac:dyDescent="0.15">
      <c r="A261" s="333"/>
      <c r="B261" s="333"/>
      <c r="C261" s="333"/>
      <c r="O261" s="333"/>
      <c r="P261" s="333"/>
      <c r="Q261" s="333"/>
      <c r="R261" s="333"/>
      <c r="S261" s="333"/>
      <c r="T261" s="333"/>
      <c r="U261" s="333"/>
      <c r="V261" s="333"/>
    </row>
    <row r="262" spans="1:24" ht="26.1" customHeight="1" x14ac:dyDescent="0.15">
      <c r="A262" s="333"/>
      <c r="B262" s="333"/>
      <c r="C262" s="333"/>
      <c r="O262" s="333"/>
      <c r="P262" s="333"/>
      <c r="Q262" s="333"/>
      <c r="R262" s="333"/>
      <c r="S262" s="333"/>
      <c r="T262" s="333"/>
      <c r="U262" s="333"/>
      <c r="V262" s="333"/>
    </row>
    <row r="263" spans="1:24" ht="26.1" customHeight="1" x14ac:dyDescent="0.15">
      <c r="A263" s="333"/>
      <c r="B263" s="333"/>
      <c r="C263" s="333"/>
      <c r="O263" s="333"/>
      <c r="P263" s="333"/>
      <c r="Q263" s="333"/>
      <c r="R263" s="333"/>
      <c r="S263" s="333"/>
      <c r="T263" s="333"/>
      <c r="U263" s="333"/>
      <c r="V263" s="333"/>
    </row>
    <row r="264" spans="1:24" ht="26.1" customHeight="1" x14ac:dyDescent="0.15">
      <c r="A264" s="333"/>
      <c r="B264" s="333"/>
      <c r="C264" s="333"/>
      <c r="O264" s="333"/>
      <c r="P264" s="333"/>
      <c r="Q264" s="333"/>
      <c r="R264" s="333"/>
      <c r="S264" s="333"/>
      <c r="T264" s="333"/>
      <c r="U264" s="333"/>
      <c r="V264" s="333"/>
    </row>
    <row r="265" spans="1:24" ht="26.1" customHeight="1" x14ac:dyDescent="0.15">
      <c r="A265" s="333"/>
      <c r="B265" s="333"/>
      <c r="C265" s="333"/>
      <c r="O265" s="333"/>
      <c r="P265" s="333"/>
      <c r="Q265" s="333"/>
      <c r="R265" s="333"/>
      <c r="S265" s="333"/>
      <c r="T265" s="333"/>
      <c r="U265" s="333"/>
      <c r="V265" s="333"/>
    </row>
    <row r="266" spans="1:24" ht="26.1" customHeight="1" x14ac:dyDescent="0.15">
      <c r="A266" s="333"/>
      <c r="B266" s="333"/>
      <c r="C266" s="333"/>
      <c r="O266" s="333"/>
      <c r="P266" s="333"/>
      <c r="Q266" s="333"/>
      <c r="R266" s="333"/>
      <c r="S266" s="333"/>
      <c r="T266" s="333"/>
      <c r="U266" s="333"/>
      <c r="V266" s="333"/>
    </row>
    <row r="267" spans="1:24" ht="26.1" customHeight="1" x14ac:dyDescent="0.15">
      <c r="A267" s="333"/>
      <c r="B267" s="333"/>
      <c r="C267" s="333"/>
      <c r="O267" s="333"/>
      <c r="P267" s="333"/>
      <c r="Q267" s="333"/>
      <c r="R267" s="333"/>
      <c r="S267" s="333"/>
      <c r="T267" s="333"/>
      <c r="U267" s="333"/>
      <c r="V267" s="333"/>
    </row>
    <row r="268" spans="1:24" ht="26.1" customHeight="1" x14ac:dyDescent="0.15">
      <c r="A268" s="333"/>
      <c r="B268" s="333"/>
      <c r="C268" s="333"/>
      <c r="O268" s="333"/>
      <c r="P268" s="333"/>
      <c r="Q268" s="333"/>
      <c r="R268" s="333"/>
      <c r="S268" s="333"/>
      <c r="T268" s="333"/>
      <c r="U268" s="333"/>
      <c r="V268" s="333"/>
    </row>
    <row r="269" spans="1:24" ht="26.1" customHeight="1" x14ac:dyDescent="0.15">
      <c r="A269" s="333"/>
      <c r="B269" s="333"/>
      <c r="C269" s="333"/>
      <c r="O269" s="333"/>
      <c r="P269" s="333"/>
      <c r="Q269" s="333"/>
      <c r="R269" s="333"/>
      <c r="S269" s="333"/>
      <c r="T269" s="333"/>
      <c r="U269" s="333"/>
      <c r="V269" s="333"/>
    </row>
    <row r="270" spans="1:24" ht="26.1" customHeight="1" x14ac:dyDescent="0.15">
      <c r="A270" s="333"/>
      <c r="B270" s="333"/>
      <c r="C270" s="333"/>
      <c r="D270" s="333"/>
      <c r="E270" s="333"/>
      <c r="F270" s="333"/>
      <c r="G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D271" s="333"/>
      <c r="E271" s="333"/>
      <c r="F271" s="333"/>
      <c r="G271" s="333"/>
      <c r="H271" s="333"/>
      <c r="I271" s="333"/>
      <c r="J271" s="333"/>
      <c r="K271" s="333"/>
      <c r="L271" s="333"/>
      <c r="M271" s="333"/>
      <c r="N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D274" s="333"/>
      <c r="E274" s="333"/>
      <c r="F274" s="333"/>
      <c r="G274" s="333"/>
      <c r="H274" s="333"/>
      <c r="I274" s="333"/>
      <c r="J274" s="333"/>
      <c r="K274" s="333"/>
      <c r="L274" s="333"/>
      <c r="M274" s="333"/>
      <c r="N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D275" s="333"/>
      <c r="E275" s="333"/>
      <c r="F275" s="333"/>
      <c r="G275" s="333"/>
      <c r="H275" s="333"/>
      <c r="I275" s="333"/>
      <c r="J275" s="333"/>
      <c r="K275" s="333"/>
      <c r="L275" s="333"/>
      <c r="M275" s="333"/>
      <c r="N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D276" s="333"/>
      <c r="E276" s="333"/>
      <c r="F276" s="333"/>
      <c r="G276" s="333"/>
      <c r="H276" s="333"/>
      <c r="I276" s="333"/>
      <c r="J276" s="333"/>
      <c r="K276" s="333"/>
      <c r="L276" s="333"/>
      <c r="M276" s="333"/>
      <c r="N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D277" s="333"/>
      <c r="E277" s="333"/>
      <c r="F277" s="333"/>
      <c r="G277" s="333"/>
      <c r="H277" s="333"/>
      <c r="I277" s="333"/>
      <c r="J277" s="333"/>
      <c r="K277" s="333"/>
      <c r="L277" s="333"/>
      <c r="M277" s="333"/>
      <c r="N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D278" s="333"/>
      <c r="E278" s="333"/>
      <c r="F278" s="333"/>
      <c r="G278" s="333"/>
      <c r="H278" s="333"/>
      <c r="I278" s="333"/>
      <c r="J278" s="333"/>
      <c r="K278" s="333"/>
      <c r="L278" s="333"/>
      <c r="M278" s="333"/>
      <c r="N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D279" s="333"/>
      <c r="E279" s="333"/>
      <c r="F279" s="333"/>
      <c r="G279" s="333"/>
      <c r="H279" s="333"/>
      <c r="I279" s="333"/>
      <c r="J279" s="333"/>
      <c r="K279" s="333"/>
      <c r="L279" s="333"/>
      <c r="M279" s="333"/>
      <c r="N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H280" s="333"/>
      <c r="I280" s="333"/>
      <c r="J280" s="333"/>
      <c r="K280" s="333"/>
      <c r="L280" s="333"/>
      <c r="M280" s="333"/>
      <c r="N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0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22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17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168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19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144.94999999999999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150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170.1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</sheetData>
  <mergeCells count="726">
    <mergeCell ref="V114:W115"/>
    <mergeCell ref="K115:L115"/>
    <mergeCell ref="T115:U115"/>
    <mergeCell ref="A28:F31"/>
    <mergeCell ref="A33:W33"/>
    <mergeCell ref="D34:L34"/>
    <mergeCell ref="M34:U34"/>
    <mergeCell ref="T42:U42"/>
    <mergeCell ref="V42:W42"/>
    <mergeCell ref="K43:L43"/>
    <mergeCell ref="T43:U43"/>
    <mergeCell ref="B106:F106"/>
    <mergeCell ref="V43:W43"/>
    <mergeCell ref="B239:C239"/>
    <mergeCell ref="D239:F239"/>
    <mergeCell ref="G239:J239"/>
    <mergeCell ref="K239:S239"/>
    <mergeCell ref="H31:L31"/>
    <mergeCell ref="M31:T31"/>
    <mergeCell ref="H30:L30"/>
    <mergeCell ref="M30:T30"/>
    <mergeCell ref="G106:M106"/>
    <mergeCell ref="N106:T106"/>
    <mergeCell ref="K44:L44"/>
    <mergeCell ref="T44:U44"/>
    <mergeCell ref="V44:W44"/>
    <mergeCell ref="K45:L45"/>
    <mergeCell ref="T45:U45"/>
    <mergeCell ref="K39:L39"/>
    <mergeCell ref="T39:U39"/>
    <mergeCell ref="V39:W39"/>
    <mergeCell ref="V45:W45"/>
    <mergeCell ref="K42:L42"/>
    <mergeCell ref="V34:W35"/>
    <mergeCell ref="K40:L40"/>
    <mergeCell ref="T40:U40"/>
    <mergeCell ref="V40:W40"/>
    <mergeCell ref="K41:L41"/>
    <mergeCell ref="T41:U41"/>
    <mergeCell ref="V41:W41"/>
    <mergeCell ref="K35:L35"/>
    <mergeCell ref="T35:U35"/>
    <mergeCell ref="K36:L36"/>
    <mergeCell ref="T36:U36"/>
    <mergeCell ref="V36:W36"/>
    <mergeCell ref="K37:L37"/>
    <mergeCell ref="T37:U37"/>
    <mergeCell ref="V37:W37"/>
    <mergeCell ref="K38:L38"/>
    <mergeCell ref="T38:U38"/>
    <mergeCell ref="V38:W38"/>
    <mergeCell ref="A251:A253"/>
    <mergeCell ref="A254:A256"/>
    <mergeCell ref="A245:A247"/>
    <mergeCell ref="I244:O249"/>
    <mergeCell ref="Q244:W249"/>
    <mergeCell ref="I251:O256"/>
    <mergeCell ref="Q251:W256"/>
    <mergeCell ref="P244:P256"/>
    <mergeCell ref="I250:O250"/>
    <mergeCell ref="Q250:W250"/>
    <mergeCell ref="A244:B244"/>
    <mergeCell ref="A248:A250"/>
    <mergeCell ref="K49:L49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T49:U49"/>
    <mergeCell ref="V49:W49"/>
    <mergeCell ref="A36:B38"/>
    <mergeCell ref="K46:L46"/>
    <mergeCell ref="T46:U46"/>
    <mergeCell ref="V46:W46"/>
    <mergeCell ref="K47:L47"/>
    <mergeCell ref="T47:U47"/>
    <mergeCell ref="V47:W47"/>
    <mergeCell ref="K48:L48"/>
    <mergeCell ref="T48:U48"/>
    <mergeCell ref="V48:W48"/>
    <mergeCell ref="K50:L50"/>
    <mergeCell ref="T50:U50"/>
    <mergeCell ref="V50:W50"/>
    <mergeCell ref="K51:L51"/>
    <mergeCell ref="T51:U51"/>
    <mergeCell ref="V51:W51"/>
    <mergeCell ref="K52:L52"/>
    <mergeCell ref="T52:U52"/>
    <mergeCell ref="V52:W52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6:L56"/>
    <mergeCell ref="T56:U56"/>
    <mergeCell ref="V56:W56"/>
    <mergeCell ref="A61:W61"/>
    <mergeCell ref="A62:W62"/>
    <mergeCell ref="C63:K63"/>
    <mergeCell ref="L63:Q63"/>
    <mergeCell ref="C64:D64"/>
    <mergeCell ref="E64:G64"/>
    <mergeCell ref="H64:I64"/>
    <mergeCell ref="J64:K64"/>
    <mergeCell ref="L64:M64"/>
    <mergeCell ref="N64:O64"/>
    <mergeCell ref="P64:Q64"/>
    <mergeCell ref="A57:B59"/>
    <mergeCell ref="K57:L57"/>
    <mergeCell ref="T57:U57"/>
    <mergeCell ref="V57:W57"/>
    <mergeCell ref="K58:L58"/>
    <mergeCell ref="T58:U58"/>
    <mergeCell ref="V58:W58"/>
    <mergeCell ref="K59:L59"/>
    <mergeCell ref="T59:U59"/>
    <mergeCell ref="V59:W59"/>
    <mergeCell ref="D76:L76"/>
    <mergeCell ref="M76:U76"/>
    <mergeCell ref="K77:L77"/>
    <mergeCell ref="T77:U77"/>
    <mergeCell ref="K78:L78"/>
    <mergeCell ref="T78:U78"/>
    <mergeCell ref="K79:L79"/>
    <mergeCell ref="T79:U79"/>
    <mergeCell ref="A66:B66"/>
    <mergeCell ref="A67:B67"/>
    <mergeCell ref="A68:B68"/>
    <mergeCell ref="A69:B69"/>
    <mergeCell ref="A70:B70"/>
    <mergeCell ref="A71:B71"/>
    <mergeCell ref="A72:B72"/>
    <mergeCell ref="A73:B73"/>
    <mergeCell ref="A75:W75"/>
    <mergeCell ref="B78:B79"/>
    <mergeCell ref="A78:A82"/>
    <mergeCell ref="K80:L80"/>
    <mergeCell ref="T80:U80"/>
    <mergeCell ref="K81:L81"/>
    <mergeCell ref="T81:U81"/>
    <mergeCell ref="B82:C82"/>
    <mergeCell ref="K82:L82"/>
    <mergeCell ref="T82:U82"/>
    <mergeCell ref="B80:B81"/>
    <mergeCell ref="G104:M104"/>
    <mergeCell ref="N104:T104"/>
    <mergeCell ref="A95:W95"/>
    <mergeCell ref="D96:L96"/>
    <mergeCell ref="M96:U96"/>
    <mergeCell ref="K97:L97"/>
    <mergeCell ref="T97:U97"/>
    <mergeCell ref="M88:W93"/>
    <mergeCell ref="V96:W97"/>
    <mergeCell ref="B84:C84"/>
    <mergeCell ref="K84:L84"/>
    <mergeCell ref="T84:U84"/>
    <mergeCell ref="B85:C85"/>
    <mergeCell ref="K85:L85"/>
    <mergeCell ref="T85:U85"/>
    <mergeCell ref="B86:C86"/>
    <mergeCell ref="K86:L86"/>
    <mergeCell ref="T86:U86"/>
    <mergeCell ref="V86:W86"/>
    <mergeCell ref="B83:C83"/>
    <mergeCell ref="K83:L83"/>
    <mergeCell ref="T83:U83"/>
    <mergeCell ref="V83:W83"/>
    <mergeCell ref="B87:C87"/>
    <mergeCell ref="K87:L87"/>
    <mergeCell ref="T87:U87"/>
    <mergeCell ref="V87:W87"/>
    <mergeCell ref="V85:W85"/>
    <mergeCell ref="K117:L117"/>
    <mergeCell ref="A123:B124"/>
    <mergeCell ref="B119:C119"/>
    <mergeCell ref="K119:L119"/>
    <mergeCell ref="T119:U119"/>
    <mergeCell ref="B120:C120"/>
    <mergeCell ref="K120:L120"/>
    <mergeCell ref="T120:U120"/>
    <mergeCell ref="A122:W122"/>
    <mergeCell ref="C123:G123"/>
    <mergeCell ref="H123:L123"/>
    <mergeCell ref="B118:C118"/>
    <mergeCell ref="K118:L118"/>
    <mergeCell ref="T118:U118"/>
    <mergeCell ref="T117:U117"/>
    <mergeCell ref="M123:M124"/>
    <mergeCell ref="N123:N124"/>
    <mergeCell ref="O123:O124"/>
    <mergeCell ref="P123:P124"/>
    <mergeCell ref="Q123:Q124"/>
    <mergeCell ref="K98:L98"/>
    <mergeCell ref="T98:U98"/>
    <mergeCell ref="B99:C99"/>
    <mergeCell ref="K99:L99"/>
    <mergeCell ref="T99:U99"/>
    <mergeCell ref="B100:C100"/>
    <mergeCell ref="K100:L100"/>
    <mergeCell ref="T100:U100"/>
    <mergeCell ref="B116:C116"/>
    <mergeCell ref="K116:L116"/>
    <mergeCell ref="T116:U116"/>
    <mergeCell ref="B105:F105"/>
    <mergeCell ref="G105:M105"/>
    <mergeCell ref="N105:T105"/>
    <mergeCell ref="B107:F107"/>
    <mergeCell ref="G107:M107"/>
    <mergeCell ref="N107:T107"/>
    <mergeCell ref="A114:C115"/>
    <mergeCell ref="D114:L114"/>
    <mergeCell ref="M114:U11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B98:C98"/>
    <mergeCell ref="B117:C117"/>
    <mergeCell ref="A98:A100"/>
    <mergeCell ref="A116:A120"/>
    <mergeCell ref="A134:W134"/>
    <mergeCell ref="D135:G135"/>
    <mergeCell ref="H135:I135"/>
    <mergeCell ref="K135:L135"/>
    <mergeCell ref="N135:Q135"/>
    <mergeCell ref="A137:B137"/>
    <mergeCell ref="A138:B138"/>
    <mergeCell ref="A139:B139"/>
    <mergeCell ref="A140:B140"/>
    <mergeCell ref="C135:C136"/>
    <mergeCell ref="A135:B136"/>
    <mergeCell ref="J135:J136"/>
    <mergeCell ref="M135:M136"/>
    <mergeCell ref="A141:B141"/>
    <mergeCell ref="A142:B142"/>
    <mergeCell ref="A143:B143"/>
    <mergeCell ref="A144:B144"/>
    <mergeCell ref="A146:W146"/>
    <mergeCell ref="D147:K147"/>
    <mergeCell ref="P147:W147"/>
    <mergeCell ref="D148:E148"/>
    <mergeCell ref="F148:G148"/>
    <mergeCell ref="H148:I148"/>
    <mergeCell ref="J148:K148"/>
    <mergeCell ref="P148:Q148"/>
    <mergeCell ref="R148:S148"/>
    <mergeCell ref="T148:U148"/>
    <mergeCell ref="V148:W148"/>
    <mergeCell ref="C147:C148"/>
    <mergeCell ref="L147:O148"/>
    <mergeCell ref="A147:B148"/>
    <mergeCell ref="A149:B149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D155:E155"/>
    <mergeCell ref="F155:G155"/>
    <mergeCell ref="H155:I155"/>
    <mergeCell ref="J155:K155"/>
    <mergeCell ref="P155:Q155"/>
    <mergeCell ref="R155:S155"/>
    <mergeCell ref="T155:U155"/>
    <mergeCell ref="V155:W155"/>
    <mergeCell ref="J154:K154"/>
    <mergeCell ref="P154:Q154"/>
    <mergeCell ref="R154:S154"/>
    <mergeCell ref="T154:U154"/>
    <mergeCell ref="V154:W154"/>
    <mergeCell ref="A156:B156"/>
    <mergeCell ref="D156:E156"/>
    <mergeCell ref="F156:G156"/>
    <mergeCell ref="H156:I156"/>
    <mergeCell ref="J156:K156"/>
    <mergeCell ref="P156:Q156"/>
    <mergeCell ref="R156:S156"/>
    <mergeCell ref="T156:U156"/>
    <mergeCell ref="V156:W156"/>
    <mergeCell ref="L149:O156"/>
    <mergeCell ref="A153:B153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A154:B154"/>
    <mergeCell ref="D154:E154"/>
    <mergeCell ref="F154:G154"/>
    <mergeCell ref="H154:I154"/>
    <mergeCell ref="A155:B155"/>
    <mergeCell ref="A158:W158"/>
    <mergeCell ref="D159:L159"/>
    <mergeCell ref="M159:U159"/>
    <mergeCell ref="K160:L160"/>
    <mergeCell ref="T160:U160"/>
    <mergeCell ref="K161:L161"/>
    <mergeCell ref="T161:U161"/>
    <mergeCell ref="V161:W161"/>
    <mergeCell ref="K162:L162"/>
    <mergeCell ref="T162:U162"/>
    <mergeCell ref="V162:W162"/>
    <mergeCell ref="T168:U168"/>
    <mergeCell ref="V168:W168"/>
    <mergeCell ref="K163:L163"/>
    <mergeCell ref="T163:U163"/>
    <mergeCell ref="V163:W163"/>
    <mergeCell ref="K164:L164"/>
    <mergeCell ref="T164:U164"/>
    <mergeCell ref="V164:W164"/>
    <mergeCell ref="A159:C160"/>
    <mergeCell ref="V159:W160"/>
    <mergeCell ref="K165:L165"/>
    <mergeCell ref="T165:U165"/>
    <mergeCell ref="V165:W165"/>
    <mergeCell ref="K169:L169"/>
    <mergeCell ref="T169:U169"/>
    <mergeCell ref="V169:W169"/>
    <mergeCell ref="K170:L170"/>
    <mergeCell ref="T170:U170"/>
    <mergeCell ref="V170:W170"/>
    <mergeCell ref="A172:W172"/>
    <mergeCell ref="A173:B173"/>
    <mergeCell ref="C173:D173"/>
    <mergeCell ref="E173:F173"/>
    <mergeCell ref="G173:H173"/>
    <mergeCell ref="I173:J173"/>
    <mergeCell ref="K173:W173"/>
    <mergeCell ref="A169:B170"/>
    <mergeCell ref="A171:W171"/>
    <mergeCell ref="C174:D174"/>
    <mergeCell ref="E174:F174"/>
    <mergeCell ref="G174:H174"/>
    <mergeCell ref="I174:J174"/>
    <mergeCell ref="K174:W174"/>
    <mergeCell ref="A174:B178"/>
    <mergeCell ref="C175:D175"/>
    <mergeCell ref="E175:F175"/>
    <mergeCell ref="G175:H175"/>
    <mergeCell ref="I175:J175"/>
    <mergeCell ref="K175:W175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C183:D183"/>
    <mergeCell ref="E183:F183"/>
    <mergeCell ref="G183:H183"/>
    <mergeCell ref="I183:J183"/>
    <mergeCell ref="K183:W183"/>
    <mergeCell ref="C184:D184"/>
    <mergeCell ref="E184:F184"/>
    <mergeCell ref="G184:H184"/>
    <mergeCell ref="I184:J184"/>
    <mergeCell ref="K184:W184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7:D187"/>
    <mergeCell ref="E187:F187"/>
    <mergeCell ref="G187:H187"/>
    <mergeCell ref="I187:J187"/>
    <mergeCell ref="K187:W187"/>
    <mergeCell ref="C188:D188"/>
    <mergeCell ref="E188:F188"/>
    <mergeCell ref="G188:H188"/>
    <mergeCell ref="I188:J188"/>
    <mergeCell ref="K188:W188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I200:J200"/>
    <mergeCell ref="K200:W200"/>
    <mergeCell ref="C201:D201"/>
    <mergeCell ref="E201:F201"/>
    <mergeCell ref="G201:H201"/>
    <mergeCell ref="I201:J201"/>
    <mergeCell ref="K201:W201"/>
    <mergeCell ref="C202:D202"/>
    <mergeCell ref="E202:F202"/>
    <mergeCell ref="G202:H202"/>
    <mergeCell ref="I202:J202"/>
    <mergeCell ref="K202:W202"/>
    <mergeCell ref="C203:D203"/>
    <mergeCell ref="E203:F203"/>
    <mergeCell ref="G203:H203"/>
    <mergeCell ref="I203:J203"/>
    <mergeCell ref="K203:W203"/>
    <mergeCell ref="C204:D204"/>
    <mergeCell ref="E204:F204"/>
    <mergeCell ref="G204:H204"/>
    <mergeCell ref="I204:J204"/>
    <mergeCell ref="K204:W204"/>
    <mergeCell ref="M229:W229"/>
    <mergeCell ref="C230:L230"/>
    <mergeCell ref="M230:W230"/>
    <mergeCell ref="G205:H205"/>
    <mergeCell ref="I205:J205"/>
    <mergeCell ref="K205:W205"/>
    <mergeCell ref="C206:D206"/>
    <mergeCell ref="E206:F206"/>
    <mergeCell ref="G206:H206"/>
    <mergeCell ref="I206:J206"/>
    <mergeCell ref="K206:W206"/>
    <mergeCell ref="A231:W231"/>
    <mergeCell ref="B235:C235"/>
    <mergeCell ref="B236:C236"/>
    <mergeCell ref="A243:W243"/>
    <mergeCell ref="G240:J240"/>
    <mergeCell ref="K240:S240"/>
    <mergeCell ref="G241:J241"/>
    <mergeCell ref="K241:S241"/>
    <mergeCell ref="A242:W242"/>
    <mergeCell ref="B240:C240"/>
    <mergeCell ref="B241:C241"/>
    <mergeCell ref="D240:F240"/>
    <mergeCell ref="D241:F241"/>
    <mergeCell ref="A237:W237"/>
    <mergeCell ref="A232:W232"/>
    <mergeCell ref="A233:W233"/>
    <mergeCell ref="B234:C234"/>
    <mergeCell ref="D234:H234"/>
    <mergeCell ref="I234:S234"/>
    <mergeCell ref="D235:H235"/>
    <mergeCell ref="I235:S235"/>
    <mergeCell ref="D236:H236"/>
    <mergeCell ref="I236:S236"/>
    <mergeCell ref="A238:W238"/>
    <mergeCell ref="A215:B215"/>
    <mergeCell ref="C215:D215"/>
    <mergeCell ref="E215:F215"/>
    <mergeCell ref="G215:H215"/>
    <mergeCell ref="I215:J215"/>
    <mergeCell ref="K215:T215"/>
    <mergeCell ref="A210:W210"/>
    <mergeCell ref="C211:J211"/>
    <mergeCell ref="K211:W211"/>
    <mergeCell ref="C212:D212"/>
    <mergeCell ref="E212:F212"/>
    <mergeCell ref="G212:H212"/>
    <mergeCell ref="I212:J212"/>
    <mergeCell ref="K212:T212"/>
    <mergeCell ref="A213:B213"/>
    <mergeCell ref="C213:D213"/>
    <mergeCell ref="E213:F213"/>
    <mergeCell ref="G213:H213"/>
    <mergeCell ref="I213:J213"/>
    <mergeCell ref="K213:T213"/>
    <mergeCell ref="A204:B208"/>
    <mergeCell ref="A179:B183"/>
    <mergeCell ref="A34:C35"/>
    <mergeCell ref="A63:B65"/>
    <mergeCell ref="A88:L93"/>
    <mergeCell ref="A76:C77"/>
    <mergeCell ref="A214:B214"/>
    <mergeCell ref="C214:D214"/>
    <mergeCell ref="E214:F214"/>
    <mergeCell ref="G214:H214"/>
    <mergeCell ref="I214:J214"/>
    <mergeCell ref="K214:T214"/>
    <mergeCell ref="C207:D207"/>
    <mergeCell ref="E207:F207"/>
    <mergeCell ref="G207:H207"/>
    <mergeCell ref="I207:J207"/>
    <mergeCell ref="K207:W207"/>
    <mergeCell ref="C208:D208"/>
    <mergeCell ref="E208:F208"/>
    <mergeCell ref="G208:H208"/>
    <mergeCell ref="I208:J208"/>
    <mergeCell ref="K208:W208"/>
    <mergeCell ref="C205:D205"/>
    <mergeCell ref="E205:F205"/>
    <mergeCell ref="S1:S2"/>
    <mergeCell ref="V76:W77"/>
    <mergeCell ref="A96:C97"/>
    <mergeCell ref="A1:B2"/>
    <mergeCell ref="C1:R2"/>
    <mergeCell ref="A163:B164"/>
    <mergeCell ref="A161:B162"/>
    <mergeCell ref="A165:B166"/>
    <mergeCell ref="A167:B168"/>
    <mergeCell ref="B4:L14"/>
    <mergeCell ref="M4:W14"/>
    <mergeCell ref="A39:B41"/>
    <mergeCell ref="A42:B44"/>
    <mergeCell ref="A45:B47"/>
    <mergeCell ref="A48:B50"/>
    <mergeCell ref="A51:B53"/>
    <mergeCell ref="A54:B56"/>
    <mergeCell ref="K166:L166"/>
    <mergeCell ref="T166:U166"/>
    <mergeCell ref="V166:W166"/>
    <mergeCell ref="K167:L167"/>
    <mergeCell ref="T167:U167"/>
    <mergeCell ref="V167:W167"/>
    <mergeCell ref="K168:L168"/>
    <mergeCell ref="A4:A14"/>
    <mergeCell ref="A199:B203"/>
    <mergeCell ref="A184:B188"/>
    <mergeCell ref="A189:B193"/>
    <mergeCell ref="A194:B198"/>
    <mergeCell ref="A224:B224"/>
    <mergeCell ref="C224:L224"/>
    <mergeCell ref="M224:W224"/>
    <mergeCell ref="A211:B212"/>
    <mergeCell ref="A220:B220"/>
    <mergeCell ref="K218:T218"/>
    <mergeCell ref="A219:B219"/>
    <mergeCell ref="C219:D219"/>
    <mergeCell ref="E219:F219"/>
    <mergeCell ref="A209:W209"/>
    <mergeCell ref="G219:H219"/>
    <mergeCell ref="I219:J219"/>
    <mergeCell ref="K219:T219"/>
    <mergeCell ref="A216:B216"/>
    <mergeCell ref="C216:D216"/>
    <mergeCell ref="E216:F216"/>
    <mergeCell ref="G216:H216"/>
    <mergeCell ref="I216:J216"/>
    <mergeCell ref="C223:L223"/>
    <mergeCell ref="M223:W223"/>
    <mergeCell ref="A218:B218"/>
    <mergeCell ref="C218:D218"/>
    <mergeCell ref="C217:D217"/>
    <mergeCell ref="E217:F217"/>
    <mergeCell ref="G217:H217"/>
    <mergeCell ref="I217:J217"/>
    <mergeCell ref="K217:T217"/>
    <mergeCell ref="C220:D220"/>
    <mergeCell ref="E220:F220"/>
    <mergeCell ref="G220:H220"/>
    <mergeCell ref="I220:J220"/>
    <mergeCell ref="K220:T220"/>
    <mergeCell ref="E218:F218"/>
    <mergeCell ref="G218:H218"/>
    <mergeCell ref="I218:J218"/>
    <mergeCell ref="A3:W3"/>
    <mergeCell ref="A32:W32"/>
    <mergeCell ref="A60:W60"/>
    <mergeCell ref="A74:W74"/>
    <mergeCell ref="A94:W94"/>
    <mergeCell ref="A121:W121"/>
    <mergeCell ref="A133:W133"/>
    <mergeCell ref="A145:W145"/>
    <mergeCell ref="A157:W157"/>
    <mergeCell ref="B101:F101"/>
    <mergeCell ref="G101:M101"/>
    <mergeCell ref="N101:T101"/>
    <mergeCell ref="B102:F102"/>
    <mergeCell ref="G102:M102"/>
    <mergeCell ref="N102:T102"/>
    <mergeCell ref="B103:F103"/>
    <mergeCell ref="G103:M103"/>
    <mergeCell ref="N103:T103"/>
    <mergeCell ref="B104:F104"/>
    <mergeCell ref="V78:W78"/>
    <mergeCell ref="V79:W79"/>
    <mergeCell ref="V80:W80"/>
    <mergeCell ref="V81:W81"/>
    <mergeCell ref="V82:W82"/>
    <mergeCell ref="V98:W100"/>
    <mergeCell ref="V116:W120"/>
    <mergeCell ref="A228:B228"/>
    <mergeCell ref="A229:B229"/>
    <mergeCell ref="A230:B230"/>
    <mergeCell ref="C228:L228"/>
    <mergeCell ref="M228:W228"/>
    <mergeCell ref="C229:L229"/>
    <mergeCell ref="V84:W84"/>
    <mergeCell ref="A83:A87"/>
    <mergeCell ref="K216:T216"/>
    <mergeCell ref="A217:B217"/>
    <mergeCell ref="A225:B225"/>
    <mergeCell ref="A226:B226"/>
    <mergeCell ref="A227:B227"/>
    <mergeCell ref="C225:L225"/>
    <mergeCell ref="M225:W225"/>
    <mergeCell ref="C226:L226"/>
    <mergeCell ref="M226:W226"/>
    <mergeCell ref="C227:L227"/>
    <mergeCell ref="M227:W227"/>
    <mergeCell ref="A221:W221"/>
    <mergeCell ref="A222:W222"/>
    <mergeCell ref="A223:B223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0" max="48" man="1"/>
    <brk id="349" max="22" man="1"/>
    <brk id="415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32" t="s">
        <v>9</v>
      </c>
      <c r="B12" s="1033"/>
      <c r="C12" s="1077" t="s">
        <v>153</v>
      </c>
      <c r="D12" s="1077"/>
      <c r="E12" s="1077"/>
      <c r="F12" s="1077"/>
      <c r="G12" s="1059"/>
      <c r="H12" s="1077" t="s">
        <v>154</v>
      </c>
      <c r="I12" s="1077"/>
      <c r="J12" s="1077"/>
      <c r="K12" s="1077"/>
      <c r="L12" s="1059"/>
      <c r="M12" s="1077" t="s">
        <v>155</v>
      </c>
      <c r="N12" s="1077"/>
      <c r="O12" s="1077"/>
      <c r="P12" s="1077"/>
      <c r="Q12" s="1059"/>
      <c r="R12" s="1077" t="s">
        <v>156</v>
      </c>
      <c r="S12" s="1077"/>
      <c r="T12" s="1077"/>
      <c r="U12" s="1077"/>
      <c r="V12" s="1078"/>
    </row>
    <row r="13" spans="1:22" ht="17.100000000000001" customHeight="1" x14ac:dyDescent="0.15">
      <c r="A13" s="1034"/>
      <c r="B13" s="1035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034" t="s">
        <v>21</v>
      </c>
      <c r="B14" s="1035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034" t="s">
        <v>22</v>
      </c>
      <c r="B15" s="1035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034" t="s">
        <v>23</v>
      </c>
      <c r="B16" s="1035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034" t="s">
        <v>24</v>
      </c>
      <c r="B17" s="1035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034" t="s">
        <v>25</v>
      </c>
      <c r="B18" s="1035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034" t="s">
        <v>26</v>
      </c>
      <c r="B19" s="1035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46" t="s">
        <v>27</v>
      </c>
      <c r="B20" s="1047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40" t="s">
        <v>28</v>
      </c>
      <c r="B21" s="1041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32" t="s">
        <v>9</v>
      </c>
      <c r="B33" s="1033"/>
      <c r="C33" s="1056" t="s">
        <v>68</v>
      </c>
      <c r="D33" s="1056"/>
      <c r="E33" s="1056"/>
      <c r="F33" s="1056"/>
      <c r="G33" s="1056"/>
      <c r="H33" s="1056"/>
      <c r="I33" s="1056"/>
      <c r="J33" s="1056"/>
      <c r="K33" s="1056"/>
      <c r="L33" s="1056"/>
      <c r="M33" s="1056" t="s">
        <v>69</v>
      </c>
      <c r="N33" s="1056"/>
      <c r="O33" s="1056"/>
      <c r="P33" s="1056"/>
      <c r="Q33" s="1056"/>
      <c r="R33" s="1056"/>
      <c r="S33" s="1056"/>
      <c r="T33" s="1056"/>
      <c r="U33" s="1056"/>
      <c r="V33" s="1057"/>
    </row>
    <row r="34" spans="1:22" ht="17.100000000000001" customHeight="1" x14ac:dyDescent="0.15">
      <c r="A34" s="1034"/>
      <c r="B34" s="1035"/>
      <c r="C34" s="1058" t="s">
        <v>49</v>
      </c>
      <c r="D34" s="1058"/>
      <c r="E34" s="1058" t="s">
        <v>50</v>
      </c>
      <c r="F34" s="1058"/>
      <c r="G34" s="1058" t="s">
        <v>163</v>
      </c>
      <c r="H34" s="1058"/>
      <c r="I34" s="1058" t="s">
        <v>104</v>
      </c>
      <c r="J34" s="1058"/>
      <c r="K34" s="1058" t="s">
        <v>75</v>
      </c>
      <c r="L34" s="1058"/>
      <c r="M34" s="1058" t="s">
        <v>164</v>
      </c>
      <c r="N34" s="1058"/>
      <c r="O34" s="1058" t="s">
        <v>165</v>
      </c>
      <c r="P34" s="1058"/>
      <c r="Q34" s="1058" t="s">
        <v>163</v>
      </c>
      <c r="R34" s="1058"/>
      <c r="S34" s="1058" t="s">
        <v>104</v>
      </c>
      <c r="T34" s="1058"/>
      <c r="U34" s="1058" t="s">
        <v>75</v>
      </c>
      <c r="V34" s="1076"/>
    </row>
    <row r="35" spans="1:22" ht="17.100000000000001" customHeight="1" x14ac:dyDescent="0.15">
      <c r="A35" s="1034" t="s">
        <v>21</v>
      </c>
      <c r="B35" s="1035"/>
      <c r="C35" s="1055"/>
      <c r="D35" s="1074"/>
      <c r="E35" s="1074"/>
      <c r="F35" s="1074"/>
      <c r="G35" s="1072" t="e">
        <f t="shared" ref="G35:G42" si="12">C35/E35</f>
        <v>#DIV/0!</v>
      </c>
      <c r="H35" s="1072"/>
      <c r="I35" s="1071"/>
      <c r="J35" s="1071"/>
      <c r="K35" s="1072" t="e">
        <f t="shared" ref="K35:K42" si="13">G35-I35</f>
        <v>#DIV/0!</v>
      </c>
      <c r="L35" s="1075"/>
      <c r="M35" s="1055"/>
      <c r="N35" s="1074"/>
      <c r="O35" s="1074"/>
      <c r="P35" s="1074"/>
      <c r="Q35" s="1072" t="e">
        <f t="shared" ref="Q35:Q42" si="14">M35/O35</f>
        <v>#DIV/0!</v>
      </c>
      <c r="R35" s="1072"/>
      <c r="S35" s="1071"/>
      <c r="T35" s="1071"/>
      <c r="U35" s="1072" t="e">
        <f t="shared" ref="U35:U42" si="15">Q35-S35</f>
        <v>#DIV/0!</v>
      </c>
      <c r="V35" s="1073"/>
    </row>
    <row r="36" spans="1:22" ht="17.100000000000001" customHeight="1" x14ac:dyDescent="0.15">
      <c r="A36" s="1034" t="s">
        <v>22</v>
      </c>
      <c r="B36" s="1035"/>
      <c r="C36" s="1051"/>
      <c r="D36" s="1069"/>
      <c r="E36" s="1069"/>
      <c r="F36" s="1069"/>
      <c r="G36" s="1063" t="e">
        <f t="shared" si="12"/>
        <v>#DIV/0!</v>
      </c>
      <c r="H36" s="1063"/>
      <c r="I36" s="1062"/>
      <c r="J36" s="1062"/>
      <c r="K36" s="1063" t="e">
        <f t="shared" si="13"/>
        <v>#DIV/0!</v>
      </c>
      <c r="L36" s="1070"/>
      <c r="M36" s="1051"/>
      <c r="N36" s="1069"/>
      <c r="O36" s="1069"/>
      <c r="P36" s="1069"/>
      <c r="Q36" s="1063" t="e">
        <f t="shared" si="14"/>
        <v>#DIV/0!</v>
      </c>
      <c r="R36" s="1063"/>
      <c r="S36" s="1062"/>
      <c r="T36" s="1062"/>
      <c r="U36" s="1063" t="e">
        <f t="shared" si="15"/>
        <v>#DIV/0!</v>
      </c>
      <c r="V36" s="1064"/>
    </row>
    <row r="37" spans="1:22" ht="17.100000000000001" customHeight="1" x14ac:dyDescent="0.15">
      <c r="A37" s="1034" t="s">
        <v>23</v>
      </c>
      <c r="B37" s="1035"/>
      <c r="C37" s="1051"/>
      <c r="D37" s="1069"/>
      <c r="E37" s="1069"/>
      <c r="F37" s="1069"/>
      <c r="G37" s="1063" t="e">
        <f t="shared" si="12"/>
        <v>#DIV/0!</v>
      </c>
      <c r="H37" s="1063"/>
      <c r="I37" s="1062"/>
      <c r="J37" s="1062"/>
      <c r="K37" s="1063" t="e">
        <f t="shared" si="13"/>
        <v>#DIV/0!</v>
      </c>
      <c r="L37" s="1070"/>
      <c r="M37" s="1051"/>
      <c r="N37" s="1069"/>
      <c r="O37" s="1069"/>
      <c r="P37" s="1069"/>
      <c r="Q37" s="1063" t="e">
        <f t="shared" si="14"/>
        <v>#DIV/0!</v>
      </c>
      <c r="R37" s="1063"/>
      <c r="S37" s="1062"/>
      <c r="T37" s="1062"/>
      <c r="U37" s="1063" t="e">
        <f t="shared" si="15"/>
        <v>#DIV/0!</v>
      </c>
      <c r="V37" s="1064"/>
    </row>
    <row r="38" spans="1:22" ht="17.100000000000001" customHeight="1" x14ac:dyDescent="0.15">
      <c r="A38" s="1034" t="s">
        <v>24</v>
      </c>
      <c r="B38" s="1035"/>
      <c r="C38" s="1051"/>
      <c r="D38" s="1069"/>
      <c r="E38" s="1069"/>
      <c r="F38" s="1069"/>
      <c r="G38" s="1063" t="e">
        <f t="shared" si="12"/>
        <v>#DIV/0!</v>
      </c>
      <c r="H38" s="1063"/>
      <c r="I38" s="1062"/>
      <c r="J38" s="1062"/>
      <c r="K38" s="1063" t="e">
        <f t="shared" si="13"/>
        <v>#DIV/0!</v>
      </c>
      <c r="L38" s="1070"/>
      <c r="M38" s="1051"/>
      <c r="N38" s="1069"/>
      <c r="O38" s="1069"/>
      <c r="P38" s="1069"/>
      <c r="Q38" s="1063" t="e">
        <f t="shared" si="14"/>
        <v>#DIV/0!</v>
      </c>
      <c r="R38" s="1063"/>
      <c r="S38" s="1062"/>
      <c r="T38" s="1062"/>
      <c r="U38" s="1063" t="e">
        <f t="shared" si="15"/>
        <v>#DIV/0!</v>
      </c>
      <c r="V38" s="1064"/>
    </row>
    <row r="39" spans="1:22" ht="17.100000000000001" customHeight="1" x14ac:dyDescent="0.15">
      <c r="A39" s="1034" t="s">
        <v>25</v>
      </c>
      <c r="B39" s="1035"/>
      <c r="C39" s="1051"/>
      <c r="D39" s="1069"/>
      <c r="E39" s="1069"/>
      <c r="F39" s="1069"/>
      <c r="G39" s="1063" t="e">
        <f t="shared" si="12"/>
        <v>#DIV/0!</v>
      </c>
      <c r="H39" s="1063"/>
      <c r="I39" s="1062"/>
      <c r="J39" s="1062"/>
      <c r="K39" s="1063" t="e">
        <f t="shared" si="13"/>
        <v>#DIV/0!</v>
      </c>
      <c r="L39" s="1070"/>
      <c r="M39" s="1051"/>
      <c r="N39" s="1069"/>
      <c r="O39" s="1069"/>
      <c r="P39" s="1069"/>
      <c r="Q39" s="1063" t="e">
        <f t="shared" si="14"/>
        <v>#DIV/0!</v>
      </c>
      <c r="R39" s="1063"/>
      <c r="S39" s="1062"/>
      <c r="T39" s="1062"/>
      <c r="U39" s="1063" t="e">
        <f t="shared" si="15"/>
        <v>#DIV/0!</v>
      </c>
      <c r="V39" s="1064"/>
    </row>
    <row r="40" spans="1:22" ht="17.100000000000001" customHeight="1" x14ac:dyDescent="0.15">
      <c r="A40" s="1034" t="s">
        <v>26</v>
      </c>
      <c r="B40" s="1035"/>
      <c r="C40" s="1051"/>
      <c r="D40" s="1069"/>
      <c r="E40" s="1069"/>
      <c r="F40" s="1069"/>
      <c r="G40" s="1063" t="e">
        <f t="shared" si="12"/>
        <v>#DIV/0!</v>
      </c>
      <c r="H40" s="1063"/>
      <c r="I40" s="1062"/>
      <c r="J40" s="1062"/>
      <c r="K40" s="1063" t="e">
        <f t="shared" si="13"/>
        <v>#DIV/0!</v>
      </c>
      <c r="L40" s="1070"/>
      <c r="M40" s="1051"/>
      <c r="N40" s="1069"/>
      <c r="O40" s="1069"/>
      <c r="P40" s="1069"/>
      <c r="Q40" s="1063" t="e">
        <f t="shared" si="14"/>
        <v>#DIV/0!</v>
      </c>
      <c r="R40" s="1063"/>
      <c r="S40" s="1062"/>
      <c r="T40" s="1062"/>
      <c r="U40" s="1063" t="e">
        <f t="shared" si="15"/>
        <v>#DIV/0!</v>
      </c>
      <c r="V40" s="1064"/>
    </row>
    <row r="41" spans="1:22" ht="17.100000000000001" customHeight="1" x14ac:dyDescent="0.15">
      <c r="A41" s="1046" t="s">
        <v>27</v>
      </c>
      <c r="B41" s="1047"/>
      <c r="C41" s="1051"/>
      <c r="D41" s="1069"/>
      <c r="E41" s="1069"/>
      <c r="F41" s="1069"/>
      <c r="G41" s="1063" t="e">
        <f t="shared" si="12"/>
        <v>#DIV/0!</v>
      </c>
      <c r="H41" s="1063"/>
      <c r="I41" s="1062"/>
      <c r="J41" s="1062"/>
      <c r="K41" s="1063" t="e">
        <f t="shared" si="13"/>
        <v>#DIV/0!</v>
      </c>
      <c r="L41" s="1070"/>
      <c r="M41" s="1051"/>
      <c r="N41" s="1069"/>
      <c r="O41" s="1069"/>
      <c r="P41" s="1069"/>
      <c r="Q41" s="1063" t="e">
        <f t="shared" si="14"/>
        <v>#DIV/0!</v>
      </c>
      <c r="R41" s="1063"/>
      <c r="S41" s="1062"/>
      <c r="T41" s="1062"/>
      <c r="U41" s="1063" t="e">
        <f t="shared" si="15"/>
        <v>#DIV/0!</v>
      </c>
      <c r="V41" s="1064"/>
    </row>
    <row r="42" spans="1:22" ht="17.100000000000001" customHeight="1" x14ac:dyDescent="0.15">
      <c r="A42" s="1040" t="s">
        <v>28</v>
      </c>
      <c r="B42" s="1041"/>
      <c r="C42" s="1045">
        <f>SUM(C35:D41)</f>
        <v>0</v>
      </c>
      <c r="D42" s="1065"/>
      <c r="E42" s="1065">
        <f>SUM(E35:F41)</f>
        <v>0</v>
      </c>
      <c r="F42" s="1065"/>
      <c r="G42" s="1066" t="e">
        <f t="shared" si="12"/>
        <v>#DIV/0!</v>
      </c>
      <c r="H42" s="1066"/>
      <c r="I42" s="1066">
        <f>SUM(I35:J41)</f>
        <v>0</v>
      </c>
      <c r="J42" s="1066"/>
      <c r="K42" s="1066" t="e">
        <f t="shared" si="13"/>
        <v>#DIV/0!</v>
      </c>
      <c r="L42" s="1067"/>
      <c r="M42" s="1045">
        <f>SUM(M35:N41)</f>
        <v>0</v>
      </c>
      <c r="N42" s="1065"/>
      <c r="O42" s="1065">
        <f>SUM(O35:P41)</f>
        <v>0</v>
      </c>
      <c r="P42" s="1065"/>
      <c r="Q42" s="1066" t="e">
        <f t="shared" si="14"/>
        <v>#DIV/0!</v>
      </c>
      <c r="R42" s="1066"/>
      <c r="S42" s="1066">
        <f>SUM(S35:T41)</f>
        <v>0</v>
      </c>
      <c r="T42" s="1066"/>
      <c r="U42" s="1066" t="e">
        <f t="shared" si="15"/>
        <v>#DIV/0!</v>
      </c>
      <c r="V42" s="1068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32" t="s">
        <v>166</v>
      </c>
      <c r="B15" s="1033"/>
      <c r="C15" s="1077" t="s">
        <v>153</v>
      </c>
      <c r="D15" s="1077"/>
      <c r="E15" s="1077"/>
      <c r="F15" s="1059"/>
      <c r="G15" s="1077" t="s">
        <v>154</v>
      </c>
      <c r="H15" s="1077"/>
      <c r="I15" s="1077"/>
      <c r="J15" s="1059"/>
      <c r="K15" s="1077" t="s">
        <v>155</v>
      </c>
      <c r="L15" s="1077"/>
      <c r="M15" s="1077"/>
      <c r="N15" s="1059"/>
      <c r="O15" s="1077" t="s">
        <v>156</v>
      </c>
      <c r="P15" s="1077"/>
      <c r="Q15" s="1077"/>
      <c r="R15" s="1078"/>
    </row>
    <row r="16" spans="1:18" ht="17.100000000000001" customHeight="1" x14ac:dyDescent="0.15">
      <c r="A16" s="1034"/>
      <c r="B16" s="1035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034" t="s">
        <v>21</v>
      </c>
      <c r="B17" s="1035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034" t="s">
        <v>22</v>
      </c>
      <c r="B18" s="1035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034" t="s">
        <v>23</v>
      </c>
      <c r="B19" s="1035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034" t="s">
        <v>24</v>
      </c>
      <c r="B20" s="1035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034" t="s">
        <v>25</v>
      </c>
      <c r="B21" s="1035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034" t="s">
        <v>26</v>
      </c>
      <c r="B22" s="1035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46" t="s">
        <v>27</v>
      </c>
      <c r="B23" s="1047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40" t="s">
        <v>28</v>
      </c>
      <c r="B24" s="1041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083" t="s">
        <v>167</v>
      </c>
      <c r="B26" s="1084"/>
      <c r="C26" s="1079" t="s">
        <v>168</v>
      </c>
      <c r="D26" s="1080"/>
      <c r="E26" s="1079" t="s">
        <v>54</v>
      </c>
      <c r="F26" s="1079"/>
      <c r="G26" s="1079"/>
      <c r="H26" s="1079"/>
      <c r="I26" s="1079"/>
      <c r="J26" s="1079"/>
      <c r="K26" s="1079"/>
      <c r="L26" s="1079"/>
      <c r="M26" s="1079"/>
      <c r="N26" s="1089" t="s">
        <v>55</v>
      </c>
      <c r="O26" s="1079"/>
      <c r="P26" s="1079"/>
      <c r="Q26" s="1079"/>
      <c r="R26" s="1079"/>
      <c r="S26" s="1090"/>
    </row>
    <row r="27" spans="1:19" ht="17.100000000000001" customHeight="1" x14ac:dyDescent="0.15">
      <c r="A27" s="1085"/>
      <c r="B27" s="1086"/>
      <c r="C27" s="1081"/>
      <c r="D27" s="1082"/>
      <c r="E27" s="1081" t="s">
        <v>56</v>
      </c>
      <c r="F27" s="1081"/>
      <c r="G27" s="1081" t="s">
        <v>57</v>
      </c>
      <c r="H27" s="1081"/>
      <c r="I27" s="1081"/>
      <c r="J27" s="1081" t="s">
        <v>58</v>
      </c>
      <c r="K27" s="1081"/>
      <c r="L27" s="1081" t="s">
        <v>59</v>
      </c>
      <c r="M27" s="1081"/>
      <c r="N27" s="1091" t="s">
        <v>56</v>
      </c>
      <c r="O27" s="1081"/>
      <c r="P27" s="1081" t="s">
        <v>58</v>
      </c>
      <c r="Q27" s="1081"/>
      <c r="R27" s="1081" t="s">
        <v>59</v>
      </c>
      <c r="S27" s="1092"/>
    </row>
    <row r="28" spans="1:19" ht="17.100000000000001" customHeight="1" x14ac:dyDescent="0.15">
      <c r="A28" s="1087"/>
      <c r="B28" s="1088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034" t="s">
        <v>21</v>
      </c>
      <c r="B29" s="1035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034" t="s">
        <v>22</v>
      </c>
      <c r="B30" s="1035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034" t="s">
        <v>23</v>
      </c>
      <c r="B31" s="1035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034" t="s">
        <v>24</v>
      </c>
      <c r="B32" s="1035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034" t="s">
        <v>25</v>
      </c>
      <c r="B33" s="1035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034" t="s">
        <v>26</v>
      </c>
      <c r="B34" s="1035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46" t="s">
        <v>27</v>
      </c>
      <c r="B35" s="1047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40" t="s">
        <v>28</v>
      </c>
      <c r="B36" s="1041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O15:R15"/>
    <mergeCell ref="A17:B17"/>
    <mergeCell ref="A21:B21"/>
    <mergeCell ref="A22:B22"/>
    <mergeCell ref="C15:F15"/>
    <mergeCell ref="G15:J15"/>
    <mergeCell ref="K15:N15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32" t="s">
        <v>9</v>
      </c>
      <c r="B15" s="1079" t="s">
        <v>153</v>
      </c>
      <c r="C15" s="1079"/>
      <c r="D15" s="1079"/>
      <c r="E15" s="1079"/>
      <c r="F15" s="1079"/>
      <c r="G15" s="1079" t="s">
        <v>154</v>
      </c>
      <c r="H15" s="1079"/>
      <c r="I15" s="1079"/>
      <c r="J15" s="1079"/>
      <c r="K15" s="1079"/>
      <c r="L15" s="1079" t="s">
        <v>155</v>
      </c>
      <c r="M15" s="1079"/>
      <c r="N15" s="1079"/>
      <c r="O15" s="1079"/>
      <c r="P15" s="1079"/>
      <c r="Q15" s="1095" t="s">
        <v>156</v>
      </c>
      <c r="R15" s="1095"/>
      <c r="S15" s="1095"/>
      <c r="T15" s="1095"/>
      <c r="U15" s="1096"/>
    </row>
    <row r="16" spans="1:21" ht="17.100000000000001" customHeight="1" x14ac:dyDescent="0.15">
      <c r="A16" s="1034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2" t="s">
        <v>9</v>
      </c>
      <c r="B38" s="1079" t="s">
        <v>157</v>
      </c>
      <c r="C38" s="1079"/>
      <c r="D38" s="1079"/>
      <c r="E38" s="1079"/>
      <c r="F38" s="1079"/>
      <c r="G38" s="1079" t="s">
        <v>68</v>
      </c>
      <c r="H38" s="1079"/>
      <c r="I38" s="1079"/>
      <c r="J38" s="1079"/>
      <c r="K38" s="1079"/>
      <c r="L38" s="1079" t="s">
        <v>69</v>
      </c>
      <c r="M38" s="1079"/>
      <c r="N38" s="1079"/>
      <c r="O38" s="1079"/>
      <c r="P38" s="1079"/>
      <c r="Q38" s="1095" t="s">
        <v>173</v>
      </c>
      <c r="R38" s="1095"/>
      <c r="S38" s="1095"/>
      <c r="T38" s="1095"/>
      <c r="U38" s="1096"/>
    </row>
    <row r="39" spans="1:21" ht="17.100000000000001" customHeight="1" x14ac:dyDescent="0.15">
      <c r="A39" s="1034"/>
      <c r="B39" s="1093" t="s">
        <v>169</v>
      </c>
      <c r="C39" s="1093" t="s">
        <v>170</v>
      </c>
      <c r="D39" s="1093" t="s">
        <v>171</v>
      </c>
      <c r="E39" s="1093" t="s">
        <v>172</v>
      </c>
      <c r="F39" s="1093" t="s">
        <v>42</v>
      </c>
      <c r="G39" s="1093" t="s">
        <v>169</v>
      </c>
      <c r="H39" s="1093" t="s">
        <v>170</v>
      </c>
      <c r="I39" s="1093" t="s">
        <v>171</v>
      </c>
      <c r="J39" s="1093" t="s">
        <v>172</v>
      </c>
      <c r="K39" s="1093" t="s">
        <v>42</v>
      </c>
      <c r="L39" s="1093" t="s">
        <v>174</v>
      </c>
      <c r="M39" s="1093" t="s">
        <v>175</v>
      </c>
      <c r="N39" s="1093" t="s">
        <v>176</v>
      </c>
      <c r="O39" s="1093" t="s">
        <v>177</v>
      </c>
      <c r="P39" s="1093" t="s">
        <v>42</v>
      </c>
      <c r="Q39" s="1093" t="s">
        <v>178</v>
      </c>
      <c r="R39" s="1093" t="s">
        <v>179</v>
      </c>
      <c r="S39" s="1093" t="s">
        <v>176</v>
      </c>
      <c r="T39" s="1093" t="s">
        <v>177</v>
      </c>
      <c r="U39" s="1094" t="s">
        <v>42</v>
      </c>
    </row>
    <row r="40" spans="1:21" ht="17.100000000000001" customHeight="1" x14ac:dyDescent="0.15">
      <c r="A40" s="1034"/>
      <c r="B40" s="1093"/>
      <c r="C40" s="1093"/>
      <c r="D40" s="1093"/>
      <c r="E40" s="1093"/>
      <c r="F40" s="1093"/>
      <c r="G40" s="1093"/>
      <c r="H40" s="1093"/>
      <c r="I40" s="1093"/>
      <c r="J40" s="1093"/>
      <c r="K40" s="1093"/>
      <c r="L40" s="1093"/>
      <c r="M40" s="1093"/>
      <c r="N40" s="1093"/>
      <c r="O40" s="1093"/>
      <c r="P40" s="1093"/>
      <c r="Q40" s="1093"/>
      <c r="R40" s="1093"/>
      <c r="S40" s="1093"/>
      <c r="T40" s="1093"/>
      <c r="U40" s="1094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G15:K15"/>
    <mergeCell ref="L15:P15"/>
    <mergeCell ref="Q15:U15"/>
    <mergeCell ref="B38:F38"/>
    <mergeCell ref="G38:K38"/>
    <mergeCell ref="L38:P38"/>
    <mergeCell ref="Q38:U38"/>
    <mergeCell ref="A15:A16"/>
    <mergeCell ref="A38:A40"/>
    <mergeCell ref="B39:B40"/>
    <mergeCell ref="C39:C40"/>
    <mergeCell ref="D39:D40"/>
    <mergeCell ref="B15:F15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2" t="s">
        <v>9</v>
      </c>
      <c r="B14" s="1079" t="s">
        <v>153</v>
      </c>
      <c r="C14" s="1079"/>
      <c r="D14" s="1079"/>
      <c r="E14" s="1079"/>
      <c r="F14" s="1079"/>
      <c r="G14" s="1079" t="s">
        <v>154</v>
      </c>
      <c r="H14" s="1079"/>
      <c r="I14" s="1079"/>
      <c r="J14" s="1079"/>
      <c r="K14" s="1079"/>
      <c r="L14" s="1079" t="s">
        <v>155</v>
      </c>
      <c r="M14" s="1079"/>
      <c r="N14" s="1079"/>
      <c r="O14" s="1079"/>
      <c r="P14" s="1079"/>
      <c r="Q14" s="1095" t="s">
        <v>156</v>
      </c>
      <c r="R14" s="1095"/>
      <c r="S14" s="1095"/>
      <c r="T14" s="1095"/>
      <c r="U14" s="1096"/>
    </row>
    <row r="15" spans="1:21" ht="17.100000000000001" customHeight="1" x14ac:dyDescent="0.15">
      <c r="A15" s="1117"/>
      <c r="B15" s="1103" t="s">
        <v>104</v>
      </c>
      <c r="C15" s="1103" t="s">
        <v>64</v>
      </c>
      <c r="D15" s="1103" t="s">
        <v>65</v>
      </c>
      <c r="E15" s="1103" t="s">
        <v>180</v>
      </c>
      <c r="F15" s="1103" t="s">
        <v>75</v>
      </c>
      <c r="G15" s="1103" t="s">
        <v>104</v>
      </c>
      <c r="H15" s="1103" t="s">
        <v>64</v>
      </c>
      <c r="I15" s="1103" t="s">
        <v>65</v>
      </c>
      <c r="J15" s="1103" t="s">
        <v>180</v>
      </c>
      <c r="K15" s="1103" t="s">
        <v>75</v>
      </c>
      <c r="L15" s="1103" t="s">
        <v>104</v>
      </c>
      <c r="M15" s="1103" t="s">
        <v>64</v>
      </c>
      <c r="N15" s="1103" t="s">
        <v>65</v>
      </c>
      <c r="O15" s="1103" t="s">
        <v>180</v>
      </c>
      <c r="P15" s="1103" t="s">
        <v>75</v>
      </c>
      <c r="Q15" s="1103" t="s">
        <v>104</v>
      </c>
      <c r="R15" s="1103" t="s">
        <v>64</v>
      </c>
      <c r="S15" s="1103" t="s">
        <v>65</v>
      </c>
      <c r="T15" s="1103" t="s">
        <v>180</v>
      </c>
      <c r="U15" s="1122" t="s">
        <v>75</v>
      </c>
    </row>
    <row r="16" spans="1:21" ht="17.100000000000001" customHeight="1" x14ac:dyDescent="0.15">
      <c r="A16" s="1034"/>
      <c r="B16" s="1104"/>
      <c r="C16" s="1104"/>
      <c r="D16" s="1104"/>
      <c r="E16" s="1104"/>
      <c r="F16" s="1104"/>
      <c r="G16" s="1104"/>
      <c r="H16" s="1104"/>
      <c r="I16" s="1104"/>
      <c r="J16" s="1104"/>
      <c r="K16" s="1104"/>
      <c r="L16" s="1104"/>
      <c r="M16" s="1104"/>
      <c r="N16" s="1104"/>
      <c r="O16" s="1104"/>
      <c r="P16" s="1104"/>
      <c r="Q16" s="1104"/>
      <c r="R16" s="1104"/>
      <c r="S16" s="1104"/>
      <c r="T16" s="1104"/>
      <c r="U16" s="1123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2" t="s">
        <v>9</v>
      </c>
      <c r="B38" s="1079" t="s">
        <v>157</v>
      </c>
      <c r="C38" s="1079"/>
      <c r="D38" s="1079"/>
      <c r="E38" s="1079"/>
      <c r="F38" s="1079"/>
      <c r="G38" s="1079"/>
      <c r="H38" s="1079" t="s">
        <v>68</v>
      </c>
      <c r="I38" s="1079"/>
      <c r="J38" s="1079"/>
      <c r="K38" s="1079"/>
      <c r="L38" s="1079"/>
      <c r="M38" s="1079"/>
      <c r="N38" s="1079" t="s">
        <v>69</v>
      </c>
      <c r="O38" s="1079"/>
      <c r="P38" s="1079"/>
      <c r="Q38" s="1079"/>
      <c r="R38" s="1079"/>
      <c r="S38" s="1079"/>
      <c r="T38" s="1079"/>
      <c r="U38" s="1090"/>
    </row>
    <row r="39" spans="1:21" ht="17.100000000000001" customHeight="1" x14ac:dyDescent="0.15">
      <c r="A39" s="1117"/>
      <c r="B39" s="1101" t="s">
        <v>104</v>
      </c>
      <c r="C39" s="1101" t="s">
        <v>64</v>
      </c>
      <c r="D39" s="1101" t="s">
        <v>65</v>
      </c>
      <c r="E39" s="1107" t="s">
        <v>180</v>
      </c>
      <c r="F39" s="1101" t="s">
        <v>75</v>
      </c>
      <c r="G39" s="1101" t="s">
        <v>42</v>
      </c>
      <c r="H39" s="1101" t="s">
        <v>104</v>
      </c>
      <c r="I39" s="1101" t="s">
        <v>64</v>
      </c>
      <c r="J39" s="1101" t="s">
        <v>65</v>
      </c>
      <c r="K39" s="1107" t="s">
        <v>180</v>
      </c>
      <c r="L39" s="1101" t="s">
        <v>75</v>
      </c>
      <c r="M39" s="1101" t="s">
        <v>42</v>
      </c>
      <c r="N39" s="1101" t="s">
        <v>161</v>
      </c>
      <c r="O39" s="1107" t="s">
        <v>181</v>
      </c>
      <c r="P39" s="1101" t="s">
        <v>65</v>
      </c>
      <c r="Q39" s="1101" t="s">
        <v>63</v>
      </c>
      <c r="R39" s="1097" t="s">
        <v>75</v>
      </c>
      <c r="S39" s="1105"/>
      <c r="T39" s="1097" t="s">
        <v>42</v>
      </c>
      <c r="U39" s="1098"/>
    </row>
    <row r="40" spans="1:21" ht="17.100000000000001" customHeight="1" x14ac:dyDescent="0.15">
      <c r="A40" s="1034"/>
      <c r="B40" s="1102"/>
      <c r="C40" s="1102"/>
      <c r="D40" s="1102"/>
      <c r="E40" s="1108"/>
      <c r="F40" s="1102"/>
      <c r="G40" s="1102"/>
      <c r="H40" s="1102"/>
      <c r="I40" s="1102"/>
      <c r="J40" s="1102"/>
      <c r="K40" s="1108"/>
      <c r="L40" s="1102"/>
      <c r="M40" s="1102"/>
      <c r="N40" s="1102"/>
      <c r="O40" s="1108"/>
      <c r="P40" s="1102"/>
      <c r="Q40" s="1102"/>
      <c r="R40" s="1099"/>
      <c r="S40" s="1106"/>
      <c r="T40" s="1099"/>
      <c r="U40" s="1100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118" t="e">
        <f t="shared" ref="R41:R48" si="18">Q41-N41</f>
        <v>#DIV/0!</v>
      </c>
      <c r="S41" s="1119"/>
      <c r="T41" s="1120" t="e">
        <f t="shared" ref="T41:T48" si="19">Q41/N41</f>
        <v>#DIV/0!</v>
      </c>
      <c r="U41" s="1121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109" t="e">
        <f t="shared" si="18"/>
        <v>#DIV/0!</v>
      </c>
      <c r="S42" s="1110"/>
      <c r="T42" s="1111" t="e">
        <f t="shared" si="19"/>
        <v>#DIV/0!</v>
      </c>
      <c r="U42" s="1112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109" t="e">
        <f t="shared" si="18"/>
        <v>#DIV/0!</v>
      </c>
      <c r="S43" s="1110"/>
      <c r="T43" s="1111" t="e">
        <f t="shared" si="19"/>
        <v>#DIV/0!</v>
      </c>
      <c r="U43" s="1112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109" t="e">
        <f t="shared" si="18"/>
        <v>#DIV/0!</v>
      </c>
      <c r="S44" s="1110"/>
      <c r="T44" s="1111" t="e">
        <f t="shared" si="19"/>
        <v>#DIV/0!</v>
      </c>
      <c r="U44" s="1112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109" t="e">
        <f t="shared" si="18"/>
        <v>#DIV/0!</v>
      </c>
      <c r="S45" s="1110"/>
      <c r="T45" s="1111" t="e">
        <f t="shared" si="19"/>
        <v>#DIV/0!</v>
      </c>
      <c r="U45" s="1112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109" t="e">
        <f t="shared" si="18"/>
        <v>#DIV/0!</v>
      </c>
      <c r="S46" s="1110"/>
      <c r="T46" s="1111" t="e">
        <f t="shared" si="19"/>
        <v>#DIV/0!</v>
      </c>
      <c r="U46" s="1112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109" t="e">
        <f t="shared" si="18"/>
        <v>#DIV/0!</v>
      </c>
      <c r="S47" s="1110"/>
      <c r="T47" s="1111" t="e">
        <f t="shared" si="19"/>
        <v>#DIV/0!</v>
      </c>
      <c r="U47" s="1112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113" t="e">
        <f t="shared" si="18"/>
        <v>#DIV/0!</v>
      </c>
      <c r="S48" s="1114"/>
      <c r="T48" s="1115" t="e">
        <f t="shared" si="19"/>
        <v>#DIV/0!</v>
      </c>
      <c r="U48" s="1116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  <mergeCell ref="R41:S41"/>
    <mergeCell ref="T41:U41"/>
    <mergeCell ref="R42:S42"/>
    <mergeCell ref="T42:U42"/>
    <mergeCell ref="R43:S43"/>
    <mergeCell ref="T43:U43"/>
    <mergeCell ref="R44:S44"/>
    <mergeCell ref="T44:U44"/>
    <mergeCell ref="R45:S45"/>
    <mergeCell ref="T45:U45"/>
    <mergeCell ref="R46:S46"/>
    <mergeCell ref="T46:U46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G39:G40"/>
    <mergeCell ref="H15:H16"/>
    <mergeCell ref="H39:H40"/>
    <mergeCell ref="I15:I16"/>
    <mergeCell ref="I39:I40"/>
    <mergeCell ref="J39:J40"/>
    <mergeCell ref="K15:K16"/>
    <mergeCell ref="K39:K40"/>
    <mergeCell ref="L15:L16"/>
    <mergeCell ref="L39:L40"/>
    <mergeCell ref="M39:M40"/>
    <mergeCell ref="N15:N16"/>
    <mergeCell ref="N39:N40"/>
    <mergeCell ref="O15:O16"/>
    <mergeCell ref="O39:O40"/>
    <mergeCell ref="T39:U40"/>
    <mergeCell ref="P39:P40"/>
    <mergeCell ref="Q15:Q16"/>
    <mergeCell ref="Q39:Q40"/>
    <mergeCell ref="R15:R16"/>
    <mergeCell ref="S15:S16"/>
    <mergeCell ref="R39:S40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32" t="s">
        <v>9</v>
      </c>
      <c r="B14" s="1033"/>
      <c r="C14" s="1060" t="s">
        <v>153</v>
      </c>
      <c r="D14" s="1060"/>
      <c r="E14" s="1060"/>
      <c r="F14" s="1060" t="s">
        <v>154</v>
      </c>
      <c r="G14" s="1060"/>
      <c r="H14" s="1060"/>
      <c r="I14" s="1060" t="s">
        <v>155</v>
      </c>
      <c r="J14" s="1060"/>
      <c r="K14" s="1060"/>
      <c r="L14" s="1060" t="s">
        <v>156</v>
      </c>
      <c r="M14" s="1060"/>
      <c r="N14" s="1061"/>
    </row>
    <row r="15" spans="1:14" ht="17.100000000000001" customHeight="1" x14ac:dyDescent="0.15">
      <c r="A15" s="1034"/>
      <c r="B15" s="1035"/>
      <c r="C15" s="1140" t="s">
        <v>72</v>
      </c>
      <c r="D15" s="1140" t="s">
        <v>73</v>
      </c>
      <c r="E15" s="1141" t="s">
        <v>71</v>
      </c>
      <c r="F15" s="1140" t="s">
        <v>72</v>
      </c>
      <c r="G15" s="1140" t="s">
        <v>73</v>
      </c>
      <c r="H15" s="1141" t="s">
        <v>71</v>
      </c>
      <c r="I15" s="1140" t="s">
        <v>72</v>
      </c>
      <c r="J15" s="1140" t="s">
        <v>73</v>
      </c>
      <c r="K15" s="1141" t="s">
        <v>71</v>
      </c>
      <c r="L15" s="1140" t="s">
        <v>72</v>
      </c>
      <c r="M15" s="1140" t="s">
        <v>73</v>
      </c>
      <c r="N15" s="1124" t="s">
        <v>71</v>
      </c>
    </row>
    <row r="16" spans="1:14" ht="17.100000000000001" customHeight="1" x14ac:dyDescent="0.15">
      <c r="A16" s="1034"/>
      <c r="B16" s="1035"/>
      <c r="C16" s="1140"/>
      <c r="D16" s="1140"/>
      <c r="E16" s="1141"/>
      <c r="F16" s="1140"/>
      <c r="G16" s="1140"/>
      <c r="H16" s="1141"/>
      <c r="I16" s="1140"/>
      <c r="J16" s="1140"/>
      <c r="K16" s="1141"/>
      <c r="L16" s="1140"/>
      <c r="M16" s="1140"/>
      <c r="N16" s="1124"/>
    </row>
    <row r="17" spans="1:14" ht="17.100000000000001" customHeight="1" x14ac:dyDescent="0.15">
      <c r="A17" s="1034" t="s">
        <v>21</v>
      </c>
      <c r="B17" s="1035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034" t="s">
        <v>22</v>
      </c>
      <c r="B18" s="1035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034" t="s">
        <v>23</v>
      </c>
      <c r="B19" s="1035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034" t="s">
        <v>24</v>
      </c>
      <c r="B20" s="1035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034" t="s">
        <v>25</v>
      </c>
      <c r="B21" s="1035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034" t="s">
        <v>26</v>
      </c>
      <c r="B22" s="1035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034" t="s">
        <v>27</v>
      </c>
      <c r="B23" s="1035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40" t="s">
        <v>28</v>
      </c>
      <c r="B24" s="1041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32" t="s">
        <v>9</v>
      </c>
      <c r="B37" s="1033"/>
      <c r="C37" s="1056" t="s">
        <v>68</v>
      </c>
      <c r="D37" s="1056"/>
      <c r="E37" s="1056"/>
      <c r="F37" s="1056"/>
      <c r="G37" s="1056"/>
      <c r="H37" s="1056"/>
      <c r="I37" s="1056" t="s">
        <v>69</v>
      </c>
      <c r="J37" s="1056"/>
      <c r="K37" s="1056"/>
      <c r="L37" s="1056"/>
      <c r="M37" s="1056"/>
      <c r="N37" s="1057"/>
    </row>
    <row r="38" spans="1:14" ht="17.100000000000001" customHeight="1" x14ac:dyDescent="0.15">
      <c r="A38" s="1034"/>
      <c r="B38" s="1035"/>
      <c r="C38" s="1058" t="s">
        <v>72</v>
      </c>
      <c r="D38" s="1058"/>
      <c r="E38" s="1058" t="s">
        <v>73</v>
      </c>
      <c r="F38" s="1058"/>
      <c r="G38" s="1058" t="s">
        <v>71</v>
      </c>
      <c r="H38" s="1058"/>
      <c r="I38" s="1058" t="s">
        <v>182</v>
      </c>
      <c r="J38" s="1058"/>
      <c r="K38" s="1058" t="s">
        <v>183</v>
      </c>
      <c r="L38" s="1058"/>
      <c r="M38" s="1058" t="s">
        <v>71</v>
      </c>
      <c r="N38" s="1076"/>
    </row>
    <row r="39" spans="1:14" ht="17.100000000000001" customHeight="1" x14ac:dyDescent="0.15">
      <c r="A39" s="1034" t="s">
        <v>21</v>
      </c>
      <c r="B39" s="1035"/>
      <c r="C39" s="1136"/>
      <c r="D39" s="1135"/>
      <c r="E39" s="1135"/>
      <c r="F39" s="1135"/>
      <c r="G39" s="1137" t="e">
        <f>E39/C39</f>
        <v>#DIV/0!</v>
      </c>
      <c r="H39" s="1138"/>
      <c r="I39" s="1139"/>
      <c r="J39" s="1135"/>
      <c r="K39" s="1135"/>
      <c r="L39" s="1135"/>
      <c r="M39" s="1072" t="e">
        <f t="shared" ref="M39:M46" si="6">K39/I39</f>
        <v>#DIV/0!</v>
      </c>
      <c r="N39" s="1073"/>
    </row>
    <row r="40" spans="1:14" ht="17.100000000000001" customHeight="1" x14ac:dyDescent="0.15">
      <c r="A40" s="1034" t="s">
        <v>22</v>
      </c>
      <c r="B40" s="1035"/>
      <c r="C40" s="1126"/>
      <c r="D40" s="1125"/>
      <c r="E40" s="1125"/>
      <c r="F40" s="1125"/>
      <c r="G40" s="1127" t="e">
        <f>E40/C40</f>
        <v>#DIV/0!</v>
      </c>
      <c r="H40" s="1128"/>
      <c r="I40" s="1129"/>
      <c r="J40" s="1125"/>
      <c r="K40" s="1125"/>
      <c r="L40" s="1125"/>
      <c r="M40" s="1063" t="e">
        <f t="shared" si="6"/>
        <v>#DIV/0!</v>
      </c>
      <c r="N40" s="1064"/>
    </row>
    <row r="41" spans="1:14" ht="17.100000000000001" customHeight="1" x14ac:dyDescent="0.15">
      <c r="A41" s="1034" t="s">
        <v>23</v>
      </c>
      <c r="B41" s="1035"/>
      <c r="C41" s="1126"/>
      <c r="D41" s="1125"/>
      <c r="E41" s="1125"/>
      <c r="F41" s="1125"/>
      <c r="G41" s="1127" t="e">
        <f t="shared" ref="G41:G46" si="7">E41/C41</f>
        <v>#DIV/0!</v>
      </c>
      <c r="H41" s="1128"/>
      <c r="I41" s="1129"/>
      <c r="J41" s="1125"/>
      <c r="K41" s="1125"/>
      <c r="L41" s="1125"/>
      <c r="M41" s="1063" t="e">
        <f t="shared" si="6"/>
        <v>#DIV/0!</v>
      </c>
      <c r="N41" s="1064"/>
    </row>
    <row r="42" spans="1:14" ht="17.100000000000001" customHeight="1" x14ac:dyDescent="0.15">
      <c r="A42" s="1034" t="s">
        <v>24</v>
      </c>
      <c r="B42" s="1035"/>
      <c r="C42" s="1126"/>
      <c r="D42" s="1125"/>
      <c r="E42" s="1125"/>
      <c r="F42" s="1125"/>
      <c r="G42" s="1127" t="e">
        <f t="shared" si="7"/>
        <v>#DIV/0!</v>
      </c>
      <c r="H42" s="1128"/>
      <c r="I42" s="1129"/>
      <c r="J42" s="1125"/>
      <c r="K42" s="1125"/>
      <c r="L42" s="1125"/>
      <c r="M42" s="1063" t="e">
        <f t="shared" si="6"/>
        <v>#DIV/0!</v>
      </c>
      <c r="N42" s="1064"/>
    </row>
    <row r="43" spans="1:14" ht="17.100000000000001" customHeight="1" x14ac:dyDescent="0.15">
      <c r="A43" s="1034" t="s">
        <v>25</v>
      </c>
      <c r="B43" s="1035"/>
      <c r="C43" s="1126"/>
      <c r="D43" s="1125"/>
      <c r="E43" s="1125"/>
      <c r="F43" s="1125"/>
      <c r="G43" s="1127" t="e">
        <f t="shared" si="7"/>
        <v>#DIV/0!</v>
      </c>
      <c r="H43" s="1128"/>
      <c r="I43" s="1129"/>
      <c r="J43" s="1125"/>
      <c r="K43" s="1125"/>
      <c r="L43" s="1125"/>
      <c r="M43" s="1063" t="e">
        <f t="shared" si="6"/>
        <v>#DIV/0!</v>
      </c>
      <c r="N43" s="1064"/>
    </row>
    <row r="44" spans="1:14" ht="17.100000000000001" customHeight="1" x14ac:dyDescent="0.15">
      <c r="A44" s="1034" t="s">
        <v>26</v>
      </c>
      <c r="B44" s="1035"/>
      <c r="C44" s="1126"/>
      <c r="D44" s="1125"/>
      <c r="E44" s="1125"/>
      <c r="F44" s="1125"/>
      <c r="G44" s="1127" t="e">
        <f t="shared" si="7"/>
        <v>#DIV/0!</v>
      </c>
      <c r="H44" s="1128"/>
      <c r="I44" s="1129"/>
      <c r="J44" s="1125"/>
      <c r="K44" s="1125"/>
      <c r="L44" s="1125"/>
      <c r="M44" s="1063" t="e">
        <f t="shared" si="6"/>
        <v>#DIV/0!</v>
      </c>
      <c r="N44" s="1064"/>
    </row>
    <row r="45" spans="1:14" ht="17.100000000000001" customHeight="1" x14ac:dyDescent="0.15">
      <c r="A45" s="1034" t="s">
        <v>27</v>
      </c>
      <c r="B45" s="1035"/>
      <c r="C45" s="1126"/>
      <c r="D45" s="1125"/>
      <c r="E45" s="1125"/>
      <c r="F45" s="1125"/>
      <c r="G45" s="1127" t="e">
        <f t="shared" si="7"/>
        <v>#DIV/0!</v>
      </c>
      <c r="H45" s="1128"/>
      <c r="I45" s="1129"/>
      <c r="J45" s="1125"/>
      <c r="K45" s="1125"/>
      <c r="L45" s="1125"/>
      <c r="M45" s="1063" t="e">
        <f t="shared" si="6"/>
        <v>#DIV/0!</v>
      </c>
      <c r="N45" s="1064"/>
    </row>
    <row r="46" spans="1:14" ht="17.100000000000001" customHeight="1" x14ac:dyDescent="0.15">
      <c r="A46" s="1040" t="s">
        <v>28</v>
      </c>
      <c r="B46" s="1041"/>
      <c r="C46" s="1131">
        <f>SUM(C39:D45)</f>
        <v>0</v>
      </c>
      <c r="D46" s="1130"/>
      <c r="E46" s="1130">
        <f>SUM(E39:F45)</f>
        <v>0</v>
      </c>
      <c r="F46" s="1130"/>
      <c r="G46" s="1132" t="e">
        <f t="shared" si="7"/>
        <v>#DIV/0!</v>
      </c>
      <c r="H46" s="1133"/>
      <c r="I46" s="1134">
        <f>SUM(I39:J45)</f>
        <v>0</v>
      </c>
      <c r="J46" s="1130"/>
      <c r="K46" s="1130">
        <f>SUM(K39:L45)</f>
        <v>0</v>
      </c>
      <c r="L46" s="1130"/>
      <c r="M46" s="1066" t="e">
        <f t="shared" si="6"/>
        <v>#DIV/0!</v>
      </c>
      <c r="N46" s="1068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8:B18"/>
    <mergeCell ref="A19:B19"/>
    <mergeCell ref="A20:B20"/>
    <mergeCell ref="A21:B21"/>
    <mergeCell ref="A22:B22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E43:F43"/>
    <mergeCell ref="G43:H43"/>
    <mergeCell ref="I43:J43"/>
    <mergeCell ref="K41:L41"/>
    <mergeCell ref="M41:N41"/>
    <mergeCell ref="K42:L42"/>
    <mergeCell ref="M42:N42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32" t="s">
        <v>9</v>
      </c>
      <c r="B17" s="1060" t="s">
        <v>153</v>
      </c>
      <c r="C17" s="1060"/>
      <c r="D17" s="1060"/>
      <c r="E17" s="1060"/>
      <c r="F17" s="1060"/>
      <c r="G17" s="1060" t="s">
        <v>154</v>
      </c>
      <c r="H17" s="1060"/>
      <c r="I17" s="1060"/>
      <c r="J17" s="1060"/>
      <c r="K17" s="1060"/>
      <c r="L17" s="1060" t="s">
        <v>155</v>
      </c>
      <c r="M17" s="1060"/>
      <c r="N17" s="1060"/>
      <c r="O17" s="1060"/>
      <c r="P17" s="1060"/>
      <c r="Q17" s="1060" t="s">
        <v>156</v>
      </c>
      <c r="R17" s="1060"/>
      <c r="S17" s="1060"/>
      <c r="T17" s="1060"/>
      <c r="U17" s="1061"/>
    </row>
    <row r="18" spans="1:21" ht="17.100000000000001" customHeight="1" x14ac:dyDescent="0.15">
      <c r="A18" s="1034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32" t="s">
        <v>9</v>
      </c>
      <c r="B28" s="1079" t="s">
        <v>68</v>
      </c>
      <c r="C28" s="1079"/>
      <c r="D28" s="1079"/>
      <c r="E28" s="1079"/>
      <c r="F28" s="1079"/>
      <c r="G28" s="1079"/>
      <c r="H28" s="1079"/>
      <c r="I28" s="1079"/>
      <c r="J28" s="1079"/>
      <c r="K28" s="1079"/>
      <c r="L28" s="1079" t="s">
        <v>69</v>
      </c>
      <c r="M28" s="1079"/>
      <c r="N28" s="1079"/>
      <c r="O28" s="1079"/>
      <c r="P28" s="1079"/>
      <c r="Q28" s="1079"/>
      <c r="R28" s="1079"/>
      <c r="S28" s="1079"/>
      <c r="T28" s="1079"/>
      <c r="U28" s="1090"/>
    </row>
    <row r="29" spans="1:21" ht="17.100000000000001" customHeight="1" x14ac:dyDescent="0.15">
      <c r="A29" s="1034"/>
      <c r="B29" s="1081" t="s">
        <v>104</v>
      </c>
      <c r="C29" s="1081"/>
      <c r="D29" s="1081" t="s">
        <v>41</v>
      </c>
      <c r="E29" s="1081"/>
      <c r="F29" s="1081" t="s">
        <v>75</v>
      </c>
      <c r="G29" s="1081"/>
      <c r="H29" s="1081" t="s">
        <v>76</v>
      </c>
      <c r="I29" s="1081"/>
      <c r="J29" s="1081" t="s">
        <v>77</v>
      </c>
      <c r="K29" s="1081"/>
      <c r="L29" s="1081" t="s">
        <v>104</v>
      </c>
      <c r="M29" s="1081"/>
      <c r="N29" s="1081" t="s">
        <v>41</v>
      </c>
      <c r="O29" s="1081"/>
      <c r="P29" s="1081" t="s">
        <v>75</v>
      </c>
      <c r="Q29" s="1081"/>
      <c r="R29" s="1081" t="s">
        <v>76</v>
      </c>
      <c r="S29" s="1081"/>
      <c r="T29" s="1081" t="s">
        <v>77</v>
      </c>
      <c r="U29" s="1092"/>
    </row>
    <row r="30" spans="1:21" ht="17.100000000000001" customHeight="1" x14ac:dyDescent="0.15">
      <c r="A30" s="165" t="s">
        <v>21</v>
      </c>
      <c r="B30" s="1165"/>
      <c r="C30" s="1159"/>
      <c r="D30" s="1160"/>
      <c r="E30" s="1159"/>
      <c r="F30" s="1161">
        <f t="shared" ref="F30:F37" si="11">D30-B30</f>
        <v>0</v>
      </c>
      <c r="G30" s="1162"/>
      <c r="H30" s="1160"/>
      <c r="I30" s="1159"/>
      <c r="J30" s="1163" t="e">
        <f t="shared" ref="J30:J37" si="12">D30/H30</f>
        <v>#DIV/0!</v>
      </c>
      <c r="K30" s="1166"/>
      <c r="L30" s="1158"/>
      <c r="M30" s="1159"/>
      <c r="N30" s="1160"/>
      <c r="O30" s="1159"/>
      <c r="P30" s="1161">
        <f t="shared" ref="P30:P37" si="13">N30-L30</f>
        <v>0</v>
      </c>
      <c r="Q30" s="1162"/>
      <c r="R30" s="1160"/>
      <c r="S30" s="1159"/>
      <c r="T30" s="1163" t="e">
        <f t="shared" ref="T30:T37" si="14">N30/R30</f>
        <v>#DIV/0!</v>
      </c>
      <c r="U30" s="1164"/>
    </row>
    <row r="31" spans="1:21" ht="17.100000000000001" customHeight="1" x14ac:dyDescent="0.15">
      <c r="A31" s="165" t="s">
        <v>22</v>
      </c>
      <c r="B31" s="1156"/>
      <c r="C31" s="1146"/>
      <c r="D31" s="1147"/>
      <c r="E31" s="1146"/>
      <c r="F31" s="1148">
        <f t="shared" si="11"/>
        <v>0</v>
      </c>
      <c r="G31" s="1149"/>
      <c r="H31" s="1147"/>
      <c r="I31" s="1146"/>
      <c r="J31" s="1154" t="e">
        <f t="shared" si="12"/>
        <v>#DIV/0!</v>
      </c>
      <c r="K31" s="1157"/>
      <c r="L31" s="1145"/>
      <c r="M31" s="1146"/>
      <c r="N31" s="1147"/>
      <c r="O31" s="1146"/>
      <c r="P31" s="1148">
        <f t="shared" si="13"/>
        <v>0</v>
      </c>
      <c r="Q31" s="1149"/>
      <c r="R31" s="1147"/>
      <c r="S31" s="1146"/>
      <c r="T31" s="1154" t="e">
        <f t="shared" si="14"/>
        <v>#DIV/0!</v>
      </c>
      <c r="U31" s="1155"/>
    </row>
    <row r="32" spans="1:21" ht="17.100000000000001" customHeight="1" x14ac:dyDescent="0.15">
      <c r="A32" s="165" t="s">
        <v>23</v>
      </c>
      <c r="B32" s="1156"/>
      <c r="C32" s="1146"/>
      <c r="D32" s="1147"/>
      <c r="E32" s="1146"/>
      <c r="F32" s="1148">
        <f t="shared" si="11"/>
        <v>0</v>
      </c>
      <c r="G32" s="1149"/>
      <c r="H32" s="1147"/>
      <c r="I32" s="1146"/>
      <c r="J32" s="1154" t="e">
        <f t="shared" si="12"/>
        <v>#DIV/0!</v>
      </c>
      <c r="K32" s="1157"/>
      <c r="L32" s="1145"/>
      <c r="M32" s="1146"/>
      <c r="N32" s="1147"/>
      <c r="O32" s="1146"/>
      <c r="P32" s="1148">
        <f t="shared" si="13"/>
        <v>0</v>
      </c>
      <c r="Q32" s="1149"/>
      <c r="R32" s="1147"/>
      <c r="S32" s="1146"/>
      <c r="T32" s="1154" t="e">
        <f t="shared" si="14"/>
        <v>#DIV/0!</v>
      </c>
      <c r="U32" s="1155"/>
    </row>
    <row r="33" spans="1:21" ht="17.100000000000001" customHeight="1" x14ac:dyDescent="0.15">
      <c r="A33" s="165" t="s">
        <v>24</v>
      </c>
      <c r="B33" s="1156"/>
      <c r="C33" s="1146"/>
      <c r="D33" s="1147"/>
      <c r="E33" s="1146"/>
      <c r="F33" s="1148">
        <f t="shared" si="11"/>
        <v>0</v>
      </c>
      <c r="G33" s="1149"/>
      <c r="H33" s="1147"/>
      <c r="I33" s="1146"/>
      <c r="J33" s="1154" t="e">
        <f t="shared" si="12"/>
        <v>#DIV/0!</v>
      </c>
      <c r="K33" s="1157"/>
      <c r="L33" s="1145"/>
      <c r="M33" s="1146"/>
      <c r="N33" s="1147"/>
      <c r="O33" s="1146"/>
      <c r="P33" s="1148">
        <f t="shared" si="13"/>
        <v>0</v>
      </c>
      <c r="Q33" s="1149"/>
      <c r="R33" s="1147"/>
      <c r="S33" s="1146"/>
      <c r="T33" s="1154" t="e">
        <f t="shared" si="14"/>
        <v>#DIV/0!</v>
      </c>
      <c r="U33" s="1155"/>
    </row>
    <row r="34" spans="1:21" ht="17.100000000000001" customHeight="1" x14ac:dyDescent="0.15">
      <c r="A34" s="165" t="s">
        <v>25</v>
      </c>
      <c r="B34" s="1156"/>
      <c r="C34" s="1146"/>
      <c r="D34" s="1147"/>
      <c r="E34" s="1146"/>
      <c r="F34" s="1148">
        <f t="shared" si="11"/>
        <v>0</v>
      </c>
      <c r="G34" s="1149"/>
      <c r="H34" s="1147"/>
      <c r="I34" s="1146"/>
      <c r="J34" s="1154" t="e">
        <f t="shared" si="12"/>
        <v>#DIV/0!</v>
      </c>
      <c r="K34" s="1157"/>
      <c r="L34" s="1145"/>
      <c r="M34" s="1146"/>
      <c r="N34" s="1147"/>
      <c r="O34" s="1146"/>
      <c r="P34" s="1148">
        <f t="shared" si="13"/>
        <v>0</v>
      </c>
      <c r="Q34" s="1149"/>
      <c r="R34" s="1147"/>
      <c r="S34" s="1146"/>
      <c r="T34" s="1154" t="e">
        <f t="shared" si="14"/>
        <v>#DIV/0!</v>
      </c>
      <c r="U34" s="1155"/>
    </row>
    <row r="35" spans="1:21" ht="17.100000000000001" customHeight="1" x14ac:dyDescent="0.15">
      <c r="A35" s="165" t="s">
        <v>26</v>
      </c>
      <c r="B35" s="1156"/>
      <c r="C35" s="1146"/>
      <c r="D35" s="1147"/>
      <c r="E35" s="1146"/>
      <c r="F35" s="1148">
        <f t="shared" si="11"/>
        <v>0</v>
      </c>
      <c r="G35" s="1149"/>
      <c r="H35" s="1147"/>
      <c r="I35" s="1146"/>
      <c r="J35" s="1154" t="e">
        <f t="shared" si="12"/>
        <v>#DIV/0!</v>
      </c>
      <c r="K35" s="1157"/>
      <c r="L35" s="1145"/>
      <c r="M35" s="1146"/>
      <c r="N35" s="1147"/>
      <c r="O35" s="1146"/>
      <c r="P35" s="1148">
        <f t="shared" si="13"/>
        <v>0</v>
      </c>
      <c r="Q35" s="1149"/>
      <c r="R35" s="1147"/>
      <c r="S35" s="1146"/>
      <c r="T35" s="1154" t="e">
        <f t="shared" si="14"/>
        <v>#DIV/0!</v>
      </c>
      <c r="U35" s="1155"/>
    </row>
    <row r="36" spans="1:21" ht="17.100000000000001" customHeight="1" x14ac:dyDescent="0.15">
      <c r="A36" s="165" t="s">
        <v>27</v>
      </c>
      <c r="B36" s="1156"/>
      <c r="C36" s="1146"/>
      <c r="D36" s="1147"/>
      <c r="E36" s="1146"/>
      <c r="F36" s="1148">
        <f t="shared" si="11"/>
        <v>0</v>
      </c>
      <c r="G36" s="1149"/>
      <c r="H36" s="1147"/>
      <c r="I36" s="1146"/>
      <c r="J36" s="1154" t="e">
        <f t="shared" si="12"/>
        <v>#DIV/0!</v>
      </c>
      <c r="K36" s="1157"/>
      <c r="L36" s="1145"/>
      <c r="M36" s="1146"/>
      <c r="N36" s="1147"/>
      <c r="O36" s="1146"/>
      <c r="P36" s="1148">
        <f t="shared" si="13"/>
        <v>0</v>
      </c>
      <c r="Q36" s="1149"/>
      <c r="R36" s="1147"/>
      <c r="S36" s="1146"/>
      <c r="T36" s="1154" t="e">
        <f t="shared" si="14"/>
        <v>#DIV/0!</v>
      </c>
      <c r="U36" s="1155"/>
    </row>
    <row r="37" spans="1:21" ht="17.100000000000001" customHeight="1" x14ac:dyDescent="0.15">
      <c r="A37" s="173" t="s">
        <v>28</v>
      </c>
      <c r="B37" s="1152">
        <f>SUM(B30:C36)</f>
        <v>0</v>
      </c>
      <c r="C37" s="1143"/>
      <c r="D37" s="1144">
        <f>SUM(D30:E36)</f>
        <v>0</v>
      </c>
      <c r="E37" s="1143"/>
      <c r="F37" s="1144">
        <f t="shared" si="11"/>
        <v>0</v>
      </c>
      <c r="G37" s="1143"/>
      <c r="H37" s="1144">
        <f>SUM(H30:I36)</f>
        <v>0</v>
      </c>
      <c r="I37" s="1143"/>
      <c r="J37" s="1150" t="e">
        <f t="shared" si="12"/>
        <v>#DIV/0!</v>
      </c>
      <c r="K37" s="1153"/>
      <c r="L37" s="1142">
        <f>SUM(L30:M36)</f>
        <v>0</v>
      </c>
      <c r="M37" s="1143"/>
      <c r="N37" s="1144">
        <f>SUM(N30:O36)</f>
        <v>0</v>
      </c>
      <c r="O37" s="1143"/>
      <c r="P37" s="1144">
        <f t="shared" si="13"/>
        <v>0</v>
      </c>
      <c r="Q37" s="1143"/>
      <c r="R37" s="1144">
        <f>SUM(R30:S36)</f>
        <v>0</v>
      </c>
      <c r="S37" s="1143"/>
      <c r="T37" s="1150" t="e">
        <f t="shared" si="14"/>
        <v>#DIV/0!</v>
      </c>
      <c r="U37" s="1151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B17:F17"/>
    <mergeCell ref="G17:K17"/>
    <mergeCell ref="L17:P17"/>
    <mergeCell ref="Q17:U17"/>
    <mergeCell ref="B28:K28"/>
    <mergeCell ref="L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P33:Q33"/>
    <mergeCell ref="R33:S33"/>
    <mergeCell ref="T33:U33"/>
    <mergeCell ref="B33:C33"/>
    <mergeCell ref="D33:E33"/>
    <mergeCell ref="F33:G33"/>
    <mergeCell ref="H33:I33"/>
    <mergeCell ref="J33:K33"/>
    <mergeCell ref="R34:S34"/>
    <mergeCell ref="T34:U34"/>
    <mergeCell ref="B34:C34"/>
    <mergeCell ref="D34:E34"/>
    <mergeCell ref="F34:G34"/>
    <mergeCell ref="H34:I34"/>
    <mergeCell ref="J34:K34"/>
    <mergeCell ref="R35:S35"/>
    <mergeCell ref="T35:U35"/>
    <mergeCell ref="B35:C35"/>
    <mergeCell ref="D35:E35"/>
    <mergeCell ref="F35:G35"/>
    <mergeCell ref="H35:I35"/>
    <mergeCell ref="J35:K35"/>
    <mergeCell ref="R36:S36"/>
    <mergeCell ref="T36:U36"/>
    <mergeCell ref="B36:C36"/>
    <mergeCell ref="D36:E36"/>
    <mergeCell ref="F36:G36"/>
    <mergeCell ref="H36:I36"/>
    <mergeCell ref="J36:K36"/>
    <mergeCell ref="R37:S37"/>
    <mergeCell ref="T37:U37"/>
    <mergeCell ref="B37:C37"/>
    <mergeCell ref="D37:E37"/>
    <mergeCell ref="F37:G37"/>
    <mergeCell ref="H37:I37"/>
    <mergeCell ref="J37:K37"/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2" t="s">
        <v>9</v>
      </c>
      <c r="B14" s="1060" t="s">
        <v>153</v>
      </c>
      <c r="C14" s="1060"/>
      <c r="D14" s="1060"/>
      <c r="E14" s="1060"/>
      <c r="F14" s="1060"/>
      <c r="G14" s="1060" t="s">
        <v>154</v>
      </c>
      <c r="H14" s="1060"/>
      <c r="I14" s="1060"/>
      <c r="J14" s="1060"/>
      <c r="K14" s="1060"/>
      <c r="L14" s="1060" t="s">
        <v>155</v>
      </c>
      <c r="M14" s="1060"/>
      <c r="N14" s="1060"/>
      <c r="O14" s="1060"/>
      <c r="P14" s="1060"/>
      <c r="Q14" s="1060" t="s">
        <v>156</v>
      </c>
      <c r="R14" s="1060"/>
      <c r="S14" s="1060"/>
      <c r="T14" s="1060"/>
      <c r="U14" s="1061"/>
    </row>
    <row r="15" spans="1:21" ht="17.100000000000001" customHeight="1" x14ac:dyDescent="0.15">
      <c r="A15" s="1034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32" t="s">
        <v>9</v>
      </c>
      <c r="B37" s="1167"/>
      <c r="C37" s="1079" t="s">
        <v>85</v>
      </c>
      <c r="D37" s="1079"/>
      <c r="E37" s="1079"/>
      <c r="F37" s="1079"/>
      <c r="G37" s="1079" t="s">
        <v>84</v>
      </c>
      <c r="H37" s="1079"/>
      <c r="I37" s="1079"/>
      <c r="J37" s="1079"/>
      <c r="K37" s="1079" t="s">
        <v>86</v>
      </c>
      <c r="L37" s="1079"/>
      <c r="M37" s="1079"/>
      <c r="N37" s="1079"/>
      <c r="O37" s="1079" t="s">
        <v>87</v>
      </c>
      <c r="P37" s="1079"/>
      <c r="Q37" s="1079"/>
      <c r="R37" s="1079"/>
      <c r="S37" s="1095" t="s">
        <v>184</v>
      </c>
      <c r="T37" s="1096"/>
    </row>
    <row r="38" spans="1:20" ht="17.100000000000001" customHeight="1" x14ac:dyDescent="0.15">
      <c r="A38" s="1034"/>
      <c r="B38" s="1168"/>
      <c r="C38" s="1081" t="s">
        <v>65</v>
      </c>
      <c r="D38" s="1081"/>
      <c r="E38" s="1081" t="s">
        <v>185</v>
      </c>
      <c r="F38" s="1081"/>
      <c r="G38" s="1081" t="s">
        <v>65</v>
      </c>
      <c r="H38" s="1081"/>
      <c r="I38" s="1081" t="s">
        <v>185</v>
      </c>
      <c r="J38" s="1081"/>
      <c r="K38" s="1081" t="s">
        <v>65</v>
      </c>
      <c r="L38" s="1081"/>
      <c r="M38" s="1081" t="s">
        <v>185</v>
      </c>
      <c r="N38" s="1081"/>
      <c r="O38" s="1081" t="s">
        <v>65</v>
      </c>
      <c r="P38" s="1081"/>
      <c r="Q38" s="1081" t="s">
        <v>185</v>
      </c>
      <c r="R38" s="1081"/>
      <c r="S38" s="1169"/>
      <c r="T38" s="1170"/>
    </row>
    <row r="39" spans="1:20" ht="17.100000000000001" customHeight="1" x14ac:dyDescent="0.15">
      <c r="A39" s="1034" t="s">
        <v>21</v>
      </c>
      <c r="B39" s="1168"/>
      <c r="C39" s="1191"/>
      <c r="D39" s="1188"/>
      <c r="E39" s="1189"/>
      <c r="F39" s="1190"/>
      <c r="G39" s="1191"/>
      <c r="H39" s="1188"/>
      <c r="I39" s="1189"/>
      <c r="J39" s="1192"/>
      <c r="K39" s="1187"/>
      <c r="L39" s="1188"/>
      <c r="M39" s="1189"/>
      <c r="N39" s="1190"/>
      <c r="O39" s="1191"/>
      <c r="P39" s="1188"/>
      <c r="Q39" s="1189"/>
      <c r="R39" s="1192"/>
      <c r="S39" s="1185">
        <f t="shared" ref="S39:S46" si="5">C39+G39+K39+O39</f>
        <v>0</v>
      </c>
      <c r="T39" s="1186"/>
    </row>
    <row r="40" spans="1:20" ht="17.100000000000001" customHeight="1" x14ac:dyDescent="0.15">
      <c r="A40" s="1034" t="s">
        <v>22</v>
      </c>
      <c r="B40" s="1168"/>
      <c r="C40" s="1181"/>
      <c r="D40" s="1178"/>
      <c r="E40" s="1179"/>
      <c r="F40" s="1180"/>
      <c r="G40" s="1181"/>
      <c r="H40" s="1178"/>
      <c r="I40" s="1179"/>
      <c r="J40" s="1182"/>
      <c r="K40" s="1177"/>
      <c r="L40" s="1178"/>
      <c r="M40" s="1179"/>
      <c r="N40" s="1180"/>
      <c r="O40" s="1181"/>
      <c r="P40" s="1178"/>
      <c r="Q40" s="1179"/>
      <c r="R40" s="1182"/>
      <c r="S40" s="1183">
        <f t="shared" si="5"/>
        <v>0</v>
      </c>
      <c r="T40" s="1184"/>
    </row>
    <row r="41" spans="1:20" ht="17.100000000000001" customHeight="1" x14ac:dyDescent="0.15">
      <c r="A41" s="1034" t="s">
        <v>23</v>
      </c>
      <c r="B41" s="1168"/>
      <c r="C41" s="1181"/>
      <c r="D41" s="1178"/>
      <c r="E41" s="1179"/>
      <c r="F41" s="1180"/>
      <c r="G41" s="1181"/>
      <c r="H41" s="1178"/>
      <c r="I41" s="1179"/>
      <c r="J41" s="1182"/>
      <c r="K41" s="1177"/>
      <c r="L41" s="1178"/>
      <c r="M41" s="1179"/>
      <c r="N41" s="1180"/>
      <c r="O41" s="1181"/>
      <c r="P41" s="1178"/>
      <c r="Q41" s="1179"/>
      <c r="R41" s="1182"/>
      <c r="S41" s="1183">
        <f t="shared" si="5"/>
        <v>0</v>
      </c>
      <c r="T41" s="1184"/>
    </row>
    <row r="42" spans="1:20" ht="17.100000000000001" customHeight="1" x14ac:dyDescent="0.15">
      <c r="A42" s="1034" t="s">
        <v>24</v>
      </c>
      <c r="B42" s="1168"/>
      <c r="C42" s="1181"/>
      <c r="D42" s="1178"/>
      <c r="E42" s="1179"/>
      <c r="F42" s="1180"/>
      <c r="G42" s="1181"/>
      <c r="H42" s="1178"/>
      <c r="I42" s="1179"/>
      <c r="J42" s="1182"/>
      <c r="K42" s="1177"/>
      <c r="L42" s="1178"/>
      <c r="M42" s="1179"/>
      <c r="N42" s="1180"/>
      <c r="O42" s="1181"/>
      <c r="P42" s="1178"/>
      <c r="Q42" s="1179"/>
      <c r="R42" s="1182"/>
      <c r="S42" s="1183">
        <f t="shared" si="5"/>
        <v>0</v>
      </c>
      <c r="T42" s="1184"/>
    </row>
    <row r="43" spans="1:20" ht="17.100000000000001" customHeight="1" x14ac:dyDescent="0.15">
      <c r="A43" s="1034" t="s">
        <v>25</v>
      </c>
      <c r="B43" s="1168"/>
      <c r="C43" s="1181"/>
      <c r="D43" s="1178"/>
      <c r="E43" s="1179"/>
      <c r="F43" s="1180"/>
      <c r="G43" s="1181"/>
      <c r="H43" s="1178"/>
      <c r="I43" s="1179"/>
      <c r="J43" s="1182"/>
      <c r="K43" s="1177"/>
      <c r="L43" s="1178"/>
      <c r="M43" s="1179"/>
      <c r="N43" s="1180"/>
      <c r="O43" s="1181"/>
      <c r="P43" s="1178"/>
      <c r="Q43" s="1179"/>
      <c r="R43" s="1182"/>
      <c r="S43" s="1183">
        <f t="shared" si="5"/>
        <v>0</v>
      </c>
      <c r="T43" s="1184"/>
    </row>
    <row r="44" spans="1:20" ht="17.100000000000001" customHeight="1" x14ac:dyDescent="0.15">
      <c r="A44" s="1034" t="s">
        <v>26</v>
      </c>
      <c r="B44" s="1168"/>
      <c r="C44" s="1181"/>
      <c r="D44" s="1178"/>
      <c r="E44" s="1179"/>
      <c r="F44" s="1180"/>
      <c r="G44" s="1181"/>
      <c r="H44" s="1178"/>
      <c r="I44" s="1179"/>
      <c r="J44" s="1182"/>
      <c r="K44" s="1177"/>
      <c r="L44" s="1178"/>
      <c r="M44" s="1179"/>
      <c r="N44" s="1180"/>
      <c r="O44" s="1181"/>
      <c r="P44" s="1178"/>
      <c r="Q44" s="1179"/>
      <c r="R44" s="1182"/>
      <c r="S44" s="1183">
        <f t="shared" si="5"/>
        <v>0</v>
      </c>
      <c r="T44" s="1184"/>
    </row>
    <row r="45" spans="1:20" ht="17.100000000000001" customHeight="1" x14ac:dyDescent="0.15">
      <c r="A45" s="1034" t="s">
        <v>27</v>
      </c>
      <c r="B45" s="1168"/>
      <c r="C45" s="1181"/>
      <c r="D45" s="1178"/>
      <c r="E45" s="1179"/>
      <c r="F45" s="1180"/>
      <c r="G45" s="1181"/>
      <c r="H45" s="1178"/>
      <c r="I45" s="1179"/>
      <c r="J45" s="1182"/>
      <c r="K45" s="1177"/>
      <c r="L45" s="1178"/>
      <c r="M45" s="1179"/>
      <c r="N45" s="1180"/>
      <c r="O45" s="1181"/>
      <c r="P45" s="1178"/>
      <c r="Q45" s="1179"/>
      <c r="R45" s="1182"/>
      <c r="S45" s="1183">
        <f t="shared" si="5"/>
        <v>0</v>
      </c>
      <c r="T45" s="1184"/>
    </row>
    <row r="46" spans="1:20" ht="17.100000000000001" customHeight="1" x14ac:dyDescent="0.15">
      <c r="A46" s="1040" t="s">
        <v>28</v>
      </c>
      <c r="B46" s="1176"/>
      <c r="C46" s="1173">
        <f>SUM(C39:D45)</f>
        <v>0</v>
      </c>
      <c r="D46" s="1172"/>
      <c r="E46" s="1114" t="e">
        <f>AVERAGE(E39:F45)</f>
        <v>#DIV/0!</v>
      </c>
      <c r="F46" s="1150"/>
      <c r="G46" s="1173">
        <f>SUM(G39:H45)</f>
        <v>0</v>
      </c>
      <c r="H46" s="1172"/>
      <c r="I46" s="1114" t="e">
        <f>AVERAGE(I39:J45)</f>
        <v>#DIV/0!</v>
      </c>
      <c r="J46" s="1174"/>
      <c r="K46" s="1171">
        <f>SUM(K39:L45)</f>
        <v>0</v>
      </c>
      <c r="L46" s="1172"/>
      <c r="M46" s="1114" t="e">
        <f>AVERAGE(M39:N45)</f>
        <v>#DIV/0!</v>
      </c>
      <c r="N46" s="1150"/>
      <c r="O46" s="1173">
        <f>SUM(O39:P45)</f>
        <v>0</v>
      </c>
      <c r="P46" s="1172"/>
      <c r="Q46" s="1114" t="e">
        <f>AVERAGE(Q39:R45)</f>
        <v>#DIV/0!</v>
      </c>
      <c r="R46" s="1174"/>
      <c r="S46" s="1171">
        <f t="shared" si="5"/>
        <v>0</v>
      </c>
      <c r="T46" s="1175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M38:N38"/>
    <mergeCell ref="O38:P38"/>
    <mergeCell ref="Q38:R38"/>
    <mergeCell ref="C38:D38"/>
    <mergeCell ref="E38:F38"/>
    <mergeCell ref="G38:H38"/>
    <mergeCell ref="I38:J38"/>
    <mergeCell ref="B14:F14"/>
    <mergeCell ref="G14:K14"/>
    <mergeCell ref="L14:P14"/>
    <mergeCell ref="Q14:U14"/>
    <mergeCell ref="C37:F37"/>
    <mergeCell ref="G37:J37"/>
    <mergeCell ref="K37:N37"/>
    <mergeCell ref="O37:R37"/>
    <mergeCell ref="C39:D39"/>
    <mergeCell ref="E39:F39"/>
    <mergeCell ref="G39:H39"/>
    <mergeCell ref="I39:J39"/>
    <mergeCell ref="K38:L38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Q45:R45"/>
    <mergeCell ref="S45:T45"/>
    <mergeCell ref="A45:B45"/>
    <mergeCell ref="C45:D45"/>
    <mergeCell ref="E45:F45"/>
    <mergeCell ref="G45:H45"/>
    <mergeCell ref="I45:J45"/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2" t="s">
        <v>9</v>
      </c>
      <c r="B14" s="1060" t="s">
        <v>153</v>
      </c>
      <c r="C14" s="1060"/>
      <c r="D14" s="1060"/>
      <c r="E14" s="1060"/>
      <c r="F14" s="1060"/>
      <c r="G14" s="1060" t="s">
        <v>154</v>
      </c>
      <c r="H14" s="1060"/>
      <c r="I14" s="1060"/>
      <c r="J14" s="1060"/>
      <c r="K14" s="1060"/>
      <c r="L14" s="1060" t="s">
        <v>155</v>
      </c>
      <c r="M14" s="1060"/>
      <c r="N14" s="1060"/>
      <c r="O14" s="1060"/>
      <c r="P14" s="1060"/>
      <c r="Q14" s="1060" t="s">
        <v>156</v>
      </c>
      <c r="R14" s="1060"/>
      <c r="S14" s="1060"/>
      <c r="T14" s="1060"/>
      <c r="U14" s="1061"/>
    </row>
    <row r="15" spans="1:21" ht="17.100000000000001" customHeight="1" x14ac:dyDescent="0.15">
      <c r="A15" s="1034"/>
      <c r="B15" s="166" t="s">
        <v>92</v>
      </c>
      <c r="C15" s="166" t="s">
        <v>103</v>
      </c>
      <c r="D15" s="166" t="s">
        <v>94</v>
      </c>
      <c r="E15" s="1140" t="s">
        <v>186</v>
      </c>
      <c r="F15" s="1140"/>
      <c r="G15" s="166" t="s">
        <v>92</v>
      </c>
      <c r="H15" s="166" t="s">
        <v>103</v>
      </c>
      <c r="I15" s="166" t="s">
        <v>94</v>
      </c>
      <c r="J15" s="1140" t="s">
        <v>186</v>
      </c>
      <c r="K15" s="1140"/>
      <c r="L15" s="166" t="s">
        <v>92</v>
      </c>
      <c r="M15" s="166" t="s">
        <v>103</v>
      </c>
      <c r="N15" s="166" t="s">
        <v>94</v>
      </c>
      <c r="O15" s="1140" t="s">
        <v>186</v>
      </c>
      <c r="P15" s="1140"/>
      <c r="Q15" s="166" t="s">
        <v>92</v>
      </c>
      <c r="R15" s="166" t="s">
        <v>103</v>
      </c>
      <c r="S15" s="166" t="s">
        <v>94</v>
      </c>
      <c r="T15" s="1140" t="s">
        <v>186</v>
      </c>
      <c r="U15" s="1230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227"/>
      <c r="F16" s="1160"/>
      <c r="G16" s="167"/>
      <c r="H16" s="168"/>
      <c r="I16" s="216" t="e">
        <f t="shared" ref="I16:I23" si="1">H16/G16</f>
        <v>#DIV/0!</v>
      </c>
      <c r="J16" s="1227"/>
      <c r="K16" s="1228"/>
      <c r="L16" s="193"/>
      <c r="M16" s="168"/>
      <c r="N16" s="216" t="e">
        <f t="shared" ref="N16:N23" si="2">M16/L16</f>
        <v>#DIV/0!</v>
      </c>
      <c r="O16" s="1227"/>
      <c r="P16" s="1160"/>
      <c r="Q16" s="167"/>
      <c r="R16" s="168"/>
      <c r="S16" s="216" t="e">
        <f t="shared" ref="S16:S23" si="3">R16/Q16</f>
        <v>#DIV/0!</v>
      </c>
      <c r="T16" s="1227"/>
      <c r="U16" s="1229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222"/>
      <c r="F17" s="1147"/>
      <c r="G17" s="170"/>
      <c r="H17" s="171"/>
      <c r="I17" s="217" t="e">
        <f t="shared" si="1"/>
        <v>#DIV/0!</v>
      </c>
      <c r="J17" s="1222"/>
      <c r="K17" s="1223"/>
      <c r="L17" s="195"/>
      <c r="M17" s="171"/>
      <c r="N17" s="217" t="e">
        <f t="shared" si="2"/>
        <v>#DIV/0!</v>
      </c>
      <c r="O17" s="1222"/>
      <c r="P17" s="1147"/>
      <c r="Q17" s="170"/>
      <c r="R17" s="171"/>
      <c r="S17" s="217" t="e">
        <f t="shared" si="3"/>
        <v>#DIV/0!</v>
      </c>
      <c r="T17" s="1222"/>
      <c r="U17" s="1224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222"/>
      <c r="F18" s="1147"/>
      <c r="G18" s="170"/>
      <c r="H18" s="171"/>
      <c r="I18" s="217" t="e">
        <f t="shared" si="1"/>
        <v>#DIV/0!</v>
      </c>
      <c r="J18" s="1222"/>
      <c r="K18" s="1223"/>
      <c r="L18" s="195"/>
      <c r="M18" s="171"/>
      <c r="N18" s="217" t="e">
        <f t="shared" si="2"/>
        <v>#DIV/0!</v>
      </c>
      <c r="O18" s="1222"/>
      <c r="P18" s="1147"/>
      <c r="Q18" s="170"/>
      <c r="R18" s="171"/>
      <c r="S18" s="217" t="e">
        <f t="shared" si="3"/>
        <v>#DIV/0!</v>
      </c>
      <c r="T18" s="1222"/>
      <c r="U18" s="1224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222"/>
      <c r="F19" s="1147"/>
      <c r="G19" s="170"/>
      <c r="H19" s="171"/>
      <c r="I19" s="217" t="e">
        <f t="shared" si="1"/>
        <v>#DIV/0!</v>
      </c>
      <c r="J19" s="1222"/>
      <c r="K19" s="1223"/>
      <c r="L19" s="195"/>
      <c r="M19" s="171"/>
      <c r="N19" s="217" t="e">
        <f t="shared" si="2"/>
        <v>#DIV/0!</v>
      </c>
      <c r="O19" s="1222"/>
      <c r="P19" s="1147"/>
      <c r="Q19" s="170"/>
      <c r="R19" s="171"/>
      <c r="S19" s="217" t="e">
        <f t="shared" si="3"/>
        <v>#DIV/0!</v>
      </c>
      <c r="T19" s="1222"/>
      <c r="U19" s="1224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222"/>
      <c r="F20" s="1147"/>
      <c r="G20" s="170"/>
      <c r="H20" s="171"/>
      <c r="I20" s="217" t="e">
        <f t="shared" si="1"/>
        <v>#DIV/0!</v>
      </c>
      <c r="J20" s="1222"/>
      <c r="K20" s="1223"/>
      <c r="L20" s="195"/>
      <c r="M20" s="171"/>
      <c r="N20" s="217" t="e">
        <f t="shared" si="2"/>
        <v>#DIV/0!</v>
      </c>
      <c r="O20" s="1222"/>
      <c r="P20" s="1147"/>
      <c r="Q20" s="170"/>
      <c r="R20" s="171"/>
      <c r="S20" s="217" t="e">
        <f t="shared" si="3"/>
        <v>#DIV/0!</v>
      </c>
      <c r="T20" s="1222"/>
      <c r="U20" s="1224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222"/>
      <c r="F21" s="1147"/>
      <c r="G21" s="170"/>
      <c r="H21" s="171"/>
      <c r="I21" s="217" t="e">
        <f t="shared" si="1"/>
        <v>#DIV/0!</v>
      </c>
      <c r="J21" s="1222"/>
      <c r="K21" s="1223"/>
      <c r="L21" s="195"/>
      <c r="M21" s="171"/>
      <c r="N21" s="217" t="e">
        <f t="shared" si="2"/>
        <v>#DIV/0!</v>
      </c>
      <c r="O21" s="1222"/>
      <c r="P21" s="1147"/>
      <c r="Q21" s="170"/>
      <c r="R21" s="171"/>
      <c r="S21" s="217" t="e">
        <f t="shared" si="3"/>
        <v>#DIV/0!</v>
      </c>
      <c r="T21" s="1222"/>
      <c r="U21" s="1224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222"/>
      <c r="F22" s="1147"/>
      <c r="G22" s="170"/>
      <c r="H22" s="171"/>
      <c r="I22" s="217" t="e">
        <f t="shared" si="1"/>
        <v>#DIV/0!</v>
      </c>
      <c r="J22" s="1222"/>
      <c r="K22" s="1223"/>
      <c r="L22" s="195"/>
      <c r="M22" s="171"/>
      <c r="N22" s="217" t="e">
        <f t="shared" si="2"/>
        <v>#DIV/0!</v>
      </c>
      <c r="O22" s="1222"/>
      <c r="P22" s="1147"/>
      <c r="Q22" s="170"/>
      <c r="R22" s="171"/>
      <c r="S22" s="217" t="e">
        <f t="shared" si="3"/>
        <v>#DIV/0!</v>
      </c>
      <c r="T22" s="1222"/>
      <c r="U22" s="1224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113">
        <f>SUM(E16:F22)</f>
        <v>0</v>
      </c>
      <c r="F23" s="1144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113">
        <f>SUM(J16:K22)</f>
        <v>0</v>
      </c>
      <c r="K23" s="1225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113">
        <f>SUM(O16:P22)</f>
        <v>0</v>
      </c>
      <c r="P23" s="1144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113">
        <f>SUM(T16:U22)</f>
        <v>0</v>
      </c>
      <c r="U23" s="1226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32" t="s">
        <v>9</v>
      </c>
      <c r="B38" s="1079" t="s">
        <v>90</v>
      </c>
      <c r="C38" s="1079"/>
      <c r="D38" s="1079"/>
      <c r="E38" s="1079"/>
      <c r="F38" s="1079" t="s">
        <v>91</v>
      </c>
      <c r="G38" s="1079"/>
      <c r="H38" s="1079" t="s">
        <v>92</v>
      </c>
      <c r="I38" s="1079"/>
      <c r="J38" s="1079" t="s">
        <v>93</v>
      </c>
      <c r="K38" s="1079"/>
      <c r="L38" s="1079"/>
      <c r="M38" s="1079"/>
      <c r="N38" s="1079" t="s">
        <v>94</v>
      </c>
      <c r="O38" s="1079"/>
      <c r="P38" s="1079" t="s">
        <v>187</v>
      </c>
      <c r="Q38" s="1079"/>
      <c r="R38" s="1079"/>
      <c r="S38" s="1079"/>
      <c r="T38" s="1079"/>
      <c r="U38" s="1090"/>
    </row>
    <row r="39" spans="1:21" ht="17.100000000000001" customHeight="1" x14ac:dyDescent="0.15">
      <c r="A39" s="1034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081"/>
      <c r="I39" s="1081"/>
      <c r="J39" s="1081" t="s">
        <v>188</v>
      </c>
      <c r="K39" s="1081"/>
      <c r="L39" s="1081" t="s">
        <v>189</v>
      </c>
      <c r="M39" s="1081"/>
      <c r="N39" s="1081"/>
      <c r="O39" s="1081"/>
      <c r="P39" s="1081" t="s">
        <v>190</v>
      </c>
      <c r="Q39" s="1081"/>
      <c r="R39" s="1221" t="s">
        <v>191</v>
      </c>
      <c r="S39" s="1221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212">
        <f t="shared" ref="H40:H47" si="6">E40+G40</f>
        <v>0</v>
      </c>
      <c r="I40" s="1213"/>
      <c r="J40" s="1214"/>
      <c r="K40" s="1215"/>
      <c r="L40" s="1211"/>
      <c r="M40" s="1216"/>
      <c r="N40" s="1217" t="e">
        <f t="shared" ref="N40:N47" si="7">L40/H40</f>
        <v>#DIV/0!</v>
      </c>
      <c r="O40" s="1218"/>
      <c r="P40" s="1219"/>
      <c r="Q40" s="1220"/>
      <c r="R40" s="1211"/>
      <c r="S40" s="1211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194">
        <f t="shared" si="6"/>
        <v>0</v>
      </c>
      <c r="I41" s="1195"/>
      <c r="J41" s="1196"/>
      <c r="K41" s="1197"/>
      <c r="L41" s="1193"/>
      <c r="M41" s="1198"/>
      <c r="N41" s="1199" t="e">
        <f t="shared" si="7"/>
        <v>#DIV/0!</v>
      </c>
      <c r="O41" s="1200"/>
      <c r="P41" s="1201"/>
      <c r="Q41" s="1193"/>
      <c r="R41" s="1193"/>
      <c r="S41" s="1193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194">
        <f t="shared" si="6"/>
        <v>0</v>
      </c>
      <c r="I42" s="1195"/>
      <c r="J42" s="1196"/>
      <c r="K42" s="1197"/>
      <c r="L42" s="1193"/>
      <c r="M42" s="1198"/>
      <c r="N42" s="1199" t="e">
        <f t="shared" si="7"/>
        <v>#DIV/0!</v>
      </c>
      <c r="O42" s="1200"/>
      <c r="P42" s="1201"/>
      <c r="Q42" s="1193"/>
      <c r="R42" s="1193"/>
      <c r="S42" s="1193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194">
        <f t="shared" si="6"/>
        <v>0</v>
      </c>
      <c r="I43" s="1195"/>
      <c r="J43" s="1196"/>
      <c r="K43" s="1197"/>
      <c r="L43" s="1193"/>
      <c r="M43" s="1198"/>
      <c r="N43" s="1199" t="e">
        <f t="shared" si="7"/>
        <v>#DIV/0!</v>
      </c>
      <c r="O43" s="1200"/>
      <c r="P43" s="1201"/>
      <c r="Q43" s="1193"/>
      <c r="R43" s="1193"/>
      <c r="S43" s="1193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194">
        <f t="shared" si="6"/>
        <v>0</v>
      </c>
      <c r="I44" s="1195"/>
      <c r="J44" s="1196"/>
      <c r="K44" s="1197"/>
      <c r="L44" s="1193"/>
      <c r="M44" s="1198"/>
      <c r="N44" s="1199" t="e">
        <f t="shared" si="7"/>
        <v>#DIV/0!</v>
      </c>
      <c r="O44" s="1200"/>
      <c r="P44" s="1201"/>
      <c r="Q44" s="1193"/>
      <c r="R44" s="1193"/>
      <c r="S44" s="1193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194">
        <f t="shared" si="6"/>
        <v>0</v>
      </c>
      <c r="I45" s="1195"/>
      <c r="J45" s="1196"/>
      <c r="K45" s="1197"/>
      <c r="L45" s="1193"/>
      <c r="M45" s="1198"/>
      <c r="N45" s="1199" t="e">
        <f t="shared" si="7"/>
        <v>#DIV/0!</v>
      </c>
      <c r="O45" s="1200"/>
      <c r="P45" s="1201"/>
      <c r="Q45" s="1193"/>
      <c r="R45" s="1193"/>
      <c r="S45" s="1193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194">
        <f t="shared" si="6"/>
        <v>0</v>
      </c>
      <c r="I46" s="1195"/>
      <c r="J46" s="1196"/>
      <c r="K46" s="1197"/>
      <c r="L46" s="1193"/>
      <c r="M46" s="1198"/>
      <c r="N46" s="1199" t="e">
        <f t="shared" si="7"/>
        <v>#DIV/0!</v>
      </c>
      <c r="O46" s="1200"/>
      <c r="P46" s="1201"/>
      <c r="Q46" s="1193"/>
      <c r="R46" s="1193"/>
      <c r="S46" s="1193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203">
        <f t="shared" si="6"/>
        <v>0</v>
      </c>
      <c r="I47" s="1204"/>
      <c r="J47" s="1205">
        <f>SUM(J40:K46)</f>
        <v>0</v>
      </c>
      <c r="K47" s="1206"/>
      <c r="L47" s="1202">
        <f>SUM(L40:M46)</f>
        <v>0</v>
      </c>
      <c r="M47" s="1207"/>
      <c r="N47" s="1208" t="e">
        <f t="shared" si="7"/>
        <v>#DIV/0!</v>
      </c>
      <c r="O47" s="1209"/>
      <c r="P47" s="1210">
        <f>SUM(P40:Q46)</f>
        <v>0</v>
      </c>
      <c r="Q47" s="1202"/>
      <c r="R47" s="1202">
        <f>SUM(R40:S46)</f>
        <v>0</v>
      </c>
      <c r="S47" s="1202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B14:F14"/>
    <mergeCell ref="G14:K14"/>
    <mergeCell ref="L14:P14"/>
    <mergeCell ref="Q14:U14"/>
    <mergeCell ref="E15:F15"/>
    <mergeCell ref="J15:K15"/>
    <mergeCell ref="O15:P15"/>
    <mergeCell ref="T15:U15"/>
    <mergeCell ref="E16:F16"/>
    <mergeCell ref="J16:K16"/>
    <mergeCell ref="O16:P16"/>
    <mergeCell ref="T16:U16"/>
    <mergeCell ref="E17:F17"/>
    <mergeCell ref="J17:K17"/>
    <mergeCell ref="O17:P17"/>
    <mergeCell ref="T17:U17"/>
    <mergeCell ref="E18:F18"/>
    <mergeCell ref="J18:K18"/>
    <mergeCell ref="O18:P18"/>
    <mergeCell ref="T18:U18"/>
    <mergeCell ref="E19:F19"/>
    <mergeCell ref="J19:K19"/>
    <mergeCell ref="O19:P19"/>
    <mergeCell ref="T19:U19"/>
    <mergeCell ref="E20:F20"/>
    <mergeCell ref="J20:K20"/>
    <mergeCell ref="O20:P20"/>
    <mergeCell ref="T20:U20"/>
    <mergeCell ref="E21:F21"/>
    <mergeCell ref="J21:K21"/>
    <mergeCell ref="O21:P21"/>
    <mergeCell ref="T21:U21"/>
    <mergeCell ref="E22:F22"/>
    <mergeCell ref="J22:K22"/>
    <mergeCell ref="O22:P22"/>
    <mergeCell ref="T22:U22"/>
    <mergeCell ref="E23:F23"/>
    <mergeCell ref="J23:K23"/>
    <mergeCell ref="O23:P23"/>
    <mergeCell ref="T23:U23"/>
    <mergeCell ref="B38:E38"/>
    <mergeCell ref="F38:G38"/>
    <mergeCell ref="J38:M38"/>
    <mergeCell ref="P38:U38"/>
    <mergeCell ref="J39:K39"/>
    <mergeCell ref="L39:M39"/>
    <mergeCell ref="P39:Q39"/>
    <mergeCell ref="R39:S39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32" t="s">
        <v>9</v>
      </c>
      <c r="B14" s="1033"/>
      <c r="C14" s="1060" t="s">
        <v>153</v>
      </c>
      <c r="D14" s="1060"/>
      <c r="E14" s="1060"/>
      <c r="F14" s="1060"/>
      <c r="G14" s="1060" t="s">
        <v>154</v>
      </c>
      <c r="H14" s="1060"/>
      <c r="I14" s="1060"/>
      <c r="J14" s="1060"/>
      <c r="K14" s="1060" t="s">
        <v>155</v>
      </c>
      <c r="L14" s="1060"/>
      <c r="M14" s="1060"/>
      <c r="N14" s="1060"/>
      <c r="O14" s="1060" t="s">
        <v>156</v>
      </c>
      <c r="P14" s="1060"/>
      <c r="Q14" s="1060"/>
      <c r="R14" s="1061"/>
    </row>
    <row r="15" spans="1:18" ht="17.100000000000001" customHeight="1" x14ac:dyDescent="0.15">
      <c r="A15" s="1034"/>
      <c r="B15" s="1035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034" t="s">
        <v>21</v>
      </c>
      <c r="B16" s="1035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034" t="s">
        <v>22</v>
      </c>
      <c r="B17" s="1035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034" t="s">
        <v>23</v>
      </c>
      <c r="B18" s="1035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034" t="s">
        <v>24</v>
      </c>
      <c r="B19" s="1035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034" t="s">
        <v>25</v>
      </c>
      <c r="B20" s="1035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034" t="s">
        <v>26</v>
      </c>
      <c r="B21" s="1035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034" t="s">
        <v>27</v>
      </c>
      <c r="B22" s="1035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40" t="s">
        <v>28</v>
      </c>
      <c r="B23" s="1041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32" t="s">
        <v>9</v>
      </c>
      <c r="B38" s="1033"/>
      <c r="C38" s="1079" t="s">
        <v>106</v>
      </c>
      <c r="D38" s="1079"/>
      <c r="E38" s="1079"/>
      <c r="F38" s="1079"/>
      <c r="G38" s="1079"/>
      <c r="H38" s="1079"/>
      <c r="I38" s="1079"/>
      <c r="J38" s="1079"/>
      <c r="K38" s="1079" t="s">
        <v>192</v>
      </c>
      <c r="L38" s="1079"/>
      <c r="M38" s="1079"/>
      <c r="N38" s="1079"/>
      <c r="O38" s="1079"/>
      <c r="P38" s="1079"/>
      <c r="Q38" s="1079"/>
      <c r="R38" s="1090"/>
    </row>
    <row r="39" spans="1:18" ht="17.100000000000001" customHeight="1" x14ac:dyDescent="0.15">
      <c r="A39" s="1034"/>
      <c r="B39" s="1035"/>
      <c r="C39" s="1081" t="s">
        <v>109</v>
      </c>
      <c r="D39" s="1081"/>
      <c r="E39" s="1081" t="s">
        <v>110</v>
      </c>
      <c r="F39" s="1081"/>
      <c r="G39" s="1081" t="s">
        <v>75</v>
      </c>
      <c r="H39" s="1081"/>
      <c r="I39" s="1081" t="s">
        <v>111</v>
      </c>
      <c r="J39" s="1081"/>
      <c r="K39" s="1081" t="s">
        <v>109</v>
      </c>
      <c r="L39" s="1081"/>
      <c r="M39" s="1081" t="s">
        <v>110</v>
      </c>
      <c r="N39" s="1081"/>
      <c r="O39" s="1081" t="s">
        <v>75</v>
      </c>
      <c r="P39" s="1081"/>
      <c r="Q39" s="1081" t="s">
        <v>111</v>
      </c>
      <c r="R39" s="1092"/>
    </row>
    <row r="40" spans="1:18" ht="17.100000000000001" customHeight="1" x14ac:dyDescent="0.15">
      <c r="A40" s="1034" t="s">
        <v>21</v>
      </c>
      <c r="B40" s="1035"/>
      <c r="C40" s="1237"/>
      <c r="D40" s="1227"/>
      <c r="E40" s="1227"/>
      <c r="F40" s="1227"/>
      <c r="G40" s="1118">
        <f t="shared" ref="G40:G47" si="10">E40-C40</f>
        <v>0</v>
      </c>
      <c r="H40" s="1118"/>
      <c r="I40" s="1119" t="e">
        <f t="shared" ref="I40:I47" si="11">E40/C40</f>
        <v>#DIV/0!</v>
      </c>
      <c r="J40" s="1238"/>
      <c r="K40" s="1159"/>
      <c r="L40" s="1227"/>
      <c r="M40" s="1227"/>
      <c r="N40" s="1227"/>
      <c r="O40" s="1118">
        <f t="shared" ref="O40:O47" si="12">M40-K40</f>
        <v>0</v>
      </c>
      <c r="P40" s="1118"/>
      <c r="Q40" s="1119" t="e">
        <f t="shared" ref="Q40:Q47" si="13">M40/K40</f>
        <v>#DIV/0!</v>
      </c>
      <c r="R40" s="1236"/>
    </row>
    <row r="41" spans="1:18" ht="17.100000000000001" customHeight="1" x14ac:dyDescent="0.15">
      <c r="A41" s="1034" t="s">
        <v>22</v>
      </c>
      <c r="B41" s="1035"/>
      <c r="C41" s="1234"/>
      <c r="D41" s="1222"/>
      <c r="E41" s="1222"/>
      <c r="F41" s="1222"/>
      <c r="G41" s="1109">
        <f t="shared" si="10"/>
        <v>0</v>
      </c>
      <c r="H41" s="1109"/>
      <c r="I41" s="1110" t="e">
        <f t="shared" si="11"/>
        <v>#DIV/0!</v>
      </c>
      <c r="J41" s="1235"/>
      <c r="K41" s="1146"/>
      <c r="L41" s="1222"/>
      <c r="M41" s="1222"/>
      <c r="N41" s="1222"/>
      <c r="O41" s="1109">
        <f t="shared" si="12"/>
        <v>0</v>
      </c>
      <c r="P41" s="1109"/>
      <c r="Q41" s="1110" t="e">
        <f t="shared" si="13"/>
        <v>#DIV/0!</v>
      </c>
      <c r="R41" s="1231"/>
    </row>
    <row r="42" spans="1:18" ht="17.100000000000001" customHeight="1" x14ac:dyDescent="0.15">
      <c r="A42" s="1034" t="s">
        <v>23</v>
      </c>
      <c r="B42" s="1035"/>
      <c r="C42" s="1234"/>
      <c r="D42" s="1222"/>
      <c r="E42" s="1222"/>
      <c r="F42" s="1222"/>
      <c r="G42" s="1109">
        <f t="shared" si="10"/>
        <v>0</v>
      </c>
      <c r="H42" s="1109"/>
      <c r="I42" s="1110" t="e">
        <f t="shared" si="11"/>
        <v>#DIV/0!</v>
      </c>
      <c r="J42" s="1235"/>
      <c r="K42" s="1146"/>
      <c r="L42" s="1222"/>
      <c r="M42" s="1222"/>
      <c r="N42" s="1222"/>
      <c r="O42" s="1109">
        <f t="shared" si="12"/>
        <v>0</v>
      </c>
      <c r="P42" s="1109"/>
      <c r="Q42" s="1110" t="e">
        <f t="shared" si="13"/>
        <v>#DIV/0!</v>
      </c>
      <c r="R42" s="1231"/>
    </row>
    <row r="43" spans="1:18" ht="17.100000000000001" customHeight="1" x14ac:dyDescent="0.15">
      <c r="A43" s="1034" t="s">
        <v>24</v>
      </c>
      <c r="B43" s="1035"/>
      <c r="C43" s="1234"/>
      <c r="D43" s="1222"/>
      <c r="E43" s="1222"/>
      <c r="F43" s="1222"/>
      <c r="G43" s="1109">
        <f t="shared" si="10"/>
        <v>0</v>
      </c>
      <c r="H43" s="1109"/>
      <c r="I43" s="1110" t="e">
        <f t="shared" si="11"/>
        <v>#DIV/0!</v>
      </c>
      <c r="J43" s="1235"/>
      <c r="K43" s="1146"/>
      <c r="L43" s="1222"/>
      <c r="M43" s="1222"/>
      <c r="N43" s="1222"/>
      <c r="O43" s="1109">
        <f t="shared" si="12"/>
        <v>0</v>
      </c>
      <c r="P43" s="1109"/>
      <c r="Q43" s="1110" t="e">
        <f t="shared" si="13"/>
        <v>#DIV/0!</v>
      </c>
      <c r="R43" s="1231"/>
    </row>
    <row r="44" spans="1:18" ht="17.100000000000001" customHeight="1" x14ac:dyDescent="0.15">
      <c r="A44" s="1034" t="s">
        <v>25</v>
      </c>
      <c r="B44" s="1035"/>
      <c r="C44" s="1234"/>
      <c r="D44" s="1222"/>
      <c r="E44" s="1222"/>
      <c r="F44" s="1222"/>
      <c r="G44" s="1109">
        <f t="shared" si="10"/>
        <v>0</v>
      </c>
      <c r="H44" s="1109"/>
      <c r="I44" s="1110" t="e">
        <f t="shared" si="11"/>
        <v>#DIV/0!</v>
      </c>
      <c r="J44" s="1235"/>
      <c r="K44" s="1146"/>
      <c r="L44" s="1222"/>
      <c r="M44" s="1222"/>
      <c r="N44" s="1222"/>
      <c r="O44" s="1109">
        <f t="shared" si="12"/>
        <v>0</v>
      </c>
      <c r="P44" s="1109"/>
      <c r="Q44" s="1110" t="e">
        <f t="shared" si="13"/>
        <v>#DIV/0!</v>
      </c>
      <c r="R44" s="1231"/>
    </row>
    <row r="45" spans="1:18" ht="17.100000000000001" customHeight="1" x14ac:dyDescent="0.15">
      <c r="A45" s="1034" t="s">
        <v>26</v>
      </c>
      <c r="B45" s="1035"/>
      <c r="C45" s="1234"/>
      <c r="D45" s="1222"/>
      <c r="E45" s="1222"/>
      <c r="F45" s="1222"/>
      <c r="G45" s="1109">
        <f t="shared" si="10"/>
        <v>0</v>
      </c>
      <c r="H45" s="1109"/>
      <c r="I45" s="1110" t="e">
        <f t="shared" si="11"/>
        <v>#DIV/0!</v>
      </c>
      <c r="J45" s="1235"/>
      <c r="K45" s="1146"/>
      <c r="L45" s="1222"/>
      <c r="M45" s="1222"/>
      <c r="N45" s="1222"/>
      <c r="O45" s="1109">
        <f t="shared" si="12"/>
        <v>0</v>
      </c>
      <c r="P45" s="1109"/>
      <c r="Q45" s="1110" t="e">
        <f t="shared" si="13"/>
        <v>#DIV/0!</v>
      </c>
      <c r="R45" s="1231"/>
    </row>
    <row r="46" spans="1:18" ht="17.100000000000001" customHeight="1" x14ac:dyDescent="0.15">
      <c r="A46" s="1034" t="s">
        <v>27</v>
      </c>
      <c r="B46" s="1035"/>
      <c r="C46" s="1234"/>
      <c r="D46" s="1222"/>
      <c r="E46" s="1222"/>
      <c r="F46" s="1222"/>
      <c r="G46" s="1109">
        <f t="shared" si="10"/>
        <v>0</v>
      </c>
      <c r="H46" s="1109"/>
      <c r="I46" s="1110" t="e">
        <f t="shared" si="11"/>
        <v>#DIV/0!</v>
      </c>
      <c r="J46" s="1235"/>
      <c r="K46" s="1146"/>
      <c r="L46" s="1222"/>
      <c r="M46" s="1222"/>
      <c r="N46" s="1222"/>
      <c r="O46" s="1109">
        <f t="shared" si="12"/>
        <v>0</v>
      </c>
      <c r="P46" s="1109"/>
      <c r="Q46" s="1110" t="e">
        <f t="shared" si="13"/>
        <v>#DIV/0!</v>
      </c>
      <c r="R46" s="1231"/>
    </row>
    <row r="47" spans="1:18" ht="17.100000000000001" customHeight="1" x14ac:dyDescent="0.15">
      <c r="A47" s="1040" t="s">
        <v>28</v>
      </c>
      <c r="B47" s="1041"/>
      <c r="C47" s="1232">
        <f>SUM(C40:D46)</f>
        <v>0</v>
      </c>
      <c r="D47" s="1113"/>
      <c r="E47" s="1113">
        <f>SUM(E40:F46)</f>
        <v>0</v>
      </c>
      <c r="F47" s="1113"/>
      <c r="G47" s="1113">
        <f t="shared" si="10"/>
        <v>0</v>
      </c>
      <c r="H47" s="1113"/>
      <c r="I47" s="1114" t="e">
        <f t="shared" si="11"/>
        <v>#DIV/0!</v>
      </c>
      <c r="J47" s="1174"/>
      <c r="K47" s="1143">
        <f>SUM(K40:L46)</f>
        <v>0</v>
      </c>
      <c r="L47" s="1113"/>
      <c r="M47" s="1113">
        <f>SUM(M40:N46)</f>
        <v>0</v>
      </c>
      <c r="N47" s="1113"/>
      <c r="O47" s="1113">
        <f t="shared" si="12"/>
        <v>0</v>
      </c>
      <c r="P47" s="1113"/>
      <c r="Q47" s="1114" t="e">
        <f t="shared" si="13"/>
        <v>#DIV/0!</v>
      </c>
      <c r="R47" s="1233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C14:F14"/>
    <mergeCell ref="G14:J14"/>
    <mergeCell ref="K14:N14"/>
    <mergeCell ref="O14:R14"/>
    <mergeCell ref="A16:B16"/>
    <mergeCell ref="A14:B15"/>
    <mergeCell ref="A17:B17"/>
    <mergeCell ref="A18:B18"/>
    <mergeCell ref="A19:B19"/>
    <mergeCell ref="A20:B20"/>
    <mergeCell ref="A21:B21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M40:N40"/>
    <mergeCell ref="O40:P40"/>
    <mergeCell ref="K42:L42"/>
    <mergeCell ref="M42:N42"/>
    <mergeCell ref="O42:P42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M44:N44"/>
    <mergeCell ref="O44:P44"/>
    <mergeCell ref="K46:L46"/>
    <mergeCell ref="M46:N46"/>
    <mergeCell ref="O46:P46"/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70" zoomScaleNormal="70" workbookViewId="0">
      <selection activeCell="F62" sqref="F62"/>
    </sheetView>
  </sheetViews>
  <sheetFormatPr defaultColWidth="6.875" defaultRowHeight="15" customHeight="1" x14ac:dyDescent="0.15"/>
  <cols>
    <col min="1" max="3" width="3.375" style="463" customWidth="1"/>
    <col min="4" max="11" width="8.5" style="463" customWidth="1"/>
    <col min="12" max="14" width="3.375" style="463" customWidth="1"/>
    <col min="15" max="22" width="8.5" style="463" customWidth="1"/>
    <col min="23" max="16384" width="6.875" style="463"/>
  </cols>
  <sheetData>
    <row r="1" spans="1:21" s="462" customFormat="1" ht="18.95" customHeight="1" x14ac:dyDescent="0.15">
      <c r="A1" s="972"/>
      <c r="B1" s="973"/>
      <c r="C1" s="973"/>
      <c r="D1" s="973"/>
      <c r="E1" s="976" t="s">
        <v>269</v>
      </c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  <c r="Q1" s="977"/>
      <c r="R1" s="978"/>
      <c r="S1" s="542" t="s">
        <v>2</v>
      </c>
      <c r="T1" s="542" t="s">
        <v>3</v>
      </c>
      <c r="U1" s="528" t="s">
        <v>4</v>
      </c>
    </row>
    <row r="2" spans="1:21" ht="18.95" customHeight="1" thickBot="1" x14ac:dyDescent="0.2">
      <c r="A2" s="974"/>
      <c r="B2" s="975"/>
      <c r="C2" s="975"/>
      <c r="D2" s="975"/>
      <c r="E2" s="979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1"/>
      <c r="S2" s="543" t="s">
        <v>264</v>
      </c>
      <c r="T2" s="543"/>
      <c r="U2" s="368"/>
    </row>
    <row r="3" spans="1:21" ht="14.1" customHeight="1" thickBot="1" x14ac:dyDescent="0.2">
      <c r="A3" s="982"/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O3" s="984"/>
      <c r="P3" s="984"/>
      <c r="Q3" s="984"/>
      <c r="R3" s="984"/>
      <c r="S3" s="984"/>
      <c r="T3" s="984"/>
      <c r="U3" s="985"/>
    </row>
    <row r="4" spans="1:21" ht="14.1" customHeight="1" thickBot="1" x14ac:dyDescent="0.2">
      <c r="A4" s="986" t="s">
        <v>229</v>
      </c>
      <c r="B4" s="987"/>
      <c r="C4" s="987"/>
      <c r="D4" s="987" t="s">
        <v>230</v>
      </c>
      <c r="E4" s="987"/>
      <c r="F4" s="464" t="s">
        <v>231</v>
      </c>
      <c r="G4" s="464" t="s">
        <v>232</v>
      </c>
      <c r="H4" s="464" t="s">
        <v>233</v>
      </c>
      <c r="I4" s="464" t="s">
        <v>234</v>
      </c>
      <c r="J4" s="465" t="s">
        <v>235</v>
      </c>
      <c r="K4" s="898"/>
      <c r="L4" s="986" t="s">
        <v>229</v>
      </c>
      <c r="M4" s="987"/>
      <c r="N4" s="987"/>
      <c r="O4" s="987" t="s">
        <v>230</v>
      </c>
      <c r="P4" s="987"/>
      <c r="Q4" s="464" t="s">
        <v>231</v>
      </c>
      <c r="R4" s="464" t="s">
        <v>232</v>
      </c>
      <c r="S4" s="464" t="s">
        <v>233</v>
      </c>
      <c r="T4" s="464" t="s">
        <v>234</v>
      </c>
      <c r="U4" s="465" t="s">
        <v>235</v>
      </c>
    </row>
    <row r="5" spans="1:21" ht="14.1" customHeight="1" x14ac:dyDescent="0.15">
      <c r="A5" s="920" t="s">
        <v>21</v>
      </c>
      <c r="B5" s="921"/>
      <c r="C5" s="922"/>
      <c r="D5" s="929" t="s">
        <v>15</v>
      </c>
      <c r="E5" s="930"/>
      <c r="F5" s="466">
        <v>200</v>
      </c>
      <c r="G5" s="467">
        <v>200</v>
      </c>
      <c r="H5" s="467">
        <v>200</v>
      </c>
      <c r="I5" s="467">
        <v>200</v>
      </c>
      <c r="J5" s="468">
        <f t="shared" ref="J5:J11" si="0">AVERAGE(F5:I5)</f>
        <v>200</v>
      </c>
      <c r="K5" s="898"/>
      <c r="L5" s="988" t="s">
        <v>25</v>
      </c>
      <c r="M5" s="989"/>
      <c r="N5" s="990"/>
      <c r="O5" s="939" t="s">
        <v>15</v>
      </c>
      <c r="P5" s="940"/>
      <c r="Q5" s="466">
        <v>80</v>
      </c>
      <c r="R5" s="467">
        <v>80</v>
      </c>
      <c r="S5" s="467">
        <v>80</v>
      </c>
      <c r="T5" s="467">
        <v>80</v>
      </c>
      <c r="U5" s="468">
        <f t="shared" ref="U5:U11" si="1">AVERAGE(Q5:T5)</f>
        <v>80</v>
      </c>
    </row>
    <row r="6" spans="1:21" ht="14.1" customHeight="1" x14ac:dyDescent="0.15">
      <c r="A6" s="923"/>
      <c r="B6" s="924"/>
      <c r="C6" s="925"/>
      <c r="D6" s="902" t="s">
        <v>41</v>
      </c>
      <c r="E6" s="469" t="s">
        <v>115</v>
      </c>
      <c r="F6" s="474">
        <v>73.040000000000006</v>
      </c>
      <c r="G6" s="471">
        <v>73.040000000000006</v>
      </c>
      <c r="H6" s="471">
        <v>73.040000000000006</v>
      </c>
      <c r="I6" s="471">
        <v>73.040000000000006</v>
      </c>
      <c r="J6" s="473">
        <f t="shared" si="0"/>
        <v>73.040000000000006</v>
      </c>
      <c r="K6" s="898"/>
      <c r="L6" s="923"/>
      <c r="M6" s="924"/>
      <c r="N6" s="925"/>
      <c r="O6" s="902" t="s">
        <v>41</v>
      </c>
      <c r="P6" s="469" t="s">
        <v>115</v>
      </c>
      <c r="Q6" s="470">
        <v>69</v>
      </c>
      <c r="R6" s="471">
        <v>71.73</v>
      </c>
      <c r="S6" s="472">
        <v>70.59</v>
      </c>
      <c r="T6" s="472">
        <v>67.260000000000005</v>
      </c>
      <c r="U6" s="473">
        <f t="shared" si="1"/>
        <v>69.64500000000001</v>
      </c>
    </row>
    <row r="7" spans="1:21" ht="14.1" customHeight="1" x14ac:dyDescent="0.15">
      <c r="A7" s="923"/>
      <c r="B7" s="924"/>
      <c r="C7" s="925"/>
      <c r="D7" s="903"/>
      <c r="E7" s="546" t="s">
        <v>116</v>
      </c>
      <c r="F7" s="474">
        <v>0</v>
      </c>
      <c r="G7" s="475">
        <v>0</v>
      </c>
      <c r="H7" s="475">
        <v>0</v>
      </c>
      <c r="I7" s="475">
        <v>0</v>
      </c>
      <c r="J7" s="473">
        <f t="shared" si="0"/>
        <v>0</v>
      </c>
      <c r="K7" s="898"/>
      <c r="L7" s="923"/>
      <c r="M7" s="924"/>
      <c r="N7" s="925"/>
      <c r="O7" s="903"/>
      <c r="P7" s="546" t="s">
        <v>116</v>
      </c>
      <c r="Q7" s="470">
        <v>0</v>
      </c>
      <c r="R7" s="475">
        <v>0</v>
      </c>
      <c r="S7" s="550">
        <v>0</v>
      </c>
      <c r="T7" s="472">
        <v>0</v>
      </c>
      <c r="U7" s="473">
        <f t="shared" si="1"/>
        <v>0</v>
      </c>
    </row>
    <row r="8" spans="1:21" ht="14.1" customHeight="1" x14ac:dyDescent="0.15">
      <c r="A8" s="923"/>
      <c r="B8" s="924"/>
      <c r="C8" s="925"/>
      <c r="D8" s="903"/>
      <c r="E8" s="469" t="s">
        <v>117</v>
      </c>
      <c r="F8" s="479">
        <v>297</v>
      </c>
      <c r="G8" s="477">
        <v>297</v>
      </c>
      <c r="H8" s="477">
        <v>297</v>
      </c>
      <c r="I8" s="477">
        <v>297</v>
      </c>
      <c r="J8" s="473">
        <f t="shared" si="0"/>
        <v>297</v>
      </c>
      <c r="K8" s="898"/>
      <c r="L8" s="923"/>
      <c r="M8" s="924"/>
      <c r="N8" s="925"/>
      <c r="O8" s="903"/>
      <c r="P8" s="469" t="s">
        <v>117</v>
      </c>
      <c r="Q8" s="476">
        <v>8.7799999999999994</v>
      </c>
      <c r="R8" s="477">
        <v>8.9700000000000006</v>
      </c>
      <c r="S8" s="478">
        <v>10.64</v>
      </c>
      <c r="T8" s="472">
        <v>8.5500000000000007</v>
      </c>
      <c r="U8" s="473">
        <f t="shared" si="1"/>
        <v>9.2349999999999994</v>
      </c>
    </row>
    <row r="9" spans="1:21" ht="14.1" customHeight="1" x14ac:dyDescent="0.15">
      <c r="A9" s="923"/>
      <c r="B9" s="924"/>
      <c r="C9" s="925"/>
      <c r="D9" s="903"/>
      <c r="E9" s="546" t="s">
        <v>119</v>
      </c>
      <c r="F9" s="475">
        <v>6.68</v>
      </c>
      <c r="G9" s="471">
        <v>6.68</v>
      </c>
      <c r="H9" s="471">
        <v>6.68</v>
      </c>
      <c r="I9" s="471">
        <v>6.68</v>
      </c>
      <c r="J9" s="473">
        <f t="shared" si="0"/>
        <v>6.68</v>
      </c>
      <c r="K9" s="898"/>
      <c r="L9" s="923"/>
      <c r="M9" s="924"/>
      <c r="N9" s="925"/>
      <c r="O9" s="903"/>
      <c r="P9" s="546" t="s">
        <v>119</v>
      </c>
      <c r="Q9" s="480">
        <v>0</v>
      </c>
      <c r="R9" s="471">
        <v>0</v>
      </c>
      <c r="S9" s="472">
        <v>0</v>
      </c>
      <c r="T9" s="472">
        <v>0</v>
      </c>
      <c r="U9" s="473">
        <f t="shared" si="1"/>
        <v>0</v>
      </c>
    </row>
    <row r="10" spans="1:21" ht="14.1" customHeight="1" x14ac:dyDescent="0.15">
      <c r="A10" s="923"/>
      <c r="B10" s="924"/>
      <c r="C10" s="925"/>
      <c r="D10" s="904"/>
      <c r="E10" s="469" t="s">
        <v>28</v>
      </c>
      <c r="F10" s="471">
        <f>SUM(F6:F9)</f>
        <v>376.72</v>
      </c>
      <c r="G10" s="471">
        <f>SUM(G6:G9)</f>
        <v>376.72</v>
      </c>
      <c r="H10" s="471">
        <f>SUM(H6:H9)</f>
        <v>376.72</v>
      </c>
      <c r="I10" s="471">
        <f>SUM(I6:I9)</f>
        <v>376.72</v>
      </c>
      <c r="J10" s="473">
        <f>AVERAGE(F10:I10)</f>
        <v>376.72</v>
      </c>
      <c r="K10" s="898"/>
      <c r="L10" s="923"/>
      <c r="M10" s="924"/>
      <c r="N10" s="925"/>
      <c r="O10" s="904"/>
      <c r="P10" s="469" t="s">
        <v>28</v>
      </c>
      <c r="Q10" s="471">
        <f>SUM(Q6:Q9)</f>
        <v>77.78</v>
      </c>
      <c r="R10" s="471">
        <f>SUM(R6:R9)</f>
        <v>80.7</v>
      </c>
      <c r="S10" s="471">
        <f>SUM(S6:S9)</f>
        <v>81.23</v>
      </c>
      <c r="T10" s="471">
        <f>SUM(T6:T9)</f>
        <v>75.81</v>
      </c>
      <c r="U10" s="473">
        <f t="shared" si="1"/>
        <v>78.88000000000001</v>
      </c>
    </row>
    <row r="11" spans="1:21" ht="14.1" customHeight="1" x14ac:dyDescent="0.15">
      <c r="A11" s="923"/>
      <c r="B11" s="924"/>
      <c r="C11" s="925"/>
      <c r="D11" s="912" t="s">
        <v>75</v>
      </c>
      <c r="E11" s="913"/>
      <c r="F11" s="481">
        <f>F10-F5</f>
        <v>176.72000000000003</v>
      </c>
      <c r="G11" s="481">
        <f>G10-G5</f>
        <v>176.72000000000003</v>
      </c>
      <c r="H11" s="481">
        <f>H10-H5</f>
        <v>176.72000000000003</v>
      </c>
      <c r="I11" s="481">
        <f>I10-I5</f>
        <v>176.72000000000003</v>
      </c>
      <c r="J11" s="493">
        <f t="shared" si="0"/>
        <v>176.72000000000003</v>
      </c>
      <c r="K11" s="898"/>
      <c r="L11" s="923"/>
      <c r="M11" s="924"/>
      <c r="N11" s="925"/>
      <c r="O11" s="912" t="s">
        <v>75</v>
      </c>
      <c r="P11" s="913"/>
      <c r="Q11" s="475">
        <f>Q10-Q5</f>
        <v>-2.2199999999999989</v>
      </c>
      <c r="R11" s="475">
        <f>R10-R5</f>
        <v>0.70000000000000284</v>
      </c>
      <c r="S11" s="475">
        <f>S10-S5</f>
        <v>1.230000000000004</v>
      </c>
      <c r="T11" s="475">
        <f>T10-T5</f>
        <v>-4.1899999999999977</v>
      </c>
      <c r="U11" s="473">
        <f t="shared" si="1"/>
        <v>-1.1199999999999974</v>
      </c>
    </row>
    <row r="12" spans="1:21" ht="14.1" customHeight="1" thickBot="1" x14ac:dyDescent="0.2">
      <c r="A12" s="926"/>
      <c r="B12" s="927"/>
      <c r="C12" s="928"/>
      <c r="D12" s="915" t="s">
        <v>291</v>
      </c>
      <c r="E12" s="916"/>
      <c r="F12" s="482">
        <f>(F10-F5)/F5</f>
        <v>0.88360000000000016</v>
      </c>
      <c r="G12" s="482">
        <f>(G10-G5)/G5</f>
        <v>0.88360000000000016</v>
      </c>
      <c r="H12" s="482">
        <f t="shared" ref="H12:I12" si="2">(H10-H5)/H5</f>
        <v>0.88360000000000016</v>
      </c>
      <c r="I12" s="482">
        <f t="shared" si="2"/>
        <v>0.88360000000000016</v>
      </c>
      <c r="J12" s="551">
        <f>(J10-J5)/J5</f>
        <v>0.88360000000000016</v>
      </c>
      <c r="K12" s="898"/>
      <c r="L12" s="926"/>
      <c r="M12" s="927"/>
      <c r="N12" s="928"/>
      <c r="O12" s="915" t="s">
        <v>291</v>
      </c>
      <c r="P12" s="916"/>
      <c r="Q12" s="482">
        <f>(Q10-Q5)/Q5</f>
        <v>-2.7749999999999986E-2</v>
      </c>
      <c r="R12" s="482">
        <f>(R10-R5)/R5</f>
        <v>8.7500000000000355E-3</v>
      </c>
      <c r="S12" s="482">
        <f t="shared" ref="S12:T12" si="3">(S10-S5)/S5</f>
        <v>1.537500000000005E-2</v>
      </c>
      <c r="T12" s="482">
        <f t="shared" si="3"/>
        <v>-5.237499999999997E-2</v>
      </c>
      <c r="U12" s="551">
        <f>(U10-U5)/U5</f>
        <v>-1.3999999999999879E-2</v>
      </c>
    </row>
    <row r="13" spans="1:21" ht="14.1" customHeight="1" thickBot="1" x14ac:dyDescent="0.2">
      <c r="A13" s="971"/>
      <c r="B13" s="931"/>
      <c r="C13" s="931"/>
      <c r="D13" s="931"/>
      <c r="E13" s="931"/>
      <c r="F13" s="931"/>
      <c r="G13" s="931"/>
      <c r="H13" s="931"/>
      <c r="I13" s="931"/>
      <c r="J13" s="932"/>
      <c r="K13" s="898"/>
      <c r="L13" s="931"/>
      <c r="M13" s="931"/>
      <c r="N13" s="931"/>
      <c r="O13" s="931"/>
      <c r="P13" s="931"/>
      <c r="Q13" s="931"/>
      <c r="R13" s="931"/>
      <c r="S13" s="931"/>
      <c r="T13" s="931"/>
      <c r="U13" s="932"/>
    </row>
    <row r="14" spans="1:21" ht="14.1" customHeight="1" x14ac:dyDescent="0.15">
      <c r="A14" s="933" t="s">
        <v>22</v>
      </c>
      <c r="B14" s="934"/>
      <c r="C14" s="935"/>
      <c r="D14" s="939" t="s">
        <v>15</v>
      </c>
      <c r="E14" s="940"/>
      <c r="F14" s="466">
        <v>1200</v>
      </c>
      <c r="G14" s="516">
        <v>1492.64</v>
      </c>
      <c r="H14" s="516">
        <v>1492.64</v>
      </c>
      <c r="I14" s="467">
        <v>1300</v>
      </c>
      <c r="J14" s="468">
        <f t="shared" ref="J14:J20" si="4">AVERAGE(F14:I14)</f>
        <v>1371.3200000000002</v>
      </c>
      <c r="K14" s="898"/>
      <c r="L14" s="933" t="s">
        <v>26</v>
      </c>
      <c r="M14" s="934"/>
      <c r="N14" s="935"/>
      <c r="O14" s="929" t="s">
        <v>15</v>
      </c>
      <c r="P14" s="930"/>
      <c r="Q14" s="466">
        <v>200</v>
      </c>
      <c r="R14" s="467">
        <v>175</v>
      </c>
      <c r="S14" s="467">
        <v>175</v>
      </c>
      <c r="T14" s="467">
        <v>175</v>
      </c>
      <c r="U14" s="468">
        <f t="shared" ref="U14:U20" si="5">AVERAGE(Q14:T14)</f>
        <v>181.25</v>
      </c>
    </row>
    <row r="15" spans="1:21" ht="14.1" customHeight="1" x14ac:dyDescent="0.15">
      <c r="A15" s="936"/>
      <c r="B15" s="937"/>
      <c r="C15" s="938"/>
      <c r="D15" s="902" t="s">
        <v>41</v>
      </c>
      <c r="E15" s="469" t="s">
        <v>115</v>
      </c>
      <c r="F15" s="474">
        <v>1050.31</v>
      </c>
      <c r="G15" s="471">
        <v>1050.31</v>
      </c>
      <c r="H15" s="471">
        <v>955</v>
      </c>
      <c r="I15" s="471">
        <v>1033</v>
      </c>
      <c r="J15" s="473">
        <f t="shared" si="4"/>
        <v>1022.155</v>
      </c>
      <c r="K15" s="898"/>
      <c r="L15" s="936"/>
      <c r="M15" s="937"/>
      <c r="N15" s="938"/>
      <c r="O15" s="902" t="s">
        <v>41</v>
      </c>
      <c r="P15" s="469" t="s">
        <v>115</v>
      </c>
      <c r="Q15" s="474">
        <v>132.6</v>
      </c>
      <c r="R15" s="471">
        <v>123.77</v>
      </c>
      <c r="S15" s="471">
        <v>119.6</v>
      </c>
      <c r="T15" s="471">
        <v>115.6</v>
      </c>
      <c r="U15" s="473">
        <f t="shared" si="5"/>
        <v>122.89250000000001</v>
      </c>
    </row>
    <row r="16" spans="1:21" ht="14.1" customHeight="1" x14ac:dyDescent="0.15">
      <c r="A16" s="936"/>
      <c r="B16" s="937"/>
      <c r="C16" s="938"/>
      <c r="D16" s="903"/>
      <c r="E16" s="546" t="s">
        <v>116</v>
      </c>
      <c r="F16" s="474">
        <v>90.72</v>
      </c>
      <c r="G16" s="475">
        <v>90.72</v>
      </c>
      <c r="H16" s="475">
        <v>79.58</v>
      </c>
      <c r="I16" s="475">
        <v>91.38</v>
      </c>
      <c r="J16" s="473">
        <f t="shared" si="4"/>
        <v>88.1</v>
      </c>
      <c r="K16" s="898"/>
      <c r="L16" s="936"/>
      <c r="M16" s="937"/>
      <c r="N16" s="938"/>
      <c r="O16" s="903"/>
      <c r="P16" s="546" t="s">
        <v>116</v>
      </c>
      <c r="Q16" s="474">
        <v>22.92</v>
      </c>
      <c r="R16" s="475">
        <v>17.059999999999999</v>
      </c>
      <c r="S16" s="475">
        <v>20.62</v>
      </c>
      <c r="T16" s="475">
        <v>21.19</v>
      </c>
      <c r="U16" s="473">
        <f t="shared" si="5"/>
        <v>20.447500000000002</v>
      </c>
    </row>
    <row r="17" spans="1:21" ht="14.1" customHeight="1" x14ac:dyDescent="0.15">
      <c r="A17" s="936"/>
      <c r="B17" s="937"/>
      <c r="C17" s="938"/>
      <c r="D17" s="903"/>
      <c r="E17" s="469" t="s">
        <v>117</v>
      </c>
      <c r="F17" s="483">
        <v>247.09999999999997</v>
      </c>
      <c r="G17" s="478">
        <v>247.09999999999997</v>
      </c>
      <c r="H17" s="478">
        <v>217</v>
      </c>
      <c r="I17" s="478">
        <v>213.91</v>
      </c>
      <c r="J17" s="473">
        <f t="shared" si="4"/>
        <v>231.27749999999997</v>
      </c>
      <c r="K17" s="898"/>
      <c r="L17" s="936"/>
      <c r="M17" s="937"/>
      <c r="N17" s="938"/>
      <c r="O17" s="903"/>
      <c r="P17" s="469" t="s">
        <v>117</v>
      </c>
      <c r="Q17" s="479">
        <v>34.76</v>
      </c>
      <c r="R17" s="477">
        <v>31.29</v>
      </c>
      <c r="S17" s="477">
        <v>33.49</v>
      </c>
      <c r="T17" s="477">
        <v>29</v>
      </c>
      <c r="U17" s="473">
        <f t="shared" si="5"/>
        <v>32.134999999999998</v>
      </c>
    </row>
    <row r="18" spans="1:21" ht="14.1" customHeight="1" x14ac:dyDescent="0.15">
      <c r="A18" s="936"/>
      <c r="B18" s="937"/>
      <c r="C18" s="938"/>
      <c r="D18" s="903"/>
      <c r="E18" s="546" t="s">
        <v>119</v>
      </c>
      <c r="F18" s="475">
        <v>258.20999999999998</v>
      </c>
      <c r="G18" s="471">
        <v>258.20999999999998</v>
      </c>
      <c r="H18" s="471">
        <v>258.20999999999998</v>
      </c>
      <c r="I18" s="471">
        <v>258.20999999999998</v>
      </c>
      <c r="J18" s="473">
        <f t="shared" si="4"/>
        <v>258.20999999999998</v>
      </c>
      <c r="K18" s="898"/>
      <c r="L18" s="936"/>
      <c r="M18" s="937"/>
      <c r="N18" s="938"/>
      <c r="O18" s="903"/>
      <c r="P18" s="546" t="s">
        <v>119</v>
      </c>
      <c r="Q18" s="475">
        <v>12.2</v>
      </c>
      <c r="R18" s="471">
        <v>12.2</v>
      </c>
      <c r="S18" s="471">
        <v>12.2</v>
      </c>
      <c r="T18" s="471">
        <v>12</v>
      </c>
      <c r="U18" s="473">
        <f t="shared" si="5"/>
        <v>12.149999999999999</v>
      </c>
    </row>
    <row r="19" spans="1:21" ht="14.1" customHeight="1" x14ac:dyDescent="0.15">
      <c r="A19" s="936"/>
      <c r="B19" s="937"/>
      <c r="C19" s="938"/>
      <c r="D19" s="904"/>
      <c r="E19" s="469" t="s">
        <v>28</v>
      </c>
      <c r="F19" s="471">
        <f>SUM(F15:F18)</f>
        <v>1646.34</v>
      </c>
      <c r="G19" s="471">
        <f>SUM(G15:G18)</f>
        <v>1646.34</v>
      </c>
      <c r="H19" s="471">
        <f>SUM(H15:H18)</f>
        <v>1509.79</v>
      </c>
      <c r="I19" s="471">
        <f>SUM(I15:I18)</f>
        <v>1596.5000000000002</v>
      </c>
      <c r="J19" s="473">
        <f t="shared" si="4"/>
        <v>1599.7424999999998</v>
      </c>
      <c r="K19" s="898"/>
      <c r="L19" s="936"/>
      <c r="M19" s="937"/>
      <c r="N19" s="938"/>
      <c r="O19" s="904"/>
      <c r="P19" s="469" t="s">
        <v>28</v>
      </c>
      <c r="Q19" s="471">
        <f>SUM(Q15:Q18)</f>
        <v>202.47999999999996</v>
      </c>
      <c r="R19" s="471">
        <f>SUM(R15:R18)</f>
        <v>184.31999999999996</v>
      </c>
      <c r="S19" s="471">
        <f>SUM(S15:S18)</f>
        <v>185.91</v>
      </c>
      <c r="T19" s="471">
        <f>SUM(T15:T18)</f>
        <v>177.79</v>
      </c>
      <c r="U19" s="473">
        <f t="shared" si="5"/>
        <v>187.62499999999997</v>
      </c>
    </row>
    <row r="20" spans="1:21" ht="14.1" customHeight="1" x14ac:dyDescent="0.15">
      <c r="A20" s="936"/>
      <c r="B20" s="937"/>
      <c r="C20" s="938"/>
      <c r="D20" s="912" t="s">
        <v>75</v>
      </c>
      <c r="E20" s="913"/>
      <c r="F20" s="475">
        <f>F19-F14</f>
        <v>446.33999999999992</v>
      </c>
      <c r="G20" s="475">
        <f>G19-G14</f>
        <v>153.69999999999982</v>
      </c>
      <c r="H20" s="475">
        <f>H19-H14</f>
        <v>17.149999999999864</v>
      </c>
      <c r="I20" s="475">
        <f>I19-I14</f>
        <v>296.50000000000023</v>
      </c>
      <c r="J20" s="473">
        <f t="shared" si="4"/>
        <v>228.42249999999996</v>
      </c>
      <c r="K20" s="898"/>
      <c r="L20" s="936"/>
      <c r="M20" s="937"/>
      <c r="N20" s="938"/>
      <c r="O20" s="912" t="s">
        <v>75</v>
      </c>
      <c r="P20" s="913"/>
      <c r="Q20" s="481">
        <f>Q19-Q14</f>
        <v>2.4799999999999613</v>
      </c>
      <c r="R20" s="481">
        <f>R19-R14</f>
        <v>9.3199999999999648</v>
      </c>
      <c r="S20" s="481">
        <f>S19-S14</f>
        <v>10.909999999999997</v>
      </c>
      <c r="T20" s="481">
        <f>T19-T14</f>
        <v>2.789999999999992</v>
      </c>
      <c r="U20" s="493">
        <f t="shared" si="5"/>
        <v>6.3749999999999787</v>
      </c>
    </row>
    <row r="21" spans="1:21" ht="14.1" customHeight="1" thickBot="1" x14ac:dyDescent="0.2">
      <c r="A21" s="936"/>
      <c r="B21" s="937"/>
      <c r="C21" s="938"/>
      <c r="D21" s="915" t="s">
        <v>291</v>
      </c>
      <c r="E21" s="916"/>
      <c r="F21" s="482">
        <f>(F19-F14)/F14</f>
        <v>0.37194999999999995</v>
      </c>
      <c r="G21" s="482">
        <f>(G19-G14)/G14</f>
        <v>0.10297191553221126</v>
      </c>
      <c r="H21" s="482">
        <f t="shared" ref="H21:I21" si="6">(H19-H14)/H14</f>
        <v>1.1489709507985758E-2</v>
      </c>
      <c r="I21" s="482">
        <f t="shared" si="6"/>
        <v>0.22807692307692326</v>
      </c>
      <c r="J21" s="551">
        <f>(J19-J14)/J14</f>
        <v>0.16657125980806789</v>
      </c>
      <c r="K21" s="898"/>
      <c r="L21" s="941"/>
      <c r="M21" s="942"/>
      <c r="N21" s="943"/>
      <c r="O21" s="915" t="s">
        <v>291</v>
      </c>
      <c r="P21" s="916"/>
      <c r="Q21" s="482">
        <f>(Q19-Q14)/Q14</f>
        <v>1.2399999999999807E-2</v>
      </c>
      <c r="R21" s="482">
        <f>(R19-R14)/R14</f>
        <v>5.3257142857142656E-2</v>
      </c>
      <c r="S21" s="482">
        <f t="shared" ref="S21:T21" si="7">(S19-S14)/S14</f>
        <v>6.2342857142857123E-2</v>
      </c>
      <c r="T21" s="482">
        <f t="shared" si="7"/>
        <v>1.5942857142857099E-2</v>
      </c>
      <c r="U21" s="551">
        <f>(U19-U14)/U14</f>
        <v>3.5172413793103291E-2</v>
      </c>
    </row>
    <row r="22" spans="1:21" ht="14.1" customHeight="1" thickBot="1" x14ac:dyDescent="0.2">
      <c r="A22" s="917"/>
      <c r="B22" s="918"/>
      <c r="C22" s="918"/>
      <c r="D22" s="918"/>
      <c r="E22" s="918"/>
      <c r="F22" s="918"/>
      <c r="G22" s="918"/>
      <c r="H22" s="918"/>
      <c r="I22" s="918"/>
      <c r="J22" s="919"/>
      <c r="K22" s="898"/>
      <c r="L22" s="931"/>
      <c r="M22" s="931"/>
      <c r="N22" s="931"/>
      <c r="O22" s="931"/>
      <c r="P22" s="931"/>
      <c r="Q22" s="931"/>
      <c r="R22" s="931"/>
      <c r="S22" s="931"/>
      <c r="T22" s="931"/>
      <c r="U22" s="932"/>
    </row>
    <row r="23" spans="1:21" ht="14.1" customHeight="1" x14ac:dyDescent="0.15">
      <c r="A23" s="920" t="s">
        <v>23</v>
      </c>
      <c r="B23" s="921"/>
      <c r="C23" s="922"/>
      <c r="D23" s="929" t="s">
        <v>15</v>
      </c>
      <c r="E23" s="930"/>
      <c r="F23" s="466">
        <v>312</v>
      </c>
      <c r="G23" s="516">
        <v>312</v>
      </c>
      <c r="H23" s="467">
        <v>312</v>
      </c>
      <c r="I23" s="467">
        <v>312</v>
      </c>
      <c r="J23" s="468">
        <f t="shared" ref="J23:J27" si="8">AVERAGE(F23:I23)</f>
        <v>312</v>
      </c>
      <c r="K23" s="898"/>
      <c r="L23" s="933" t="s">
        <v>236</v>
      </c>
      <c r="M23" s="934"/>
      <c r="N23" s="935"/>
      <c r="O23" s="939" t="s">
        <v>15</v>
      </c>
      <c r="P23" s="940"/>
      <c r="Q23" s="466">
        <v>250.2</v>
      </c>
      <c r="R23" s="467">
        <v>250.2</v>
      </c>
      <c r="S23" s="467">
        <v>205.2</v>
      </c>
      <c r="T23" s="467">
        <v>250.2</v>
      </c>
      <c r="U23" s="468">
        <f t="shared" ref="U23:U29" si="9">AVERAGE(Q23:T23)</f>
        <v>238.95</v>
      </c>
    </row>
    <row r="24" spans="1:21" ht="14.1" customHeight="1" x14ac:dyDescent="0.15">
      <c r="A24" s="923"/>
      <c r="B24" s="924"/>
      <c r="C24" s="925"/>
      <c r="D24" s="902" t="s">
        <v>41</v>
      </c>
      <c r="E24" s="469" t="s">
        <v>115</v>
      </c>
      <c r="F24" s="474">
        <v>291.70999999999998</v>
      </c>
      <c r="G24" s="471">
        <v>294.43</v>
      </c>
      <c r="H24" s="471">
        <v>349</v>
      </c>
      <c r="I24" s="471">
        <v>318</v>
      </c>
      <c r="J24" s="473">
        <f t="shared" si="8"/>
        <v>313.28499999999997</v>
      </c>
      <c r="K24" s="898"/>
      <c r="L24" s="936"/>
      <c r="M24" s="937"/>
      <c r="N24" s="938"/>
      <c r="O24" s="902" t="s">
        <v>41</v>
      </c>
      <c r="P24" s="469" t="s">
        <v>115</v>
      </c>
      <c r="Q24" s="474">
        <v>125.48</v>
      </c>
      <c r="R24" s="471">
        <v>131.22</v>
      </c>
      <c r="S24" s="471">
        <v>136.55000000000001</v>
      </c>
      <c r="T24" s="471">
        <v>150.22</v>
      </c>
      <c r="U24" s="473">
        <f t="shared" si="9"/>
        <v>135.86750000000001</v>
      </c>
    </row>
    <row r="25" spans="1:21" ht="14.1" customHeight="1" x14ac:dyDescent="0.15">
      <c r="A25" s="923"/>
      <c r="B25" s="924"/>
      <c r="C25" s="925"/>
      <c r="D25" s="903"/>
      <c r="E25" s="546" t="s">
        <v>116</v>
      </c>
      <c r="F25" s="474">
        <v>0</v>
      </c>
      <c r="G25" s="475">
        <v>0</v>
      </c>
      <c r="H25" s="475">
        <v>0</v>
      </c>
      <c r="I25" s="475">
        <v>211</v>
      </c>
      <c r="J25" s="473">
        <f t="shared" si="8"/>
        <v>52.75</v>
      </c>
      <c r="K25" s="898"/>
      <c r="L25" s="936"/>
      <c r="M25" s="937"/>
      <c r="N25" s="938"/>
      <c r="O25" s="903"/>
      <c r="P25" s="546" t="s">
        <v>116</v>
      </c>
      <c r="Q25" s="474">
        <v>0</v>
      </c>
      <c r="R25" s="475">
        <v>0</v>
      </c>
      <c r="S25" s="475">
        <v>0</v>
      </c>
      <c r="T25" s="475">
        <v>0</v>
      </c>
      <c r="U25" s="473">
        <f t="shared" si="9"/>
        <v>0</v>
      </c>
    </row>
    <row r="26" spans="1:21" ht="14.1" customHeight="1" x14ac:dyDescent="0.15">
      <c r="A26" s="923"/>
      <c r="B26" s="924"/>
      <c r="C26" s="925"/>
      <c r="D26" s="903"/>
      <c r="E26" s="469" t="s">
        <v>117</v>
      </c>
      <c r="F26" s="483">
        <v>161.66</v>
      </c>
      <c r="G26" s="475">
        <v>126.47</v>
      </c>
      <c r="H26" s="475">
        <v>219.1</v>
      </c>
      <c r="I26" s="484">
        <v>0</v>
      </c>
      <c r="J26" s="473">
        <f t="shared" si="8"/>
        <v>126.8075</v>
      </c>
      <c r="K26" s="898"/>
      <c r="L26" s="936"/>
      <c r="M26" s="937"/>
      <c r="N26" s="938"/>
      <c r="O26" s="903"/>
      <c r="P26" s="469" t="s">
        <v>117</v>
      </c>
      <c r="Q26" s="479">
        <v>87.25</v>
      </c>
      <c r="R26" s="477">
        <v>82.31</v>
      </c>
      <c r="S26" s="477">
        <v>79.53</v>
      </c>
      <c r="T26" s="477">
        <v>42.76</v>
      </c>
      <c r="U26" s="473">
        <f t="shared" si="9"/>
        <v>72.962500000000006</v>
      </c>
    </row>
    <row r="27" spans="1:21" ht="14.1" customHeight="1" x14ac:dyDescent="0.15">
      <c r="A27" s="923"/>
      <c r="B27" s="924"/>
      <c r="C27" s="925"/>
      <c r="D27" s="903"/>
      <c r="E27" s="546" t="s">
        <v>119</v>
      </c>
      <c r="F27" s="475">
        <v>0.77</v>
      </c>
      <c r="G27" s="478">
        <v>0.77</v>
      </c>
      <c r="H27" s="478">
        <v>0.77</v>
      </c>
      <c r="I27" s="484">
        <v>0.77</v>
      </c>
      <c r="J27" s="473">
        <f t="shared" si="8"/>
        <v>0.77</v>
      </c>
      <c r="K27" s="898"/>
      <c r="L27" s="936"/>
      <c r="M27" s="937"/>
      <c r="N27" s="938"/>
      <c r="O27" s="903"/>
      <c r="P27" s="546" t="s">
        <v>119</v>
      </c>
      <c r="Q27" s="481">
        <v>0</v>
      </c>
      <c r="R27" s="492">
        <v>0</v>
      </c>
      <c r="S27" s="492">
        <v>0</v>
      </c>
      <c r="T27" s="492">
        <v>0</v>
      </c>
      <c r="U27" s="493">
        <f t="shared" si="9"/>
        <v>0</v>
      </c>
    </row>
    <row r="28" spans="1:21" ht="14.1" customHeight="1" x14ac:dyDescent="0.15">
      <c r="A28" s="923"/>
      <c r="B28" s="924"/>
      <c r="C28" s="925"/>
      <c r="D28" s="904"/>
      <c r="E28" s="469" t="s">
        <v>28</v>
      </c>
      <c r="F28" s="471">
        <f>SUM(F24:F27)</f>
        <v>454.14</v>
      </c>
      <c r="G28" s="471">
        <f>SUM(G24:G27)</f>
        <v>421.66999999999996</v>
      </c>
      <c r="H28" s="471">
        <f>SUM(H24:H27)</f>
        <v>568.87</v>
      </c>
      <c r="I28" s="471">
        <f>SUM(I24:I27)</f>
        <v>529.77</v>
      </c>
      <c r="J28" s="473">
        <f>AVERAGE(F28:I28)</f>
        <v>493.61249999999995</v>
      </c>
      <c r="K28" s="898"/>
      <c r="L28" s="936"/>
      <c r="M28" s="937"/>
      <c r="N28" s="938"/>
      <c r="O28" s="904"/>
      <c r="P28" s="469" t="s">
        <v>28</v>
      </c>
      <c r="Q28" s="492">
        <f>SUM(Q24:Q27)</f>
        <v>212.73000000000002</v>
      </c>
      <c r="R28" s="492">
        <f>SUM(R24:R27)</f>
        <v>213.53</v>
      </c>
      <c r="S28" s="492">
        <f>SUM(S24:S27)</f>
        <v>216.08</v>
      </c>
      <c r="T28" s="492">
        <f>SUM(T24:T27)</f>
        <v>192.98</v>
      </c>
      <c r="U28" s="493">
        <f t="shared" si="9"/>
        <v>208.83</v>
      </c>
    </row>
    <row r="29" spans="1:21" ht="14.1" customHeight="1" x14ac:dyDescent="0.15">
      <c r="A29" s="923"/>
      <c r="B29" s="924"/>
      <c r="C29" s="925"/>
      <c r="D29" s="912" t="s">
        <v>75</v>
      </c>
      <c r="E29" s="913"/>
      <c r="F29" s="475">
        <f>F28-F23</f>
        <v>142.13999999999999</v>
      </c>
      <c r="G29" s="475">
        <f>G28-G23</f>
        <v>109.66999999999996</v>
      </c>
      <c r="H29" s="475">
        <f>H28-H23</f>
        <v>256.87</v>
      </c>
      <c r="I29" s="475">
        <f>I28-I23</f>
        <v>217.76999999999998</v>
      </c>
      <c r="J29" s="473">
        <f>AVERAGE(F29:I29)</f>
        <v>181.61249999999998</v>
      </c>
      <c r="K29" s="898"/>
      <c r="L29" s="936"/>
      <c r="M29" s="937"/>
      <c r="N29" s="938"/>
      <c r="O29" s="912" t="s">
        <v>75</v>
      </c>
      <c r="P29" s="913"/>
      <c r="Q29" s="481">
        <f>Q28-Q23</f>
        <v>-37.46999999999997</v>
      </c>
      <c r="R29" s="481">
        <f>R28-R23</f>
        <v>-36.669999999999987</v>
      </c>
      <c r="S29" s="481">
        <f>S28-S23</f>
        <v>10.880000000000024</v>
      </c>
      <c r="T29" s="481">
        <f>T28-T23</f>
        <v>-57.22</v>
      </c>
      <c r="U29" s="493">
        <f t="shared" si="9"/>
        <v>-30.119999999999983</v>
      </c>
    </row>
    <row r="30" spans="1:21" ht="14.1" customHeight="1" thickBot="1" x14ac:dyDescent="0.2">
      <c r="A30" s="926"/>
      <c r="B30" s="927"/>
      <c r="C30" s="928"/>
      <c r="D30" s="915" t="s">
        <v>291</v>
      </c>
      <c r="E30" s="916"/>
      <c r="F30" s="482">
        <f>(F28-F23)/F23</f>
        <v>0.45557692307692305</v>
      </c>
      <c r="G30" s="482">
        <f>(G28-G23)/G23</f>
        <v>0.35150641025641011</v>
      </c>
      <c r="H30" s="482">
        <f t="shared" ref="H30:I30" si="10">(H28-H23)/H23</f>
        <v>0.82330128205128206</v>
      </c>
      <c r="I30" s="482">
        <f t="shared" si="10"/>
        <v>0.69798076923076913</v>
      </c>
      <c r="J30" s="551">
        <f>(J28-J23)/J23</f>
        <v>0.58209134615384606</v>
      </c>
      <c r="K30" s="898"/>
      <c r="L30" s="941"/>
      <c r="M30" s="942"/>
      <c r="N30" s="943"/>
      <c r="O30" s="915" t="s">
        <v>291</v>
      </c>
      <c r="P30" s="916"/>
      <c r="Q30" s="482">
        <f>(Q28-Q23)/Q23</f>
        <v>-0.14976019184652267</v>
      </c>
      <c r="R30" s="482">
        <f>(R28-R23)/R23</f>
        <v>-0.14656274980015982</v>
      </c>
      <c r="S30" s="482">
        <f t="shared" ref="S30:T30" si="11">(S28-S23)/S23</f>
        <v>5.3021442495126823E-2</v>
      </c>
      <c r="T30" s="482">
        <f t="shared" si="11"/>
        <v>-0.22869704236610713</v>
      </c>
      <c r="U30" s="551">
        <f>(U28-U23)/U23</f>
        <v>-0.12605147520401749</v>
      </c>
    </row>
    <row r="31" spans="1:21" ht="14.1" customHeight="1" thickBot="1" x14ac:dyDescent="0.2">
      <c r="A31" s="971"/>
      <c r="B31" s="931"/>
      <c r="C31" s="931"/>
      <c r="D31" s="931"/>
      <c r="E31" s="931"/>
      <c r="F31" s="931"/>
      <c r="G31" s="931"/>
      <c r="H31" s="931"/>
      <c r="I31" s="931"/>
      <c r="J31" s="932"/>
      <c r="K31" s="898"/>
      <c r="L31" s="898"/>
      <c r="M31" s="898"/>
      <c r="N31" s="898"/>
      <c r="O31" s="898"/>
      <c r="P31" s="898"/>
      <c r="Q31" s="898"/>
      <c r="R31" s="898"/>
      <c r="S31" s="898"/>
      <c r="T31" s="898"/>
      <c r="U31" s="899"/>
    </row>
    <row r="32" spans="1:21" ht="14.1" customHeight="1" x14ac:dyDescent="0.15">
      <c r="A32" s="920" t="s">
        <v>24</v>
      </c>
      <c r="B32" s="921"/>
      <c r="C32" s="922"/>
      <c r="D32" s="929" t="s">
        <v>15</v>
      </c>
      <c r="E32" s="930"/>
      <c r="F32" s="485">
        <v>146</v>
      </c>
      <c r="G32" s="467">
        <v>152.5</v>
      </c>
      <c r="H32" s="467">
        <v>152.5</v>
      </c>
      <c r="I32" s="486">
        <v>155.5</v>
      </c>
      <c r="J32" s="468">
        <f t="shared" ref="J32:J38" si="12">AVERAGE(F32:I32)</f>
        <v>151.625</v>
      </c>
      <c r="K32" s="898"/>
      <c r="L32" s="933" t="s">
        <v>213</v>
      </c>
      <c r="M32" s="934"/>
      <c r="N32" s="935"/>
      <c r="O32" s="929" t="s">
        <v>15</v>
      </c>
      <c r="P32" s="930"/>
      <c r="Q32" s="485">
        <v>600</v>
      </c>
      <c r="R32" s="467">
        <v>600</v>
      </c>
      <c r="S32" s="486">
        <v>600</v>
      </c>
      <c r="T32" s="467">
        <v>600</v>
      </c>
      <c r="U32" s="468">
        <f t="shared" ref="U32:U37" si="13">AVERAGE(Q32:T32)</f>
        <v>600</v>
      </c>
    </row>
    <row r="33" spans="1:21" ht="14.1" customHeight="1" x14ac:dyDescent="0.15">
      <c r="A33" s="923"/>
      <c r="B33" s="924"/>
      <c r="C33" s="925"/>
      <c r="D33" s="902" t="s">
        <v>41</v>
      </c>
      <c r="E33" s="469" t="s">
        <v>115</v>
      </c>
      <c r="F33" s="487">
        <v>97.16</v>
      </c>
      <c r="G33" s="471">
        <v>86.49</v>
      </c>
      <c r="H33" s="471">
        <v>91.79</v>
      </c>
      <c r="I33" s="472">
        <v>87.52</v>
      </c>
      <c r="J33" s="473">
        <f t="shared" si="12"/>
        <v>90.74</v>
      </c>
      <c r="K33" s="898"/>
      <c r="L33" s="936"/>
      <c r="M33" s="937"/>
      <c r="N33" s="938"/>
      <c r="O33" s="902" t="s">
        <v>41</v>
      </c>
      <c r="P33" s="469" t="s">
        <v>115</v>
      </c>
      <c r="Q33" s="487">
        <v>271.11</v>
      </c>
      <c r="R33" s="471">
        <v>280.85000000000002</v>
      </c>
      <c r="S33" s="472">
        <v>205</v>
      </c>
      <c r="T33" s="471">
        <v>274.57</v>
      </c>
      <c r="U33" s="473">
        <f t="shared" si="13"/>
        <v>257.88249999999999</v>
      </c>
    </row>
    <row r="34" spans="1:21" ht="14.1" customHeight="1" x14ac:dyDescent="0.15">
      <c r="A34" s="923"/>
      <c r="B34" s="924"/>
      <c r="C34" s="925"/>
      <c r="D34" s="903"/>
      <c r="E34" s="546" t="s">
        <v>116</v>
      </c>
      <c r="F34" s="487">
        <v>0.22</v>
      </c>
      <c r="G34" s="471">
        <v>0.22</v>
      </c>
      <c r="H34" s="475">
        <v>0.22</v>
      </c>
      <c r="I34" s="488">
        <v>0.22</v>
      </c>
      <c r="J34" s="473">
        <f t="shared" si="12"/>
        <v>0.22</v>
      </c>
      <c r="K34" s="898"/>
      <c r="L34" s="936"/>
      <c r="M34" s="937"/>
      <c r="N34" s="938"/>
      <c r="O34" s="903"/>
      <c r="P34" s="546" t="s">
        <v>116</v>
      </c>
      <c r="Q34" s="487">
        <v>79.34</v>
      </c>
      <c r="R34" s="475">
        <v>95.65</v>
      </c>
      <c r="S34" s="488">
        <v>79.739999999999995</v>
      </c>
      <c r="T34" s="471">
        <v>76.61</v>
      </c>
      <c r="U34" s="473">
        <f t="shared" si="13"/>
        <v>82.835000000000008</v>
      </c>
    </row>
    <row r="35" spans="1:21" ht="14.1" customHeight="1" x14ac:dyDescent="0.15">
      <c r="A35" s="923"/>
      <c r="B35" s="924"/>
      <c r="C35" s="925"/>
      <c r="D35" s="903"/>
      <c r="E35" s="469" t="s">
        <v>117</v>
      </c>
      <c r="F35" s="489">
        <v>56.79</v>
      </c>
      <c r="G35" s="517">
        <v>64.400000000000006</v>
      </c>
      <c r="H35" s="477">
        <v>52.24</v>
      </c>
      <c r="I35" s="478">
        <v>45.92</v>
      </c>
      <c r="J35" s="473">
        <f t="shared" si="12"/>
        <v>54.837500000000006</v>
      </c>
      <c r="K35" s="898"/>
      <c r="L35" s="936"/>
      <c r="M35" s="937"/>
      <c r="N35" s="938"/>
      <c r="O35" s="903"/>
      <c r="P35" s="469" t="s">
        <v>117</v>
      </c>
      <c r="Q35" s="490">
        <v>182.57500000000002</v>
      </c>
      <c r="R35" s="491">
        <v>115.31</v>
      </c>
      <c r="S35" s="491">
        <v>70.52</v>
      </c>
      <c r="T35" s="471">
        <v>144.71809999999999</v>
      </c>
      <c r="U35" s="473">
        <f t="shared" si="13"/>
        <v>128.28077500000001</v>
      </c>
    </row>
    <row r="36" spans="1:21" ht="14.1" customHeight="1" x14ac:dyDescent="0.15">
      <c r="A36" s="923"/>
      <c r="B36" s="924"/>
      <c r="C36" s="925"/>
      <c r="D36" s="903"/>
      <c r="E36" s="546" t="s">
        <v>119</v>
      </c>
      <c r="F36" s="488">
        <v>0</v>
      </c>
      <c r="G36" s="471">
        <v>0</v>
      </c>
      <c r="H36" s="471">
        <v>0</v>
      </c>
      <c r="I36" s="472">
        <v>0</v>
      </c>
      <c r="J36" s="473">
        <f t="shared" si="12"/>
        <v>0</v>
      </c>
      <c r="K36" s="898"/>
      <c r="L36" s="936"/>
      <c r="M36" s="937"/>
      <c r="N36" s="938"/>
      <c r="O36" s="903"/>
      <c r="P36" s="546" t="s">
        <v>119</v>
      </c>
      <c r="Q36" s="488">
        <v>0.28999999999999998</v>
      </c>
      <c r="R36" s="471">
        <v>0.28999999999999998</v>
      </c>
      <c r="S36" s="471">
        <v>0.28999999999999998</v>
      </c>
      <c r="T36" s="471">
        <v>0.28999999999999998</v>
      </c>
      <c r="U36" s="473">
        <f t="shared" si="13"/>
        <v>0.28999999999999998</v>
      </c>
    </row>
    <row r="37" spans="1:21" ht="14.1" customHeight="1" x14ac:dyDescent="0.15">
      <c r="A37" s="923"/>
      <c r="B37" s="924"/>
      <c r="C37" s="925"/>
      <c r="D37" s="904"/>
      <c r="E37" s="469" t="s">
        <v>28</v>
      </c>
      <c r="F37" s="471">
        <f>SUM(F33:F36)</f>
        <v>154.16999999999999</v>
      </c>
      <c r="G37" s="471">
        <f>SUM(G33:G36)</f>
        <v>151.11000000000001</v>
      </c>
      <c r="H37" s="471">
        <f>SUM(H33:H36)</f>
        <v>144.25</v>
      </c>
      <c r="I37" s="471">
        <f>SUM(I33:I36)</f>
        <v>133.66</v>
      </c>
      <c r="J37" s="473">
        <f t="shared" si="12"/>
        <v>145.79749999999999</v>
      </c>
      <c r="K37" s="898"/>
      <c r="L37" s="936"/>
      <c r="M37" s="937"/>
      <c r="N37" s="938"/>
      <c r="O37" s="904"/>
      <c r="P37" s="469" t="s">
        <v>28</v>
      </c>
      <c r="Q37" s="492">
        <f>SUM(Q33:Q36)</f>
        <v>533.31500000000005</v>
      </c>
      <c r="R37" s="492">
        <f>SUM(R33:R36)</f>
        <v>492.1</v>
      </c>
      <c r="S37" s="492">
        <f>SUM(S33:S36)</f>
        <v>355.55</v>
      </c>
      <c r="T37" s="492">
        <f>SUM(T33:T36)</f>
        <v>496.18810000000002</v>
      </c>
      <c r="U37" s="493">
        <f t="shared" si="13"/>
        <v>469.288275</v>
      </c>
    </row>
    <row r="38" spans="1:21" ht="14.1" customHeight="1" x14ac:dyDescent="0.15">
      <c r="A38" s="923"/>
      <c r="B38" s="924"/>
      <c r="C38" s="925"/>
      <c r="D38" s="912" t="s">
        <v>75</v>
      </c>
      <c r="E38" s="913"/>
      <c r="F38" s="481">
        <f>F37-F32</f>
        <v>8.1699999999999875</v>
      </c>
      <c r="G38" s="481">
        <f>G37-G32</f>
        <v>-1.3899999999999864</v>
      </c>
      <c r="H38" s="481">
        <f>H37-H32</f>
        <v>-8.25</v>
      </c>
      <c r="I38" s="481">
        <f>I37-I32</f>
        <v>-21.840000000000003</v>
      </c>
      <c r="J38" s="493">
        <f t="shared" si="12"/>
        <v>-5.8275000000000006</v>
      </c>
      <c r="K38" s="898"/>
      <c r="L38" s="936"/>
      <c r="M38" s="937"/>
      <c r="N38" s="938"/>
      <c r="O38" s="912" t="s">
        <v>75</v>
      </c>
      <c r="P38" s="913"/>
      <c r="Q38" s="481">
        <f>Q37-Q32</f>
        <v>-66.684999999999945</v>
      </c>
      <c r="R38" s="481">
        <f>R37-R32</f>
        <v>-107.89999999999998</v>
      </c>
      <c r="S38" s="481">
        <f>S37-S32</f>
        <v>-244.45</v>
      </c>
      <c r="T38" s="481">
        <f>T37-T32</f>
        <v>-103.81189999999998</v>
      </c>
      <c r="U38" s="493">
        <f>AVERAGE(Q38:T38)</f>
        <v>-130.71172499999997</v>
      </c>
    </row>
    <row r="39" spans="1:21" ht="14.1" customHeight="1" thickBot="1" x14ac:dyDescent="0.2">
      <c r="A39" s="926"/>
      <c r="B39" s="927"/>
      <c r="C39" s="928"/>
      <c r="D39" s="915" t="s">
        <v>291</v>
      </c>
      <c r="E39" s="916"/>
      <c r="F39" s="482">
        <f>(F37-F32)/F32</f>
        <v>5.5958904109588953E-2</v>
      </c>
      <c r="G39" s="482">
        <f>(G37-G32)/G32</f>
        <v>-9.1147540983605654E-3</v>
      </c>
      <c r="H39" s="482">
        <f t="shared" ref="H39:I39" si="14">(H37-H32)/H32</f>
        <v>-5.4098360655737705E-2</v>
      </c>
      <c r="I39" s="482">
        <f t="shared" si="14"/>
        <v>-0.14045016077170419</v>
      </c>
      <c r="J39" s="551">
        <f>(J37-J32)/J32</f>
        <v>-3.8433635614179819E-2</v>
      </c>
      <c r="K39" s="898"/>
      <c r="L39" s="941"/>
      <c r="M39" s="942"/>
      <c r="N39" s="943"/>
      <c r="O39" s="915" t="s">
        <v>291</v>
      </c>
      <c r="P39" s="916"/>
      <c r="Q39" s="482">
        <f>(Q37-Q32)/Q32</f>
        <v>-0.11114166666666657</v>
      </c>
      <c r="R39" s="482">
        <f>(R37-R32)/R32</f>
        <v>-0.17983333333333329</v>
      </c>
      <c r="S39" s="482">
        <f t="shared" ref="S39:T39" si="15">(S37-S32)/S32</f>
        <v>-0.40741666666666665</v>
      </c>
      <c r="T39" s="482">
        <f t="shared" si="15"/>
        <v>-0.17301983333333329</v>
      </c>
      <c r="U39" s="551">
        <f>(U37-U32)/U32</f>
        <v>-0.217852875</v>
      </c>
    </row>
    <row r="40" spans="1:21" ht="14.1" customHeight="1" thickBot="1" x14ac:dyDescent="0.2">
      <c r="A40" s="941"/>
      <c r="B40" s="942"/>
      <c r="C40" s="942"/>
      <c r="D40" s="942"/>
      <c r="E40" s="942"/>
      <c r="F40" s="942"/>
      <c r="G40" s="942"/>
      <c r="H40" s="942"/>
      <c r="I40" s="942"/>
      <c r="J40" s="942"/>
      <c r="K40" s="942"/>
      <c r="L40" s="942"/>
      <c r="M40" s="942"/>
      <c r="N40" s="942"/>
      <c r="O40" s="942"/>
      <c r="P40" s="942"/>
      <c r="Q40" s="942"/>
      <c r="R40" s="942"/>
      <c r="S40" s="942"/>
      <c r="T40" s="942"/>
      <c r="U40" s="956"/>
    </row>
    <row r="41" spans="1:21" ht="14.1" customHeight="1" x14ac:dyDescent="0.15">
      <c r="A41" s="933" t="s">
        <v>290</v>
      </c>
      <c r="B41" s="934"/>
      <c r="C41" s="934"/>
      <c r="D41" s="934"/>
      <c r="E41" s="934"/>
      <c r="F41" s="934"/>
      <c r="G41" s="934"/>
      <c r="H41" s="934"/>
      <c r="I41" s="934"/>
      <c r="J41" s="934"/>
      <c r="K41" s="934"/>
      <c r="L41" s="934"/>
      <c r="M41" s="934"/>
      <c r="N41" s="934"/>
      <c r="O41" s="934"/>
      <c r="P41" s="934"/>
      <c r="Q41" s="934"/>
      <c r="R41" s="934"/>
      <c r="S41" s="934"/>
      <c r="T41" s="934"/>
      <c r="U41" s="957"/>
    </row>
    <row r="42" spans="1:21" ht="14.1" customHeight="1" x14ac:dyDescent="0.15">
      <c r="A42" s="958"/>
      <c r="B42" s="959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937"/>
      <c r="P42" s="937"/>
      <c r="Q42" s="937"/>
      <c r="R42" s="937"/>
      <c r="S42" s="937"/>
      <c r="T42" s="937"/>
      <c r="U42" s="960"/>
    </row>
    <row r="43" spans="1:21" ht="14.1" customHeight="1" x14ac:dyDescent="0.15">
      <c r="A43" s="961"/>
      <c r="B43" s="962"/>
      <c r="C43" s="963"/>
      <c r="D43" s="964" t="s">
        <v>230</v>
      </c>
      <c r="E43" s="963"/>
      <c r="F43" s="965" t="s">
        <v>231</v>
      </c>
      <c r="G43" s="965"/>
      <c r="H43" s="965" t="s">
        <v>232</v>
      </c>
      <c r="I43" s="965"/>
      <c r="J43" s="965" t="s">
        <v>233</v>
      </c>
      <c r="K43" s="965"/>
      <c r="L43" s="966" t="s">
        <v>234</v>
      </c>
      <c r="M43" s="967"/>
      <c r="N43" s="967"/>
      <c r="O43" s="968"/>
      <c r="P43" s="965" t="s">
        <v>235</v>
      </c>
      <c r="Q43" s="965"/>
      <c r="R43" s="967" t="s">
        <v>70</v>
      </c>
      <c r="S43" s="967"/>
      <c r="T43" s="967"/>
      <c r="U43" s="969"/>
    </row>
    <row r="44" spans="1:21" ht="14.1" customHeight="1" x14ac:dyDescent="0.15">
      <c r="A44" s="944" t="s">
        <v>237</v>
      </c>
      <c r="B44" s="945"/>
      <c r="C44" s="945"/>
      <c r="D44" s="939" t="s">
        <v>15</v>
      </c>
      <c r="E44" s="940"/>
      <c r="F44" s="950">
        <f>Q5+F23+F32+Q23+F5+F14+Q14</f>
        <v>2388.1999999999998</v>
      </c>
      <c r="G44" s="811"/>
      <c r="H44" s="951">
        <f>R5+G23+G32+R23+G5+G14+R14</f>
        <v>2662.34</v>
      </c>
      <c r="I44" s="951"/>
      <c r="J44" s="951">
        <f>S5+H23+H32+S23+H5+H14+S14</f>
        <v>2617.34</v>
      </c>
      <c r="K44" s="811"/>
      <c r="L44" s="952">
        <f>T5+I23+I32+T23+I5+I14+T14</f>
        <v>2472.6999999999998</v>
      </c>
      <c r="M44" s="953"/>
      <c r="N44" s="953"/>
      <c r="O44" s="953"/>
      <c r="P44" s="954">
        <f>AVERAGE(F44:O44)</f>
        <v>2535.145</v>
      </c>
      <c r="Q44" s="955"/>
      <c r="R44" s="896"/>
      <c r="S44" s="896"/>
      <c r="T44" s="896"/>
      <c r="U44" s="897"/>
    </row>
    <row r="45" spans="1:21" ht="14.1" customHeight="1" x14ac:dyDescent="0.15">
      <c r="A45" s="946"/>
      <c r="B45" s="947"/>
      <c r="C45" s="947"/>
      <c r="D45" s="902" t="s">
        <v>41</v>
      </c>
      <c r="E45" s="469" t="s">
        <v>115</v>
      </c>
      <c r="F45" s="905">
        <f>Q6+F24+F33+Q24+F6+F15+Q15</f>
        <v>1839.2999999999997</v>
      </c>
      <c r="G45" s="748"/>
      <c r="H45" s="906">
        <f>R6+G24+G33+R24+G6+G15+R15</f>
        <v>1830.9899999999998</v>
      </c>
      <c r="I45" s="907"/>
      <c r="J45" s="908">
        <f>S6+H24+H33+S24+H6+H15+S15</f>
        <v>1795.57</v>
      </c>
      <c r="K45" s="909"/>
      <c r="L45" s="814">
        <f>T6+I24+I33+T24+I6+I15+T15</f>
        <v>1844.6399999999999</v>
      </c>
      <c r="M45" s="815"/>
      <c r="N45" s="815"/>
      <c r="O45" s="815"/>
      <c r="P45" s="910">
        <f>AVERAGE(F45:O45)</f>
        <v>1827.625</v>
      </c>
      <c r="Q45" s="911"/>
      <c r="R45" s="898"/>
      <c r="S45" s="898"/>
      <c r="T45" s="898"/>
      <c r="U45" s="899"/>
    </row>
    <row r="46" spans="1:21" ht="14.1" customHeight="1" x14ac:dyDescent="0.15">
      <c r="A46" s="946"/>
      <c r="B46" s="947"/>
      <c r="C46" s="947"/>
      <c r="D46" s="903"/>
      <c r="E46" s="546" t="s">
        <v>116</v>
      </c>
      <c r="F46" s="905">
        <f t="shared" ref="F46:F48" si="16">Q7+F25+F34+Q25+F7+F16+Q16</f>
        <v>113.86</v>
      </c>
      <c r="G46" s="748"/>
      <c r="H46" s="906">
        <f t="shared" ref="H46:H47" si="17">R7+G25+G34+R25+G7+G16+R16</f>
        <v>108</v>
      </c>
      <c r="I46" s="907"/>
      <c r="J46" s="908">
        <f t="shared" ref="J46:J48" si="18">S7+H25+H34+S25+H7+H16+S16</f>
        <v>100.42</v>
      </c>
      <c r="K46" s="909"/>
      <c r="L46" s="814">
        <f t="shared" ref="L46:L48" si="19">T7+I25+I34+T25+I7+I16+T16</f>
        <v>323.79000000000002</v>
      </c>
      <c r="M46" s="815"/>
      <c r="N46" s="815"/>
      <c r="O46" s="815"/>
      <c r="P46" s="910">
        <f t="shared" ref="P46:P48" si="20">AVERAGE(F46:O46)</f>
        <v>161.51750000000001</v>
      </c>
      <c r="Q46" s="911"/>
      <c r="R46" s="898"/>
      <c r="S46" s="898"/>
      <c r="T46" s="898"/>
      <c r="U46" s="899"/>
    </row>
    <row r="47" spans="1:21" ht="14.1" customHeight="1" x14ac:dyDescent="0.15">
      <c r="A47" s="946"/>
      <c r="B47" s="947"/>
      <c r="C47" s="947"/>
      <c r="D47" s="903"/>
      <c r="E47" s="469" t="s">
        <v>117</v>
      </c>
      <c r="F47" s="905">
        <f t="shared" si="16"/>
        <v>893.33999999999992</v>
      </c>
      <c r="G47" s="748"/>
      <c r="H47" s="906">
        <f t="shared" si="17"/>
        <v>857.54</v>
      </c>
      <c r="I47" s="907"/>
      <c r="J47" s="908">
        <f t="shared" si="18"/>
        <v>909</v>
      </c>
      <c r="K47" s="909"/>
      <c r="L47" s="814">
        <f t="shared" si="19"/>
        <v>637.14</v>
      </c>
      <c r="M47" s="815"/>
      <c r="N47" s="815"/>
      <c r="O47" s="815"/>
      <c r="P47" s="910">
        <f t="shared" si="20"/>
        <v>824.255</v>
      </c>
      <c r="Q47" s="911"/>
      <c r="R47" s="898"/>
      <c r="S47" s="898"/>
      <c r="T47" s="898"/>
      <c r="U47" s="899"/>
    </row>
    <row r="48" spans="1:21" ht="14.1" customHeight="1" x14ac:dyDescent="0.15">
      <c r="A48" s="946"/>
      <c r="B48" s="947"/>
      <c r="C48" s="947"/>
      <c r="D48" s="903"/>
      <c r="E48" s="546" t="s">
        <v>119</v>
      </c>
      <c r="F48" s="905">
        <f t="shared" si="16"/>
        <v>277.85999999999996</v>
      </c>
      <c r="G48" s="748"/>
      <c r="H48" s="906">
        <f>R9+G27+G36+R27+G9+G18+R18</f>
        <v>277.85999999999996</v>
      </c>
      <c r="I48" s="907"/>
      <c r="J48" s="908">
        <f t="shared" si="18"/>
        <v>277.85999999999996</v>
      </c>
      <c r="K48" s="909"/>
      <c r="L48" s="814">
        <f t="shared" si="19"/>
        <v>277.65999999999997</v>
      </c>
      <c r="M48" s="815"/>
      <c r="N48" s="815"/>
      <c r="O48" s="815"/>
      <c r="P48" s="910">
        <f t="shared" si="20"/>
        <v>277.80999999999995</v>
      </c>
      <c r="Q48" s="911"/>
      <c r="R48" s="898"/>
      <c r="S48" s="898"/>
      <c r="T48" s="898"/>
      <c r="U48" s="899"/>
    </row>
    <row r="49" spans="1:21" ht="14.1" customHeight="1" x14ac:dyDescent="0.15">
      <c r="A49" s="946"/>
      <c r="B49" s="947"/>
      <c r="C49" s="947"/>
      <c r="D49" s="904"/>
      <c r="E49" s="469" t="s">
        <v>28</v>
      </c>
      <c r="F49" s="750">
        <f>SUM(F45:G48)</f>
        <v>3124.3599999999997</v>
      </c>
      <c r="G49" s="745"/>
      <c r="H49" s="745">
        <f>SUM(H45:I48)</f>
        <v>3074.39</v>
      </c>
      <c r="I49" s="745"/>
      <c r="J49" s="745">
        <f>SUM(J45:K48)</f>
        <v>3082.85</v>
      </c>
      <c r="K49" s="745"/>
      <c r="L49" s="748">
        <f>SUM(L45:M48)</f>
        <v>3083.2299999999996</v>
      </c>
      <c r="M49" s="749"/>
      <c r="N49" s="749"/>
      <c r="O49" s="750"/>
      <c r="P49" s="894">
        <f>AVERAGE(F49:O49)</f>
        <v>3091.2075</v>
      </c>
      <c r="Q49" s="895"/>
      <c r="R49" s="898"/>
      <c r="S49" s="898"/>
      <c r="T49" s="898"/>
      <c r="U49" s="899"/>
    </row>
    <row r="50" spans="1:21" ht="14.1" customHeight="1" x14ac:dyDescent="0.15">
      <c r="A50" s="946"/>
      <c r="B50" s="947"/>
      <c r="C50" s="947"/>
      <c r="D50" s="912" t="s">
        <v>75</v>
      </c>
      <c r="E50" s="913"/>
      <c r="F50" s="914">
        <f>F49-F44</f>
        <v>736.15999999999985</v>
      </c>
      <c r="G50" s="747"/>
      <c r="H50" s="747">
        <f>H49-H44</f>
        <v>412.04999999999973</v>
      </c>
      <c r="I50" s="747"/>
      <c r="J50" s="747">
        <f>J49-J44</f>
        <v>465.50999999999976</v>
      </c>
      <c r="K50" s="747"/>
      <c r="L50" s="747">
        <f>L49-L44</f>
        <v>610.52999999999975</v>
      </c>
      <c r="M50" s="747"/>
      <c r="N50" s="747"/>
      <c r="O50" s="747"/>
      <c r="P50" s="894">
        <f t="shared" ref="P50" si="21">AVERAGE(F50:O50)</f>
        <v>556.06249999999977</v>
      </c>
      <c r="Q50" s="895"/>
      <c r="R50" s="898"/>
      <c r="S50" s="898"/>
      <c r="T50" s="898"/>
      <c r="U50" s="899"/>
    </row>
    <row r="51" spans="1:21" ht="14.1" customHeight="1" thickBot="1" x14ac:dyDescent="0.2">
      <c r="A51" s="948"/>
      <c r="B51" s="949"/>
      <c r="C51" s="949"/>
      <c r="D51" s="915" t="s">
        <v>42</v>
      </c>
      <c r="E51" s="916"/>
      <c r="F51" s="970">
        <f>(F49-F44)/F44</f>
        <v>0.30824889037769027</v>
      </c>
      <c r="G51" s="891"/>
      <c r="H51" s="891">
        <f>(H49-H44)/H44</f>
        <v>0.15476986410450946</v>
      </c>
      <c r="I51" s="891"/>
      <c r="J51" s="891">
        <f>(J49-J44)/J44</f>
        <v>0.17785614402408542</v>
      </c>
      <c r="K51" s="891"/>
      <c r="L51" s="891">
        <f>(L49-L44)/L44</f>
        <v>0.2469082379585068</v>
      </c>
      <c r="M51" s="891"/>
      <c r="N51" s="891"/>
      <c r="O51" s="891"/>
      <c r="P51" s="892">
        <f>(P49-P44)/P44</f>
        <v>0.21934149723191376</v>
      </c>
      <c r="Q51" s="893"/>
      <c r="R51" s="900"/>
      <c r="S51" s="900"/>
      <c r="T51" s="900"/>
      <c r="U51" s="901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32:C39"/>
    <mergeCell ref="D32:E32"/>
    <mergeCell ref="L32:N39"/>
    <mergeCell ref="O32:P32"/>
    <mergeCell ref="D33:D37"/>
    <mergeCell ref="O33:O37"/>
    <mergeCell ref="L23:N30"/>
    <mergeCell ref="O23:P23"/>
    <mergeCell ref="O24:O28"/>
    <mergeCell ref="D38:E38"/>
    <mergeCell ref="O38:P38"/>
    <mergeCell ref="D39:E39"/>
    <mergeCell ref="O39:P39"/>
    <mergeCell ref="A31:J31"/>
    <mergeCell ref="L31:U31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F49:G49"/>
    <mergeCell ref="D50:E50"/>
    <mergeCell ref="F50:G50"/>
    <mergeCell ref="H50:I50"/>
    <mergeCell ref="J50:K50"/>
    <mergeCell ref="L50:O50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0:E30"/>
    <mergeCell ref="D21:E21"/>
    <mergeCell ref="A22:J22"/>
    <mergeCell ref="A23:C30"/>
    <mergeCell ref="D23:E23"/>
    <mergeCell ref="L22:U22"/>
    <mergeCell ref="A14:C21"/>
    <mergeCell ref="D14:E14"/>
    <mergeCell ref="L14:N21"/>
    <mergeCell ref="O14:P14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H51:I51"/>
    <mergeCell ref="J51:K51"/>
    <mergeCell ref="L51:O51"/>
    <mergeCell ref="P51:Q51"/>
    <mergeCell ref="H49:I49"/>
    <mergeCell ref="J49:K49"/>
    <mergeCell ref="L49:O49"/>
    <mergeCell ref="P49:Q49"/>
    <mergeCell ref="R44:U51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32" t="s">
        <v>9</v>
      </c>
      <c r="B14" s="1060" t="s">
        <v>153</v>
      </c>
      <c r="C14" s="1060"/>
      <c r="D14" s="1060"/>
      <c r="E14" s="1060"/>
      <c r="F14" s="1060"/>
      <c r="G14" s="1060" t="s">
        <v>154</v>
      </c>
      <c r="H14" s="1060"/>
      <c r="I14" s="1060"/>
      <c r="J14" s="1060"/>
      <c r="K14" s="1060"/>
      <c r="L14" s="1060" t="s">
        <v>155</v>
      </c>
      <c r="M14" s="1060"/>
      <c r="N14" s="1060"/>
      <c r="O14" s="1060"/>
      <c r="P14" s="1060"/>
      <c r="Q14" s="1060" t="s">
        <v>156</v>
      </c>
      <c r="R14" s="1060"/>
      <c r="S14" s="1060"/>
      <c r="T14" s="1060"/>
      <c r="U14" s="1061"/>
    </row>
    <row r="15" spans="1:21" ht="17.100000000000001" customHeight="1" x14ac:dyDescent="0.15">
      <c r="A15" s="1034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39" t="s">
        <v>193</v>
      </c>
      <c r="B38" s="1060" t="s">
        <v>194</v>
      </c>
      <c r="C38" s="1060"/>
      <c r="D38" s="1060"/>
      <c r="E38" s="1060"/>
      <c r="F38" s="1060"/>
      <c r="G38" s="1060"/>
      <c r="H38" s="1060"/>
      <c r="I38" s="1060" t="s">
        <v>195</v>
      </c>
      <c r="J38" s="1060"/>
      <c r="K38" s="1060"/>
      <c r="L38" s="1060"/>
      <c r="M38" s="1060"/>
      <c r="N38" s="1060"/>
      <c r="O38" s="1061"/>
    </row>
    <row r="39" spans="1:15" ht="17.100000000000001" customHeight="1" x14ac:dyDescent="0.15">
      <c r="A39" s="1240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241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247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41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48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48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48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48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48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48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49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47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48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48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48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48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48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48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49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47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48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48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48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48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48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48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50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49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246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43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43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43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43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43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43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44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42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43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43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43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43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43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43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44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42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43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43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43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43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43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43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45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44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246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43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43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43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43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43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43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44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42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43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43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43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43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43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43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44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42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43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43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43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43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43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43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45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44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246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43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43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43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43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43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43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44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42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43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43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43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43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43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43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44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42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43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43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43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43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43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43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45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44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246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43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43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43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43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43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43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44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42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43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43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43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43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43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43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44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42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43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43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43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43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43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43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45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44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A133:A141"/>
    <mergeCell ref="A49:A57"/>
    <mergeCell ref="A61:A68"/>
    <mergeCell ref="A69:A76"/>
    <mergeCell ref="A77:A85"/>
    <mergeCell ref="A89:A96"/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55" t="s">
        <v>211</v>
      </c>
      <c r="E3" s="1255"/>
      <c r="F3" s="1255"/>
      <c r="G3" s="1255"/>
      <c r="H3" s="1255"/>
      <c r="I3" s="1255"/>
      <c r="J3" s="1255"/>
      <c r="K3" s="1255"/>
      <c r="L3" s="1255"/>
      <c r="M3" s="1255"/>
      <c r="N3" s="1255"/>
      <c r="O3" s="1255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251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51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51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51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51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53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53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53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53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53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51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51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51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51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51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53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53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53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53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53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51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52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52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52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52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53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54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54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54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54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51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52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52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52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52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7"/>
  <sheetViews>
    <sheetView zoomScale="85" zoomScaleNormal="85" workbookViewId="0">
      <selection activeCell="I75" sqref="I75"/>
    </sheetView>
  </sheetViews>
  <sheetFormatPr defaultColWidth="8.875" defaultRowHeight="14.25" x14ac:dyDescent="0.15"/>
  <cols>
    <col min="1" max="7" width="8.5" style="495" customWidth="1"/>
    <col min="8" max="8" width="9" style="495" customWidth="1"/>
    <col min="9" max="24" width="8.5" style="495" customWidth="1"/>
    <col min="25" max="16384" width="8.875" style="495"/>
  </cols>
  <sheetData>
    <row r="1" spans="1:19" ht="45" customHeight="1" thickBot="1" x14ac:dyDescent="0.2">
      <c r="A1" s="1029" t="s">
        <v>303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1"/>
      <c r="P1" s="494"/>
    </row>
    <row r="2" spans="1:19" ht="15.95" customHeight="1" x14ac:dyDescent="0.15">
      <c r="A2" s="515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937" t="s">
        <v>238</v>
      </c>
      <c r="O2" s="960"/>
      <c r="P2" s="496"/>
    </row>
    <row r="3" spans="1:19" s="497" customFormat="1" ht="15.95" customHeight="1" x14ac:dyDescent="0.15">
      <c r="A3" s="1000" t="s">
        <v>123</v>
      </c>
      <c r="B3" s="1001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21"/>
      <c r="P3" s="495"/>
      <c r="Q3" s="495"/>
      <c r="R3" s="495"/>
    </row>
    <row r="4" spans="1:19" s="497" customFormat="1" ht="15.95" customHeight="1" x14ac:dyDescent="0.15">
      <c r="A4" s="1004" t="s">
        <v>219</v>
      </c>
      <c r="B4" s="1005"/>
      <c r="C4" s="1006" t="s">
        <v>121</v>
      </c>
      <c r="D4" s="1005"/>
      <c r="E4" s="1006" t="s">
        <v>122</v>
      </c>
      <c r="F4" s="1005"/>
      <c r="G4" s="1006" t="s">
        <v>75</v>
      </c>
      <c r="H4" s="1005"/>
      <c r="I4" s="1006" t="s">
        <v>107</v>
      </c>
      <c r="J4" s="1007"/>
      <c r="K4" s="1007"/>
      <c r="L4" s="1007"/>
      <c r="M4" s="1007"/>
      <c r="N4" s="1007"/>
      <c r="O4" s="1008"/>
      <c r="P4" s="495"/>
      <c r="Q4" s="495"/>
      <c r="R4" s="495"/>
    </row>
    <row r="5" spans="1:19" s="497" customFormat="1" ht="15.95" customHeight="1" x14ac:dyDescent="0.15">
      <c r="A5" s="997" t="s">
        <v>115</v>
      </c>
      <c r="B5" s="998"/>
      <c r="C5" s="994">
        <v>73.040000000000006</v>
      </c>
      <c r="D5" s="999"/>
      <c r="E5" s="991">
        <v>100</v>
      </c>
      <c r="F5" s="991"/>
      <c r="G5" s="991">
        <f t="shared" ref="G5:G8" si="0">C5-E5</f>
        <v>-26.959999999999994</v>
      </c>
      <c r="H5" s="991"/>
      <c r="I5" s="992"/>
      <c r="J5" s="992"/>
      <c r="K5" s="992"/>
      <c r="L5" s="992"/>
      <c r="M5" s="992"/>
      <c r="N5" s="992"/>
      <c r="O5" s="993"/>
      <c r="P5" s="495"/>
      <c r="Q5" s="495"/>
      <c r="R5" s="495"/>
    </row>
    <row r="6" spans="1:19" s="497" customFormat="1" ht="15.95" customHeight="1" x14ac:dyDescent="0.15">
      <c r="A6" s="997" t="s">
        <v>116</v>
      </c>
      <c r="B6" s="998"/>
      <c r="C6" s="994">
        <v>0</v>
      </c>
      <c r="D6" s="999"/>
      <c r="E6" s="991">
        <v>0</v>
      </c>
      <c r="F6" s="991"/>
      <c r="G6" s="991">
        <v>0</v>
      </c>
      <c r="H6" s="991"/>
      <c r="I6" s="992"/>
      <c r="J6" s="992"/>
      <c r="K6" s="992"/>
      <c r="L6" s="992"/>
      <c r="M6" s="992"/>
      <c r="N6" s="992"/>
      <c r="O6" s="993"/>
      <c r="P6" s="495"/>
      <c r="Q6" s="495"/>
      <c r="R6" s="495"/>
      <c r="S6" s="495"/>
    </row>
    <row r="7" spans="1:19" s="497" customFormat="1" ht="15.95" customHeight="1" x14ac:dyDescent="0.15">
      <c r="A7" s="997" t="s">
        <v>117</v>
      </c>
      <c r="B7" s="998"/>
      <c r="C7" s="994">
        <v>297</v>
      </c>
      <c r="D7" s="999"/>
      <c r="E7" s="991">
        <v>100</v>
      </c>
      <c r="F7" s="991"/>
      <c r="G7" s="991">
        <f t="shared" si="0"/>
        <v>197</v>
      </c>
      <c r="H7" s="991"/>
      <c r="I7" s="995" t="s">
        <v>298</v>
      </c>
      <c r="J7" s="995"/>
      <c r="K7" s="995"/>
      <c r="L7" s="995"/>
      <c r="M7" s="995"/>
      <c r="N7" s="995"/>
      <c r="O7" s="996"/>
      <c r="P7" s="495"/>
      <c r="Q7" s="495"/>
      <c r="R7" s="495"/>
      <c r="S7" s="495"/>
    </row>
    <row r="8" spans="1:19" s="497" customFormat="1" ht="15.95" customHeight="1" x14ac:dyDescent="0.15">
      <c r="A8" s="997" t="s">
        <v>119</v>
      </c>
      <c r="B8" s="998"/>
      <c r="C8" s="994">
        <v>6.68</v>
      </c>
      <c r="D8" s="999"/>
      <c r="E8" s="991">
        <v>0</v>
      </c>
      <c r="F8" s="991"/>
      <c r="G8" s="991">
        <f t="shared" si="0"/>
        <v>6.68</v>
      </c>
      <c r="H8" s="991"/>
      <c r="I8" s="992"/>
      <c r="J8" s="992"/>
      <c r="K8" s="992"/>
      <c r="L8" s="992"/>
      <c r="M8" s="992"/>
      <c r="N8" s="992"/>
      <c r="O8" s="993"/>
      <c r="P8" s="495"/>
      <c r="Q8" s="495"/>
      <c r="R8" s="495"/>
      <c r="S8" s="495"/>
    </row>
    <row r="9" spans="1:19" s="497" customFormat="1" ht="15.95" customHeight="1" x14ac:dyDescent="0.15">
      <c r="A9" s="997" t="s">
        <v>247</v>
      </c>
      <c r="B9" s="998"/>
      <c r="C9" s="1019">
        <f>SUM(C5:D8)</f>
        <v>376.72</v>
      </c>
      <c r="D9" s="1019"/>
      <c r="E9" s="1019">
        <f>SUM(E5:F8)</f>
        <v>200</v>
      </c>
      <c r="F9" s="1019"/>
      <c r="G9" s="991">
        <f>C9-E9</f>
        <v>176.72000000000003</v>
      </c>
      <c r="H9" s="991"/>
      <c r="I9" s="992"/>
      <c r="J9" s="992"/>
      <c r="K9" s="992"/>
      <c r="L9" s="992"/>
      <c r="M9" s="992"/>
      <c r="N9" s="992"/>
      <c r="O9" s="993"/>
      <c r="P9" s="495"/>
      <c r="Q9" s="495"/>
      <c r="R9" s="495"/>
      <c r="S9" s="495"/>
    </row>
    <row r="10" spans="1:19" s="497" customFormat="1" ht="15.95" customHeight="1" x14ac:dyDescent="0.15">
      <c r="A10" s="523"/>
      <c r="B10" s="511"/>
      <c r="C10" s="541"/>
      <c r="D10" s="541"/>
      <c r="E10" s="541"/>
      <c r="F10" s="541"/>
      <c r="G10" s="513"/>
      <c r="H10" s="513"/>
      <c r="I10" s="514"/>
      <c r="J10" s="514"/>
      <c r="K10" s="514"/>
      <c r="L10" s="514"/>
      <c r="M10" s="514"/>
      <c r="N10" s="514"/>
      <c r="O10" s="524"/>
      <c r="P10" s="495"/>
      <c r="Q10" s="495"/>
      <c r="R10" s="495"/>
      <c r="S10" s="495"/>
    </row>
    <row r="11" spans="1:19" ht="15.95" customHeight="1" x14ac:dyDescent="0.15">
      <c r="A11" s="1000" t="s">
        <v>124</v>
      </c>
      <c r="B11" s="1001"/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21"/>
    </row>
    <row r="12" spans="1:19" ht="15.95" customHeight="1" x14ac:dyDescent="0.15">
      <c r="A12" s="1016" t="s">
        <v>219</v>
      </c>
      <c r="B12" s="1017"/>
      <c r="C12" s="1017" t="s">
        <v>121</v>
      </c>
      <c r="D12" s="1017"/>
      <c r="E12" s="1017" t="s">
        <v>122</v>
      </c>
      <c r="F12" s="1017"/>
      <c r="G12" s="1017" t="s">
        <v>75</v>
      </c>
      <c r="H12" s="1017"/>
      <c r="I12" s="1017" t="s">
        <v>107</v>
      </c>
      <c r="J12" s="1017"/>
      <c r="K12" s="1017"/>
      <c r="L12" s="1017"/>
      <c r="M12" s="1017"/>
      <c r="N12" s="1017"/>
      <c r="O12" s="1018"/>
    </row>
    <row r="13" spans="1:19" ht="15.95" customHeight="1" x14ac:dyDescent="0.15">
      <c r="A13" s="1009" t="s">
        <v>115</v>
      </c>
      <c r="B13" s="1010"/>
      <c r="C13" s="1011">
        <v>1033</v>
      </c>
      <c r="D13" s="1012"/>
      <c r="E13" s="994">
        <v>925</v>
      </c>
      <c r="F13" s="1013"/>
      <c r="G13" s="991">
        <f t="shared" ref="G13:G18" si="1">C13-E13</f>
        <v>108</v>
      </c>
      <c r="H13" s="991"/>
      <c r="I13" s="1015"/>
      <c r="J13" s="1002"/>
      <c r="K13" s="1002"/>
      <c r="L13" s="1002"/>
      <c r="M13" s="1002"/>
      <c r="N13" s="1002"/>
      <c r="O13" s="1003"/>
    </row>
    <row r="14" spans="1:19" ht="15.95" customHeight="1" x14ac:dyDescent="0.15">
      <c r="A14" s="1009" t="s">
        <v>116</v>
      </c>
      <c r="B14" s="1010"/>
      <c r="C14" s="1011">
        <v>91.38</v>
      </c>
      <c r="D14" s="1012"/>
      <c r="E14" s="994">
        <v>95</v>
      </c>
      <c r="F14" s="1013"/>
      <c r="G14" s="991">
        <f t="shared" si="1"/>
        <v>-3.6200000000000045</v>
      </c>
      <c r="H14" s="991"/>
      <c r="I14" s="1014"/>
      <c r="J14" s="995"/>
      <c r="K14" s="995"/>
      <c r="L14" s="995"/>
      <c r="M14" s="995"/>
      <c r="N14" s="995"/>
      <c r="O14" s="996"/>
    </row>
    <row r="15" spans="1:19" ht="15.95" customHeight="1" x14ac:dyDescent="0.15">
      <c r="A15" s="1009" t="s">
        <v>117</v>
      </c>
      <c r="B15" s="1010"/>
      <c r="C15" s="1011">
        <v>213.91</v>
      </c>
      <c r="D15" s="1012"/>
      <c r="E15" s="994">
        <v>280</v>
      </c>
      <c r="F15" s="1013"/>
      <c r="G15" s="991">
        <f>C15-E15</f>
        <v>-66.09</v>
      </c>
      <c r="H15" s="991"/>
      <c r="I15" s="1015"/>
      <c r="J15" s="1002"/>
      <c r="K15" s="1002"/>
      <c r="L15" s="1002"/>
      <c r="M15" s="1002"/>
      <c r="N15" s="1002"/>
      <c r="O15" s="1003"/>
    </row>
    <row r="16" spans="1:19" ht="15.95" customHeight="1" x14ac:dyDescent="0.15">
      <c r="A16" s="1009" t="s">
        <v>118</v>
      </c>
      <c r="B16" s="1010"/>
      <c r="C16" s="1011">
        <v>0</v>
      </c>
      <c r="D16" s="1012"/>
      <c r="E16" s="994">
        <v>0</v>
      </c>
      <c r="F16" s="1013"/>
      <c r="G16" s="991">
        <f t="shared" si="1"/>
        <v>0</v>
      </c>
      <c r="H16" s="991"/>
      <c r="I16" s="1014"/>
      <c r="J16" s="995"/>
      <c r="K16" s="995"/>
      <c r="L16" s="995"/>
      <c r="M16" s="995"/>
      <c r="N16" s="995"/>
      <c r="O16" s="996"/>
    </row>
    <row r="17" spans="1:15" ht="15.95" customHeight="1" x14ac:dyDescent="0.15">
      <c r="A17" s="1009" t="s">
        <v>119</v>
      </c>
      <c r="B17" s="1010"/>
      <c r="C17" s="1011">
        <v>258.20999999999998</v>
      </c>
      <c r="D17" s="1012"/>
      <c r="E17" s="994">
        <v>0</v>
      </c>
      <c r="F17" s="1013"/>
      <c r="G17" s="991">
        <f t="shared" si="1"/>
        <v>258.20999999999998</v>
      </c>
      <c r="H17" s="991"/>
      <c r="I17" s="1014"/>
      <c r="J17" s="995"/>
      <c r="K17" s="995"/>
      <c r="L17" s="995"/>
      <c r="M17" s="995"/>
      <c r="N17" s="995"/>
      <c r="O17" s="996"/>
    </row>
    <row r="18" spans="1:15" ht="15.95" customHeight="1" x14ac:dyDescent="0.15">
      <c r="A18" s="1009" t="s">
        <v>28</v>
      </c>
      <c r="B18" s="1010"/>
      <c r="C18" s="1011">
        <f>SUM(C13:D17)</f>
        <v>1596.5000000000002</v>
      </c>
      <c r="D18" s="1012"/>
      <c r="E18" s="1011">
        <f>SUM(E13:F17)</f>
        <v>1300</v>
      </c>
      <c r="F18" s="1012"/>
      <c r="G18" s="991">
        <f t="shared" si="1"/>
        <v>296.50000000000023</v>
      </c>
      <c r="H18" s="991"/>
      <c r="I18" s="1014"/>
      <c r="J18" s="995"/>
      <c r="K18" s="995"/>
      <c r="L18" s="995"/>
      <c r="M18" s="995"/>
      <c r="N18" s="995"/>
      <c r="O18" s="996"/>
    </row>
    <row r="19" spans="1:15" ht="15.75" customHeight="1" x14ac:dyDescent="0.15">
      <c r="A19" s="522"/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21"/>
    </row>
    <row r="20" spans="1:15" ht="15.95" customHeight="1" x14ac:dyDescent="0.15">
      <c r="A20" s="1000" t="s">
        <v>125</v>
      </c>
      <c r="B20" s="1001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21"/>
    </row>
    <row r="21" spans="1:15" ht="15.95" customHeight="1" x14ac:dyDescent="0.15">
      <c r="A21" s="1004" t="s">
        <v>219</v>
      </c>
      <c r="B21" s="1005"/>
      <c r="C21" s="1006" t="s">
        <v>121</v>
      </c>
      <c r="D21" s="1005"/>
      <c r="E21" s="1006" t="s">
        <v>122</v>
      </c>
      <c r="F21" s="1005"/>
      <c r="G21" s="1006" t="s">
        <v>75</v>
      </c>
      <c r="H21" s="1005"/>
      <c r="I21" s="1007" t="s">
        <v>107</v>
      </c>
      <c r="J21" s="1007"/>
      <c r="K21" s="1007"/>
      <c r="L21" s="1007"/>
      <c r="M21" s="1007"/>
      <c r="N21" s="1007"/>
      <c r="O21" s="1008"/>
    </row>
    <row r="22" spans="1:15" ht="15.95" customHeight="1" x14ac:dyDescent="0.15">
      <c r="A22" s="997" t="s">
        <v>115</v>
      </c>
      <c r="B22" s="998"/>
      <c r="C22" s="994">
        <v>318</v>
      </c>
      <c r="D22" s="999"/>
      <c r="E22" s="994">
        <v>222</v>
      </c>
      <c r="F22" s="1013"/>
      <c r="G22" s="991">
        <f t="shared" ref="G22:G24" si="2">C22-E22</f>
        <v>96</v>
      </c>
      <c r="H22" s="991"/>
      <c r="I22" s="995" t="s">
        <v>309</v>
      </c>
      <c r="J22" s="995"/>
      <c r="K22" s="995"/>
      <c r="L22" s="995"/>
      <c r="M22" s="995"/>
      <c r="N22" s="995"/>
      <c r="O22" s="996"/>
    </row>
    <row r="23" spans="1:15" ht="15.95" customHeight="1" x14ac:dyDescent="0.15">
      <c r="A23" s="997" t="s">
        <v>117</v>
      </c>
      <c r="B23" s="998"/>
      <c r="C23" s="994">
        <v>211</v>
      </c>
      <c r="D23" s="999"/>
      <c r="E23" s="994">
        <v>90</v>
      </c>
      <c r="F23" s="1013"/>
      <c r="G23" s="991">
        <f t="shared" si="2"/>
        <v>121</v>
      </c>
      <c r="H23" s="991"/>
      <c r="I23" s="995" t="s">
        <v>310</v>
      </c>
      <c r="J23" s="995"/>
      <c r="K23" s="995"/>
      <c r="L23" s="995"/>
      <c r="M23" s="995"/>
      <c r="N23" s="995"/>
      <c r="O23" s="996"/>
    </row>
    <row r="24" spans="1:15" ht="15.95" customHeight="1" x14ac:dyDescent="0.15">
      <c r="A24" s="997" t="s">
        <v>119</v>
      </c>
      <c r="B24" s="998"/>
      <c r="C24" s="994">
        <v>0.77</v>
      </c>
      <c r="D24" s="999"/>
      <c r="E24" s="994">
        <v>0</v>
      </c>
      <c r="F24" s="1013"/>
      <c r="G24" s="991">
        <f t="shared" si="2"/>
        <v>0.77</v>
      </c>
      <c r="H24" s="991"/>
      <c r="I24" s="995" t="s">
        <v>311</v>
      </c>
      <c r="J24" s="995"/>
      <c r="K24" s="995"/>
      <c r="L24" s="995"/>
      <c r="M24" s="995"/>
      <c r="N24" s="995"/>
      <c r="O24" s="996"/>
    </row>
    <row r="25" spans="1:15" ht="15.95" customHeight="1" x14ac:dyDescent="0.15">
      <c r="A25" s="1009" t="s">
        <v>28</v>
      </c>
      <c r="B25" s="1010"/>
      <c r="C25" s="1011">
        <f>SUM(C22:D24)</f>
        <v>529.77</v>
      </c>
      <c r="D25" s="1012"/>
      <c r="E25" s="1011">
        <f>SUM(E22:F24)</f>
        <v>312</v>
      </c>
      <c r="F25" s="1012"/>
      <c r="G25" s="991">
        <f>C25-E25</f>
        <v>217.76999999999998</v>
      </c>
      <c r="H25" s="991"/>
      <c r="I25" s="1014"/>
      <c r="J25" s="995"/>
      <c r="K25" s="995"/>
      <c r="L25" s="995"/>
      <c r="M25" s="995"/>
      <c r="N25" s="995"/>
      <c r="O25" s="996"/>
    </row>
    <row r="26" spans="1:15" ht="15.75" customHeight="1" x14ac:dyDescent="0.15">
      <c r="A26" s="522"/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21"/>
    </row>
    <row r="27" spans="1:15" ht="15.95" customHeight="1" x14ac:dyDescent="0.15">
      <c r="A27" s="1000" t="s">
        <v>126</v>
      </c>
      <c r="B27" s="1001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21"/>
    </row>
    <row r="28" spans="1:15" ht="15.95" customHeight="1" x14ac:dyDescent="0.15">
      <c r="A28" s="1016" t="s">
        <v>219</v>
      </c>
      <c r="B28" s="1017"/>
      <c r="C28" s="1006" t="s">
        <v>121</v>
      </c>
      <c r="D28" s="1005"/>
      <c r="E28" s="1006" t="s">
        <v>122</v>
      </c>
      <c r="F28" s="1005"/>
      <c r="G28" s="1006" t="s">
        <v>75</v>
      </c>
      <c r="H28" s="1005"/>
      <c r="I28" s="1006" t="s">
        <v>107</v>
      </c>
      <c r="J28" s="1007"/>
      <c r="K28" s="1007"/>
      <c r="L28" s="1007"/>
      <c r="M28" s="1007"/>
      <c r="N28" s="1007"/>
      <c r="O28" s="1008"/>
    </row>
    <row r="29" spans="1:15" ht="28.5" x14ac:dyDescent="0.15">
      <c r="A29" s="1020" t="s">
        <v>115</v>
      </c>
      <c r="B29" s="508" t="s">
        <v>239</v>
      </c>
      <c r="C29" s="1022">
        <v>18.88</v>
      </c>
      <c r="D29" s="1023"/>
      <c r="E29" s="1022">
        <v>25</v>
      </c>
      <c r="F29" s="1023"/>
      <c r="G29" s="999">
        <f t="shared" ref="G29:G39" si="3">C29-E29</f>
        <v>-6.120000000000001</v>
      </c>
      <c r="H29" s="999"/>
      <c r="I29" s="1015"/>
      <c r="J29" s="1002"/>
      <c r="K29" s="1002"/>
      <c r="L29" s="1002"/>
      <c r="M29" s="1002"/>
      <c r="N29" s="1002"/>
      <c r="O29" s="1003"/>
    </row>
    <row r="30" spans="1:15" ht="28.5" x14ac:dyDescent="0.15">
      <c r="A30" s="1020"/>
      <c r="B30" s="508" t="s">
        <v>240</v>
      </c>
      <c r="C30" s="1022">
        <v>15.670000000000002</v>
      </c>
      <c r="D30" s="1023"/>
      <c r="E30" s="1022">
        <v>14</v>
      </c>
      <c r="F30" s="1023"/>
      <c r="G30" s="999">
        <f t="shared" si="3"/>
        <v>1.6700000000000017</v>
      </c>
      <c r="H30" s="999"/>
      <c r="I30" s="1015" t="s">
        <v>316</v>
      </c>
      <c r="J30" s="1002"/>
      <c r="K30" s="1002"/>
      <c r="L30" s="1002"/>
      <c r="M30" s="1002"/>
      <c r="N30" s="1002"/>
      <c r="O30" s="1003"/>
    </row>
    <row r="31" spans="1:15" ht="28.5" x14ac:dyDescent="0.15">
      <c r="A31" s="1020"/>
      <c r="B31" s="508" t="s">
        <v>241</v>
      </c>
      <c r="C31" s="1022">
        <v>32.269999999999996</v>
      </c>
      <c r="D31" s="1023"/>
      <c r="E31" s="1022">
        <v>34</v>
      </c>
      <c r="F31" s="1023"/>
      <c r="G31" s="999">
        <f t="shared" si="3"/>
        <v>-1.730000000000004</v>
      </c>
      <c r="H31" s="999"/>
      <c r="I31" s="1015"/>
      <c r="J31" s="1002"/>
      <c r="K31" s="1002"/>
      <c r="L31" s="1002"/>
      <c r="M31" s="1002"/>
      <c r="N31" s="1002"/>
      <c r="O31" s="1003"/>
    </row>
    <row r="32" spans="1:15" ht="28.5" x14ac:dyDescent="0.15">
      <c r="A32" s="1020"/>
      <c r="B32" s="508" t="s">
        <v>242</v>
      </c>
      <c r="C32" s="1022">
        <v>20.700000000000003</v>
      </c>
      <c r="D32" s="1023"/>
      <c r="E32" s="1022">
        <v>18.5</v>
      </c>
      <c r="F32" s="1023"/>
      <c r="G32" s="999">
        <f t="shared" si="3"/>
        <v>2.2000000000000028</v>
      </c>
      <c r="H32" s="999"/>
      <c r="I32" s="1015" t="s">
        <v>317</v>
      </c>
      <c r="J32" s="1002"/>
      <c r="K32" s="1002"/>
      <c r="L32" s="1002"/>
      <c r="M32" s="1002"/>
      <c r="N32" s="1002"/>
      <c r="O32" s="1003"/>
    </row>
    <row r="33" spans="1:19" x14ac:dyDescent="0.15">
      <c r="A33" s="1020" t="s">
        <v>116</v>
      </c>
      <c r="B33" s="1021"/>
      <c r="C33" s="1022">
        <v>0.22</v>
      </c>
      <c r="D33" s="1023"/>
      <c r="E33" s="1022">
        <v>0</v>
      </c>
      <c r="F33" s="1023"/>
      <c r="G33" s="999">
        <f t="shared" si="3"/>
        <v>0.22</v>
      </c>
      <c r="H33" s="999"/>
      <c r="I33" s="1014"/>
      <c r="J33" s="995"/>
      <c r="K33" s="995"/>
      <c r="L33" s="995"/>
      <c r="M33" s="995"/>
      <c r="N33" s="995"/>
      <c r="O33" s="996"/>
    </row>
    <row r="34" spans="1:19" x14ac:dyDescent="0.15">
      <c r="A34" s="1020" t="s">
        <v>117</v>
      </c>
      <c r="B34" s="509" t="s">
        <v>243</v>
      </c>
      <c r="C34" s="1022">
        <v>18.920000000000002</v>
      </c>
      <c r="D34" s="1023"/>
      <c r="E34" s="1022">
        <v>15</v>
      </c>
      <c r="F34" s="1023"/>
      <c r="G34" s="999">
        <f t="shared" si="3"/>
        <v>3.9200000000000017</v>
      </c>
      <c r="H34" s="999"/>
      <c r="I34" s="1015"/>
      <c r="J34" s="1002"/>
      <c r="K34" s="1002"/>
      <c r="L34" s="1002"/>
      <c r="M34" s="1002"/>
      <c r="N34" s="1002"/>
      <c r="O34" s="1003"/>
    </row>
    <row r="35" spans="1:19" x14ac:dyDescent="0.15">
      <c r="A35" s="1020"/>
      <c r="B35" s="509" t="s">
        <v>244</v>
      </c>
      <c r="C35" s="1022">
        <v>0.37</v>
      </c>
      <c r="D35" s="1023"/>
      <c r="E35" s="1022">
        <v>7</v>
      </c>
      <c r="F35" s="1023"/>
      <c r="G35" s="999">
        <f t="shared" si="3"/>
        <v>-6.63</v>
      </c>
      <c r="H35" s="999"/>
      <c r="I35" s="1014"/>
      <c r="J35" s="995"/>
      <c r="K35" s="995"/>
      <c r="L35" s="995"/>
      <c r="M35" s="995"/>
      <c r="N35" s="995"/>
      <c r="O35" s="996"/>
    </row>
    <row r="36" spans="1:19" x14ac:dyDescent="0.15">
      <c r="A36" s="1020"/>
      <c r="B36" s="509" t="s">
        <v>245</v>
      </c>
      <c r="C36" s="1022">
        <v>2</v>
      </c>
      <c r="D36" s="1023"/>
      <c r="E36" s="1022">
        <v>20</v>
      </c>
      <c r="F36" s="1023"/>
      <c r="G36" s="991">
        <f t="shared" si="3"/>
        <v>-18</v>
      </c>
      <c r="H36" s="991"/>
      <c r="I36" s="1002"/>
      <c r="J36" s="995"/>
      <c r="K36" s="995"/>
      <c r="L36" s="995"/>
      <c r="M36" s="995"/>
      <c r="N36" s="995"/>
      <c r="O36" s="996"/>
    </row>
    <row r="37" spans="1:19" x14ac:dyDescent="0.15">
      <c r="A37" s="1020"/>
      <c r="B37" s="509" t="s">
        <v>246</v>
      </c>
      <c r="C37" s="1022">
        <v>24.63</v>
      </c>
      <c r="D37" s="1023"/>
      <c r="E37" s="1022">
        <v>22</v>
      </c>
      <c r="F37" s="1023"/>
      <c r="G37" s="991">
        <f t="shared" si="3"/>
        <v>2.629999999999999</v>
      </c>
      <c r="H37" s="991"/>
      <c r="I37" s="995"/>
      <c r="J37" s="995"/>
      <c r="K37" s="995"/>
      <c r="L37" s="995"/>
      <c r="M37" s="995"/>
      <c r="N37" s="995"/>
      <c r="O37" s="996"/>
    </row>
    <row r="38" spans="1:19" x14ac:dyDescent="0.15">
      <c r="A38" s="1020" t="s">
        <v>119</v>
      </c>
      <c r="B38" s="1021"/>
      <c r="C38" s="1022">
        <v>0</v>
      </c>
      <c r="D38" s="1023"/>
      <c r="E38" s="1022">
        <v>0</v>
      </c>
      <c r="F38" s="1023"/>
      <c r="G38" s="991">
        <f t="shared" si="3"/>
        <v>0</v>
      </c>
      <c r="H38" s="991"/>
      <c r="I38" s="992"/>
      <c r="J38" s="992"/>
      <c r="K38" s="992"/>
      <c r="L38" s="992"/>
      <c r="M38" s="992"/>
      <c r="N38" s="992"/>
      <c r="O38" s="993"/>
    </row>
    <row r="39" spans="1:19" x14ac:dyDescent="0.15">
      <c r="A39" s="1020" t="s">
        <v>247</v>
      </c>
      <c r="B39" s="1021"/>
      <c r="C39" s="994">
        <f>SUM(C29:D38)</f>
        <v>133.66</v>
      </c>
      <c r="D39" s="1013"/>
      <c r="E39" s="994">
        <f>SUM(E29:F38)</f>
        <v>155.5</v>
      </c>
      <c r="F39" s="1013"/>
      <c r="G39" s="991">
        <f t="shared" si="3"/>
        <v>-21.840000000000003</v>
      </c>
      <c r="H39" s="991"/>
      <c r="I39" s="992"/>
      <c r="J39" s="992"/>
      <c r="K39" s="992"/>
      <c r="L39" s="992"/>
      <c r="M39" s="992"/>
      <c r="N39" s="992"/>
      <c r="O39" s="993"/>
    </row>
    <row r="40" spans="1:19" ht="15.95" customHeight="1" x14ac:dyDescent="0.15">
      <c r="A40" s="523"/>
      <c r="B40" s="511"/>
      <c r="C40" s="512"/>
      <c r="D40" s="512"/>
      <c r="E40" s="512"/>
      <c r="F40" s="512"/>
      <c r="G40" s="513"/>
      <c r="H40" s="513"/>
      <c r="I40" s="514"/>
      <c r="J40" s="514"/>
      <c r="K40" s="514"/>
      <c r="L40" s="514"/>
      <c r="M40" s="514"/>
      <c r="N40" s="514"/>
      <c r="O40" s="524"/>
    </row>
    <row r="41" spans="1:19" ht="15.95" customHeight="1" x14ac:dyDescent="0.15">
      <c r="A41" s="1000" t="s">
        <v>127</v>
      </c>
      <c r="B41" s="1001"/>
      <c r="C41" s="510"/>
      <c r="D41" s="510"/>
      <c r="E41" s="510"/>
      <c r="F41" s="510"/>
      <c r="G41" s="510"/>
      <c r="H41" s="510"/>
      <c r="I41" s="510"/>
      <c r="J41" s="510"/>
      <c r="K41" s="510"/>
      <c r="L41" s="510"/>
      <c r="M41" s="510"/>
      <c r="N41" s="510"/>
      <c r="O41" s="521"/>
    </row>
    <row r="42" spans="1:19" x14ac:dyDescent="0.15">
      <c r="A42" s="1004" t="s">
        <v>219</v>
      </c>
      <c r="B42" s="1005"/>
      <c r="C42" s="1006" t="s">
        <v>121</v>
      </c>
      <c r="D42" s="1005"/>
      <c r="E42" s="1006" t="s">
        <v>122</v>
      </c>
      <c r="F42" s="1005"/>
      <c r="G42" s="1006" t="s">
        <v>75</v>
      </c>
      <c r="H42" s="1005"/>
      <c r="I42" s="1006" t="s">
        <v>107</v>
      </c>
      <c r="J42" s="1007"/>
      <c r="K42" s="1007"/>
      <c r="L42" s="1007"/>
      <c r="M42" s="1007"/>
      <c r="N42" s="1007"/>
      <c r="O42" s="1008"/>
    </row>
    <row r="43" spans="1:19" ht="15.75" customHeight="1" x14ac:dyDescent="0.15">
      <c r="A43" s="997" t="s">
        <v>115</v>
      </c>
      <c r="B43" s="998"/>
      <c r="C43" s="1028">
        <v>67.260000000000005</v>
      </c>
      <c r="D43" s="1028"/>
      <c r="E43" s="1028">
        <v>70</v>
      </c>
      <c r="F43" s="1028"/>
      <c r="G43" s="999">
        <f>C43-E43</f>
        <v>-2.7399999999999949</v>
      </c>
      <c r="H43" s="999"/>
      <c r="I43" s="1026" t="s">
        <v>299</v>
      </c>
      <c r="J43" s="1026"/>
      <c r="K43" s="1026"/>
      <c r="L43" s="1026"/>
      <c r="M43" s="1026"/>
      <c r="N43" s="1026"/>
      <c r="O43" s="1027"/>
    </row>
    <row r="44" spans="1:19" ht="15.95" customHeight="1" x14ac:dyDescent="0.15">
      <c r="A44" s="997" t="s">
        <v>116</v>
      </c>
      <c r="B44" s="998"/>
      <c r="C44" s="994">
        <v>0</v>
      </c>
      <c r="D44" s="999"/>
      <c r="E44" s="994">
        <v>0</v>
      </c>
      <c r="F44" s="1013"/>
      <c r="G44" s="999">
        <f t="shared" ref="G44:G46" si="4">C44-E44</f>
        <v>0</v>
      </c>
      <c r="H44" s="999"/>
      <c r="I44" s="1026"/>
      <c r="J44" s="1026"/>
      <c r="K44" s="1026"/>
      <c r="L44" s="1026"/>
      <c r="M44" s="1026"/>
      <c r="N44" s="1026"/>
      <c r="O44" s="1027"/>
    </row>
    <row r="45" spans="1:19" ht="15.95" customHeight="1" x14ac:dyDescent="0.15">
      <c r="A45" s="997" t="s">
        <v>117</v>
      </c>
      <c r="B45" s="998"/>
      <c r="C45" s="1028">
        <v>8.5500000000000007</v>
      </c>
      <c r="D45" s="1028"/>
      <c r="E45" s="1028">
        <v>10</v>
      </c>
      <c r="F45" s="1028"/>
      <c r="G45" s="999">
        <f t="shared" si="4"/>
        <v>-1.4499999999999993</v>
      </c>
      <c r="H45" s="999"/>
      <c r="I45" s="1026"/>
      <c r="J45" s="1026"/>
      <c r="K45" s="1026"/>
      <c r="L45" s="1026"/>
      <c r="M45" s="1026"/>
      <c r="N45" s="1026"/>
      <c r="O45" s="1027"/>
    </row>
    <row r="46" spans="1:19" ht="15.95" customHeight="1" x14ac:dyDescent="0.15">
      <c r="A46" s="997" t="s">
        <v>119</v>
      </c>
      <c r="B46" s="998"/>
      <c r="C46" s="994">
        <v>0</v>
      </c>
      <c r="D46" s="999"/>
      <c r="E46" s="994">
        <v>0</v>
      </c>
      <c r="F46" s="1013"/>
      <c r="G46" s="999">
        <f t="shared" si="4"/>
        <v>0</v>
      </c>
      <c r="H46" s="999"/>
      <c r="I46" s="1026"/>
      <c r="J46" s="1026"/>
      <c r="K46" s="1026"/>
      <c r="L46" s="1026"/>
      <c r="M46" s="1026"/>
      <c r="N46" s="1026"/>
      <c r="O46" s="1027"/>
    </row>
    <row r="47" spans="1:19" s="497" customFormat="1" ht="15.95" customHeight="1" x14ac:dyDescent="0.15">
      <c r="A47" s="997" t="s">
        <v>247</v>
      </c>
      <c r="B47" s="998"/>
      <c r="C47" s="1019">
        <f>SUM(C43:D46)</f>
        <v>75.81</v>
      </c>
      <c r="D47" s="1019"/>
      <c r="E47" s="1019">
        <f>SUM(E43:F46)</f>
        <v>80</v>
      </c>
      <c r="F47" s="1019"/>
      <c r="G47" s="994">
        <f>E47-C47</f>
        <v>4.1899999999999977</v>
      </c>
      <c r="H47" s="1013"/>
      <c r="I47" s="992"/>
      <c r="J47" s="992"/>
      <c r="K47" s="992"/>
      <c r="L47" s="992"/>
      <c r="M47" s="992"/>
      <c r="N47" s="992"/>
      <c r="O47" s="993"/>
      <c r="P47" s="495"/>
      <c r="Q47" s="495"/>
      <c r="R47" s="495"/>
      <c r="S47" s="495"/>
    </row>
    <row r="48" spans="1:19" ht="15.95" customHeight="1" x14ac:dyDescent="0.15">
      <c r="A48" s="522"/>
      <c r="B48" s="510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21"/>
    </row>
    <row r="49" spans="1:19" ht="15.95" customHeight="1" x14ac:dyDescent="0.15">
      <c r="A49" s="1000" t="s">
        <v>128</v>
      </c>
      <c r="B49" s="1001"/>
      <c r="C49" s="510"/>
      <c r="D49" s="510"/>
      <c r="E49" s="510"/>
      <c r="F49" s="510"/>
      <c r="G49" s="510"/>
      <c r="H49" s="510"/>
      <c r="I49" s="510"/>
      <c r="J49" s="510"/>
      <c r="K49" s="510"/>
      <c r="L49" s="510"/>
      <c r="M49" s="510"/>
      <c r="N49" s="510"/>
      <c r="O49" s="521"/>
    </row>
    <row r="50" spans="1:19" ht="15.95" customHeight="1" x14ac:dyDescent="0.15">
      <c r="A50" s="1004" t="s">
        <v>219</v>
      </c>
      <c r="B50" s="1005"/>
      <c r="C50" s="1006" t="s">
        <v>121</v>
      </c>
      <c r="D50" s="1005"/>
      <c r="E50" s="1006" t="s">
        <v>122</v>
      </c>
      <c r="F50" s="1005"/>
      <c r="G50" s="1006" t="s">
        <v>75</v>
      </c>
      <c r="H50" s="1005"/>
      <c r="I50" s="1006" t="s">
        <v>107</v>
      </c>
      <c r="J50" s="1007"/>
      <c r="K50" s="1007"/>
      <c r="L50" s="1007"/>
      <c r="M50" s="1007"/>
      <c r="N50" s="1007"/>
      <c r="O50" s="1008"/>
    </row>
    <row r="51" spans="1:19" ht="49.5" customHeight="1" x14ac:dyDescent="0.15">
      <c r="A51" s="997" t="s">
        <v>115</v>
      </c>
      <c r="B51" s="998"/>
      <c r="C51" s="991">
        <v>115.6</v>
      </c>
      <c r="D51" s="994"/>
      <c r="E51" s="991">
        <v>115</v>
      </c>
      <c r="F51" s="991"/>
      <c r="G51" s="991">
        <f>C51-E51</f>
        <v>0.59999999999999432</v>
      </c>
      <c r="H51" s="991"/>
      <c r="I51" s="1002" t="s">
        <v>279</v>
      </c>
      <c r="J51" s="1002"/>
      <c r="K51" s="1002"/>
      <c r="L51" s="1002"/>
      <c r="M51" s="1002"/>
      <c r="N51" s="1002"/>
      <c r="O51" s="1003"/>
    </row>
    <row r="52" spans="1:19" ht="15.95" customHeight="1" x14ac:dyDescent="0.15">
      <c r="A52" s="997" t="s">
        <v>116</v>
      </c>
      <c r="B52" s="998"/>
      <c r="C52" s="991">
        <v>21.19</v>
      </c>
      <c r="D52" s="994"/>
      <c r="E52" s="991">
        <v>25</v>
      </c>
      <c r="F52" s="991"/>
      <c r="G52" s="991">
        <f t="shared" ref="G52:G54" si="5">C52-E52</f>
        <v>-3.8099999999999987</v>
      </c>
      <c r="H52" s="991"/>
      <c r="I52" s="995"/>
      <c r="J52" s="995"/>
      <c r="K52" s="995"/>
      <c r="L52" s="995"/>
      <c r="M52" s="995"/>
      <c r="N52" s="995"/>
      <c r="O52" s="996"/>
    </row>
    <row r="53" spans="1:19" ht="15.95" customHeight="1" x14ac:dyDescent="0.15">
      <c r="A53" s="997" t="s">
        <v>117</v>
      </c>
      <c r="B53" s="998"/>
      <c r="C53" s="991">
        <v>29</v>
      </c>
      <c r="D53" s="994"/>
      <c r="E53" s="991">
        <v>35</v>
      </c>
      <c r="F53" s="991"/>
      <c r="G53" s="991">
        <f t="shared" si="5"/>
        <v>-6</v>
      </c>
      <c r="H53" s="991"/>
      <c r="I53" s="995"/>
      <c r="J53" s="995"/>
      <c r="K53" s="995"/>
      <c r="L53" s="995"/>
      <c r="M53" s="995"/>
      <c r="N53" s="995"/>
      <c r="O53" s="996"/>
    </row>
    <row r="54" spans="1:19" ht="15.95" customHeight="1" x14ac:dyDescent="0.15">
      <c r="A54" s="997" t="s">
        <v>119</v>
      </c>
      <c r="B54" s="998"/>
      <c r="C54" s="994">
        <v>12</v>
      </c>
      <c r="D54" s="999"/>
      <c r="E54" s="991">
        <v>0</v>
      </c>
      <c r="F54" s="991"/>
      <c r="G54" s="991">
        <f t="shared" si="5"/>
        <v>12</v>
      </c>
      <c r="H54" s="991"/>
      <c r="I54" s="995" t="s">
        <v>280</v>
      </c>
      <c r="J54" s="995"/>
      <c r="K54" s="995"/>
      <c r="L54" s="995"/>
      <c r="M54" s="995"/>
      <c r="N54" s="995"/>
      <c r="O54" s="996"/>
    </row>
    <row r="55" spans="1:19" ht="15.95" customHeight="1" x14ac:dyDescent="0.15">
      <c r="A55" s="997" t="s">
        <v>28</v>
      </c>
      <c r="B55" s="998"/>
      <c r="C55" s="1024">
        <f>SUM(C51:D54)</f>
        <v>177.79</v>
      </c>
      <c r="D55" s="1025"/>
      <c r="E55" s="1024">
        <f>SUM(E51:F54)</f>
        <v>175</v>
      </c>
      <c r="F55" s="1025"/>
      <c r="G55" s="991">
        <f>C55-E55</f>
        <v>2.789999999999992</v>
      </c>
      <c r="H55" s="991"/>
      <c r="I55" s="992"/>
      <c r="J55" s="992"/>
      <c r="K55" s="992"/>
      <c r="L55" s="992"/>
      <c r="M55" s="992"/>
      <c r="N55" s="992"/>
      <c r="O55" s="993"/>
    </row>
    <row r="56" spans="1:19" ht="15.95" customHeight="1" x14ac:dyDescent="0.15">
      <c r="A56" s="522"/>
      <c r="B56" s="510"/>
      <c r="C56" s="510"/>
      <c r="D56" s="510"/>
      <c r="E56" s="510"/>
      <c r="F56" s="510"/>
      <c r="G56" s="510"/>
      <c r="H56" s="510"/>
      <c r="I56" s="510"/>
      <c r="J56" s="510"/>
      <c r="K56" s="510"/>
      <c r="L56" s="510"/>
      <c r="M56" s="510"/>
      <c r="N56" s="510"/>
      <c r="O56" s="521"/>
    </row>
    <row r="57" spans="1:19" s="494" customFormat="1" ht="15.95" customHeight="1" x14ac:dyDescent="0.15">
      <c r="A57" s="1000" t="s">
        <v>129</v>
      </c>
      <c r="B57" s="1001"/>
      <c r="C57" s="510"/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510"/>
      <c r="O57" s="521"/>
      <c r="P57" s="495"/>
      <c r="Q57" s="495"/>
      <c r="R57" s="495"/>
    </row>
    <row r="58" spans="1:19" s="494" customFormat="1" ht="15.95" customHeight="1" x14ac:dyDescent="0.15">
      <c r="A58" s="1004" t="s">
        <v>219</v>
      </c>
      <c r="B58" s="1005"/>
      <c r="C58" s="1006" t="s">
        <v>121</v>
      </c>
      <c r="D58" s="1005"/>
      <c r="E58" s="1006" t="s">
        <v>122</v>
      </c>
      <c r="F58" s="1005"/>
      <c r="G58" s="1006" t="s">
        <v>75</v>
      </c>
      <c r="H58" s="1005"/>
      <c r="I58" s="1006" t="s">
        <v>107</v>
      </c>
      <c r="J58" s="1007"/>
      <c r="K58" s="1007"/>
      <c r="L58" s="1007"/>
      <c r="M58" s="1007"/>
      <c r="N58" s="1007"/>
      <c r="O58" s="1008"/>
      <c r="P58" s="495"/>
    </row>
    <row r="59" spans="1:19" s="494" customFormat="1" ht="15.95" customHeight="1" x14ac:dyDescent="0.15">
      <c r="A59" s="997" t="s">
        <v>115</v>
      </c>
      <c r="B59" s="998"/>
      <c r="C59" s="994">
        <v>150.22</v>
      </c>
      <c r="D59" s="1013"/>
      <c r="E59" s="994">
        <v>200.2</v>
      </c>
      <c r="F59" s="1013"/>
      <c r="G59" s="999">
        <f>C59-E59</f>
        <v>-49.97999999999999</v>
      </c>
      <c r="H59" s="999"/>
      <c r="I59" s="1015" t="s">
        <v>283</v>
      </c>
      <c r="J59" s="1002"/>
      <c r="K59" s="1002"/>
      <c r="L59" s="1002"/>
      <c r="M59" s="1002"/>
      <c r="N59" s="1002"/>
      <c r="O59" s="1003"/>
      <c r="P59" s="495"/>
    </row>
    <row r="60" spans="1:19" s="494" customFormat="1" ht="15.95" customHeight="1" x14ac:dyDescent="0.15">
      <c r="A60" s="997" t="s">
        <v>116</v>
      </c>
      <c r="B60" s="998"/>
      <c r="C60" s="994">
        <v>0</v>
      </c>
      <c r="D60" s="1013"/>
      <c r="E60" s="994">
        <v>0</v>
      </c>
      <c r="F60" s="1013"/>
      <c r="G60" s="999">
        <f t="shared" ref="G60:G62" si="6">C60-E60</f>
        <v>0</v>
      </c>
      <c r="H60" s="999"/>
      <c r="I60" s="1014" t="s">
        <v>248</v>
      </c>
      <c r="J60" s="995"/>
      <c r="K60" s="995"/>
      <c r="L60" s="995"/>
      <c r="M60" s="995"/>
      <c r="N60" s="995"/>
      <c r="O60" s="996"/>
      <c r="P60" s="495"/>
    </row>
    <row r="61" spans="1:19" ht="15.95" customHeight="1" x14ac:dyDescent="0.15">
      <c r="A61" s="997" t="s">
        <v>117</v>
      </c>
      <c r="B61" s="998"/>
      <c r="C61" s="994">
        <v>42.76</v>
      </c>
      <c r="D61" s="1013"/>
      <c r="E61" s="994">
        <v>50</v>
      </c>
      <c r="F61" s="1013"/>
      <c r="G61" s="999">
        <f t="shared" si="6"/>
        <v>-7.240000000000002</v>
      </c>
      <c r="H61" s="999"/>
      <c r="I61" s="1015" t="s">
        <v>270</v>
      </c>
      <c r="J61" s="1002"/>
      <c r="K61" s="1002"/>
      <c r="L61" s="1002"/>
      <c r="M61" s="1002"/>
      <c r="N61" s="1002"/>
      <c r="O61" s="1003"/>
    </row>
    <row r="62" spans="1:19" ht="15.95" customHeight="1" x14ac:dyDescent="0.15">
      <c r="A62" s="997" t="s">
        <v>119</v>
      </c>
      <c r="B62" s="998"/>
      <c r="C62" s="994">
        <v>0</v>
      </c>
      <c r="D62" s="1013"/>
      <c r="E62" s="994">
        <v>0</v>
      </c>
      <c r="F62" s="1013"/>
      <c r="G62" s="999">
        <f t="shared" si="6"/>
        <v>0</v>
      </c>
      <c r="H62" s="999"/>
      <c r="I62" s="1014" t="s">
        <v>248</v>
      </c>
      <c r="J62" s="995"/>
      <c r="K62" s="995"/>
      <c r="L62" s="995"/>
      <c r="M62" s="995"/>
      <c r="N62" s="995"/>
      <c r="O62" s="996"/>
    </row>
    <row r="63" spans="1:19" s="497" customFormat="1" ht="15.95" customHeight="1" x14ac:dyDescent="0.15">
      <c r="A63" s="997" t="s">
        <v>247</v>
      </c>
      <c r="B63" s="998"/>
      <c r="C63" s="1019">
        <f>SUM(C59:D62)</f>
        <v>192.98</v>
      </c>
      <c r="D63" s="1019"/>
      <c r="E63" s="1019">
        <f>SUM(E59:F62)</f>
        <v>250.2</v>
      </c>
      <c r="F63" s="1019"/>
      <c r="G63" s="994">
        <f>E63-C63</f>
        <v>57.22</v>
      </c>
      <c r="H63" s="1013"/>
      <c r="I63" s="992"/>
      <c r="J63" s="992"/>
      <c r="K63" s="992"/>
      <c r="L63" s="992"/>
      <c r="M63" s="992"/>
      <c r="N63" s="992"/>
      <c r="O63" s="993"/>
      <c r="P63" s="495"/>
      <c r="Q63" s="495"/>
      <c r="R63" s="495"/>
      <c r="S63" s="495"/>
    </row>
    <row r="64" spans="1:19" ht="15.95" customHeight="1" x14ac:dyDescent="0.15">
      <c r="A64" s="522"/>
      <c r="B64" s="510"/>
      <c r="C64" s="510"/>
      <c r="D64" s="510"/>
      <c r="E64" s="510"/>
      <c r="F64" s="510"/>
      <c r="G64" s="510"/>
      <c r="H64" s="510"/>
      <c r="I64" s="510"/>
      <c r="J64" s="510"/>
      <c r="K64" s="510"/>
      <c r="L64" s="510"/>
      <c r="M64" s="510"/>
      <c r="N64" s="510"/>
      <c r="O64" s="521"/>
    </row>
    <row r="65" spans="1:28" ht="15.95" customHeight="1" x14ac:dyDescent="0.15">
      <c r="A65" s="1000" t="s">
        <v>249</v>
      </c>
      <c r="B65" s="1001"/>
      <c r="C65" s="510"/>
      <c r="D65" s="510"/>
      <c r="E65" s="510"/>
      <c r="F65" s="510"/>
      <c r="G65" s="510"/>
      <c r="H65" s="510"/>
      <c r="I65" s="510"/>
      <c r="J65" s="510"/>
      <c r="K65" s="510"/>
      <c r="L65" s="510"/>
      <c r="M65" s="510"/>
      <c r="N65" s="510"/>
      <c r="O65" s="521"/>
    </row>
    <row r="66" spans="1:28" ht="15.95" customHeight="1" x14ac:dyDescent="0.15">
      <c r="A66" s="1004" t="s">
        <v>219</v>
      </c>
      <c r="B66" s="1005"/>
      <c r="C66" s="1006" t="s">
        <v>121</v>
      </c>
      <c r="D66" s="1005"/>
      <c r="E66" s="1006" t="s">
        <v>122</v>
      </c>
      <c r="F66" s="1005"/>
      <c r="G66" s="1006" t="s">
        <v>75</v>
      </c>
      <c r="H66" s="1005"/>
      <c r="I66" s="1006" t="s">
        <v>107</v>
      </c>
      <c r="J66" s="1007"/>
      <c r="K66" s="1007"/>
      <c r="L66" s="1007"/>
      <c r="M66" s="1007"/>
      <c r="N66" s="1007"/>
      <c r="O66" s="1008"/>
    </row>
    <row r="67" spans="1:28" ht="15.95" customHeight="1" x14ac:dyDescent="0.15">
      <c r="A67" s="997" t="s">
        <v>115</v>
      </c>
      <c r="B67" s="998"/>
      <c r="C67" s="994">
        <v>274.57</v>
      </c>
      <c r="D67" s="999"/>
      <c r="E67" s="991">
        <v>300</v>
      </c>
      <c r="F67" s="991"/>
      <c r="G67" s="991">
        <f>C67-E67</f>
        <v>-25.430000000000007</v>
      </c>
      <c r="H67" s="991"/>
      <c r="I67" s="1002" t="s">
        <v>283</v>
      </c>
      <c r="J67" s="1002"/>
      <c r="K67" s="1002"/>
      <c r="L67" s="1002"/>
      <c r="M67" s="1002"/>
      <c r="N67" s="1002"/>
      <c r="O67" s="1003"/>
    </row>
    <row r="68" spans="1:28" ht="15.95" customHeight="1" x14ac:dyDescent="0.15">
      <c r="A68" s="997" t="s">
        <v>116</v>
      </c>
      <c r="B68" s="998"/>
      <c r="C68" s="994">
        <v>76.61</v>
      </c>
      <c r="D68" s="999"/>
      <c r="E68" s="991">
        <v>150</v>
      </c>
      <c r="F68" s="991"/>
      <c r="G68" s="991">
        <f t="shared" ref="G68:G70" si="7">C68-E68</f>
        <v>-73.39</v>
      </c>
      <c r="H68" s="991"/>
      <c r="I68" s="992" t="s">
        <v>248</v>
      </c>
      <c r="J68" s="992"/>
      <c r="K68" s="992"/>
      <c r="L68" s="992"/>
      <c r="M68" s="992"/>
      <c r="N68" s="992"/>
      <c r="O68" s="993"/>
      <c r="AB68" s="498"/>
    </row>
    <row r="69" spans="1:28" ht="15.95" customHeight="1" x14ac:dyDescent="0.15">
      <c r="A69" s="997" t="s">
        <v>117</v>
      </c>
      <c r="B69" s="998"/>
      <c r="C69" s="994">
        <v>144.71809999999999</v>
      </c>
      <c r="D69" s="999"/>
      <c r="E69" s="991">
        <v>150</v>
      </c>
      <c r="F69" s="991"/>
      <c r="G69" s="991">
        <f t="shared" si="7"/>
        <v>-5.2819000000000074</v>
      </c>
      <c r="H69" s="991"/>
      <c r="I69" s="1002" t="s">
        <v>270</v>
      </c>
      <c r="J69" s="1002"/>
      <c r="K69" s="1002"/>
      <c r="L69" s="1002"/>
      <c r="M69" s="1002"/>
      <c r="N69" s="1002"/>
      <c r="O69" s="1003"/>
      <c r="AB69" s="498"/>
    </row>
    <row r="70" spans="1:28" ht="15.95" customHeight="1" x14ac:dyDescent="0.15">
      <c r="A70" s="997" t="s">
        <v>119</v>
      </c>
      <c r="B70" s="998"/>
      <c r="C70" s="994">
        <v>0.28999999999999998</v>
      </c>
      <c r="D70" s="999"/>
      <c r="E70" s="991">
        <v>0</v>
      </c>
      <c r="F70" s="991"/>
      <c r="G70" s="991">
        <f t="shared" si="7"/>
        <v>0.28999999999999998</v>
      </c>
      <c r="H70" s="991"/>
      <c r="I70" s="992" t="s">
        <v>248</v>
      </c>
      <c r="J70" s="992"/>
      <c r="K70" s="992"/>
      <c r="L70" s="992"/>
      <c r="M70" s="992"/>
      <c r="N70" s="992"/>
      <c r="O70" s="993"/>
      <c r="AB70" s="498"/>
    </row>
    <row r="71" spans="1:28" ht="15.95" customHeight="1" x14ac:dyDescent="0.15">
      <c r="A71" s="997" t="s">
        <v>247</v>
      </c>
      <c r="B71" s="998"/>
      <c r="C71" s="994">
        <f>SUM(C67:D70)</f>
        <v>496.18810000000002</v>
      </c>
      <c r="D71" s="999"/>
      <c r="E71" s="994">
        <f>SUM(E67:F70)</f>
        <v>600</v>
      </c>
      <c r="F71" s="999"/>
      <c r="G71" s="991">
        <f>C71-E71</f>
        <v>-103.81189999999998</v>
      </c>
      <c r="H71" s="991"/>
      <c r="I71" s="992"/>
      <c r="J71" s="992"/>
      <c r="K71" s="992"/>
      <c r="L71" s="992"/>
      <c r="M71" s="992"/>
      <c r="N71" s="992"/>
      <c r="O71" s="993"/>
      <c r="AB71" s="498"/>
    </row>
    <row r="72" spans="1:28" ht="15.95" customHeight="1" thickBot="1" x14ac:dyDescent="0.2">
      <c r="A72" s="525"/>
      <c r="B72" s="526"/>
      <c r="C72" s="526"/>
      <c r="D72" s="526"/>
      <c r="E72" s="526"/>
      <c r="F72" s="526"/>
      <c r="G72" s="526"/>
      <c r="H72" s="526"/>
      <c r="I72" s="526"/>
      <c r="J72" s="526"/>
      <c r="K72" s="526"/>
      <c r="L72" s="526"/>
      <c r="M72" s="526"/>
      <c r="N72" s="526"/>
      <c r="O72" s="527"/>
    </row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ht="15.95" customHeight="1" x14ac:dyDescent="0.15"/>
    <row r="80" spans="1:28" ht="15.95" customHeight="1" x14ac:dyDescent="0.15"/>
    <row r="81" spans="1:26" s="335" customFormat="1" ht="15.95" customHeight="1" x14ac:dyDescent="0.15">
      <c r="A81" s="495"/>
      <c r="B81" s="495"/>
      <c r="C81" s="495"/>
      <c r="D81" s="495"/>
      <c r="E81" s="495"/>
      <c r="F81" s="495"/>
      <c r="G81" s="495"/>
      <c r="H81" s="495"/>
      <c r="I81" s="49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5"/>
    </row>
    <row r="82" spans="1:26" s="335" customFormat="1" ht="15.95" customHeight="1" x14ac:dyDescent="0.15">
      <c r="A82" s="495"/>
      <c r="B82" s="495"/>
      <c r="C82" s="495"/>
      <c r="D82" s="495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5"/>
    </row>
    <row r="83" spans="1:26" s="335" customFormat="1" ht="15.95" customHeight="1" x14ac:dyDescent="0.15">
      <c r="A83" s="495"/>
      <c r="B83" s="495"/>
      <c r="C83" s="495"/>
      <c r="D83" s="495"/>
      <c r="E83" s="495"/>
      <c r="F83" s="495"/>
      <c r="G83" s="495"/>
      <c r="H83" s="495"/>
      <c r="I83" s="495"/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495"/>
      <c r="Y83" s="495"/>
      <c r="Z83" s="495"/>
    </row>
    <row r="84" spans="1:26" s="335" customFormat="1" ht="15.95" customHeight="1" x14ac:dyDescent="0.15">
      <c r="A84" s="495"/>
      <c r="B84" s="495"/>
      <c r="C84" s="495"/>
      <c r="D84" s="495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5"/>
    </row>
    <row r="85" spans="1:26" s="335" customFormat="1" ht="15.95" customHeight="1" x14ac:dyDescent="0.15">
      <c r="A85" s="495"/>
      <c r="B85" s="495"/>
      <c r="C85" s="495"/>
      <c r="D85" s="495"/>
      <c r="E85" s="495"/>
      <c r="F85" s="495"/>
      <c r="G85" s="495"/>
      <c r="H85" s="495"/>
      <c r="I85" s="495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5"/>
    </row>
    <row r="86" spans="1:26" s="335" customFormat="1" ht="15.95" customHeight="1" x14ac:dyDescent="0.15">
      <c r="A86" s="495"/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</row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15.95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</sheetData>
  <mergeCells count="274">
    <mergeCell ref="A1:O1"/>
    <mergeCell ref="N2:O2"/>
    <mergeCell ref="A41:B41"/>
    <mergeCell ref="A42:B42"/>
    <mergeCell ref="C42:D42"/>
    <mergeCell ref="E42:F42"/>
    <mergeCell ref="G42:H42"/>
    <mergeCell ref="I42:O42"/>
    <mergeCell ref="A43:B43"/>
    <mergeCell ref="C43:D43"/>
    <mergeCell ref="E43:F43"/>
    <mergeCell ref="G43:H43"/>
    <mergeCell ref="I43:O43"/>
    <mergeCell ref="A25:B25"/>
    <mergeCell ref="C25:D25"/>
    <mergeCell ref="E25:F25"/>
    <mergeCell ref="G25:H25"/>
    <mergeCell ref="I25:O25"/>
    <mergeCell ref="G28:H28"/>
    <mergeCell ref="I28:O28"/>
    <mergeCell ref="A29:A32"/>
    <mergeCell ref="C29:D29"/>
    <mergeCell ref="E29:F29"/>
    <mergeCell ref="G29:H29"/>
    <mergeCell ref="A44:B44"/>
    <mergeCell ref="C44:D44"/>
    <mergeCell ref="E44:F44"/>
    <mergeCell ref="G44:H44"/>
    <mergeCell ref="I44:O44"/>
    <mergeCell ref="A20:B20"/>
    <mergeCell ref="A45:B45"/>
    <mergeCell ref="C45:D45"/>
    <mergeCell ref="E45:F45"/>
    <mergeCell ref="G45:H45"/>
    <mergeCell ref="I45:O45"/>
    <mergeCell ref="G24:H24"/>
    <mergeCell ref="I24:O24"/>
    <mergeCell ref="C30:D30"/>
    <mergeCell ref="E30:F30"/>
    <mergeCell ref="G30:H30"/>
    <mergeCell ref="I30:O30"/>
    <mergeCell ref="C31:D31"/>
    <mergeCell ref="E31:F31"/>
    <mergeCell ref="G31:H31"/>
    <mergeCell ref="I31:O31"/>
    <mergeCell ref="A28:B28"/>
    <mergeCell ref="C28:D28"/>
    <mergeCell ref="E28:F28"/>
    <mergeCell ref="A46:B46"/>
    <mergeCell ref="C46:D46"/>
    <mergeCell ref="E46:F46"/>
    <mergeCell ref="G46:H46"/>
    <mergeCell ref="I46:O46"/>
    <mergeCell ref="A21:B21"/>
    <mergeCell ref="C21:D21"/>
    <mergeCell ref="E21:F21"/>
    <mergeCell ref="G21:H21"/>
    <mergeCell ref="I21:O21"/>
    <mergeCell ref="A22:B22"/>
    <mergeCell ref="C22:D22"/>
    <mergeCell ref="E22:F22"/>
    <mergeCell ref="G22:H22"/>
    <mergeCell ref="I22:O22"/>
    <mergeCell ref="A27:B27"/>
    <mergeCell ref="A23:B23"/>
    <mergeCell ref="C23:D23"/>
    <mergeCell ref="E23:F23"/>
    <mergeCell ref="G23:H23"/>
    <mergeCell ref="I23:O23"/>
    <mergeCell ref="A24:B24"/>
    <mergeCell ref="C24:D24"/>
    <mergeCell ref="E24:F24"/>
    <mergeCell ref="I29:O29"/>
    <mergeCell ref="C32:D32"/>
    <mergeCell ref="E32:F32"/>
    <mergeCell ref="G32:H32"/>
    <mergeCell ref="I32:O32"/>
    <mergeCell ref="A33:B33"/>
    <mergeCell ref="C33:D33"/>
    <mergeCell ref="E33:F33"/>
    <mergeCell ref="G33:H33"/>
    <mergeCell ref="I33:O33"/>
    <mergeCell ref="E36:F36"/>
    <mergeCell ref="G36:H36"/>
    <mergeCell ref="I36:O36"/>
    <mergeCell ref="C37:D37"/>
    <mergeCell ref="E37:F37"/>
    <mergeCell ref="G37:H37"/>
    <mergeCell ref="I37:O37"/>
    <mergeCell ref="A34:A37"/>
    <mergeCell ref="C34:D34"/>
    <mergeCell ref="E34:F34"/>
    <mergeCell ref="G34:H34"/>
    <mergeCell ref="I34:O34"/>
    <mergeCell ref="C35:D35"/>
    <mergeCell ref="E35:F35"/>
    <mergeCell ref="G35:H35"/>
    <mergeCell ref="I35:O35"/>
    <mergeCell ref="C36:D36"/>
    <mergeCell ref="A57:B57"/>
    <mergeCell ref="A58:B58"/>
    <mergeCell ref="C58:D58"/>
    <mergeCell ref="E58:F58"/>
    <mergeCell ref="G58:H58"/>
    <mergeCell ref="I58:O58"/>
    <mergeCell ref="A38:B38"/>
    <mergeCell ref="C38:D38"/>
    <mergeCell ref="E38:F38"/>
    <mergeCell ref="G38:H38"/>
    <mergeCell ref="I38:O38"/>
    <mergeCell ref="A39:B39"/>
    <mergeCell ref="C39:D39"/>
    <mergeCell ref="E39:F39"/>
    <mergeCell ref="G39:H39"/>
    <mergeCell ref="I39:O39"/>
    <mergeCell ref="A47:B47"/>
    <mergeCell ref="C47:D47"/>
    <mergeCell ref="E47:F47"/>
    <mergeCell ref="G47:H47"/>
    <mergeCell ref="I47:O47"/>
    <mergeCell ref="A55:B55"/>
    <mergeCell ref="C55:D55"/>
    <mergeCell ref="E55:F55"/>
    <mergeCell ref="A59:B59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  <mergeCell ref="A63:B63"/>
    <mergeCell ref="C63:D63"/>
    <mergeCell ref="E63:F63"/>
    <mergeCell ref="G63:H63"/>
    <mergeCell ref="I63:O63"/>
    <mergeCell ref="A3:B3"/>
    <mergeCell ref="A61:B61"/>
    <mergeCell ref="C61:D61"/>
    <mergeCell ref="E61:F61"/>
    <mergeCell ref="G61:H61"/>
    <mergeCell ref="I61:O61"/>
    <mergeCell ref="A62:B62"/>
    <mergeCell ref="C62:D62"/>
    <mergeCell ref="E62:F62"/>
    <mergeCell ref="G62:H62"/>
    <mergeCell ref="I62:O62"/>
    <mergeCell ref="A4:B4"/>
    <mergeCell ref="C4:D4"/>
    <mergeCell ref="E4:F4"/>
    <mergeCell ref="G4:H4"/>
    <mergeCell ref="I4:O4"/>
    <mergeCell ref="A5:B5"/>
    <mergeCell ref="C5:D5"/>
    <mergeCell ref="E5:F5"/>
    <mergeCell ref="G5:H5"/>
    <mergeCell ref="I5:O5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11:B11"/>
    <mergeCell ref="A12:B12"/>
    <mergeCell ref="C12:D12"/>
    <mergeCell ref="E12:F12"/>
    <mergeCell ref="G12:H12"/>
    <mergeCell ref="I12:O12"/>
    <mergeCell ref="A8:B8"/>
    <mergeCell ref="C8:D8"/>
    <mergeCell ref="E8:F8"/>
    <mergeCell ref="G8:H8"/>
    <mergeCell ref="I8:O8"/>
    <mergeCell ref="A9:B9"/>
    <mergeCell ref="C9:D9"/>
    <mergeCell ref="E9:F9"/>
    <mergeCell ref="G9:H9"/>
    <mergeCell ref="I9:O9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5:B15"/>
    <mergeCell ref="C15:D15"/>
    <mergeCell ref="E15:F15"/>
    <mergeCell ref="G15:H15"/>
    <mergeCell ref="I15:O15"/>
    <mergeCell ref="A16:B16"/>
    <mergeCell ref="C16:D16"/>
    <mergeCell ref="E16:F16"/>
    <mergeCell ref="G16:H16"/>
    <mergeCell ref="I16:O16"/>
    <mergeCell ref="A65:B65"/>
    <mergeCell ref="A66:B66"/>
    <mergeCell ref="C66:D66"/>
    <mergeCell ref="E66:F66"/>
    <mergeCell ref="G66:H66"/>
    <mergeCell ref="I66:O66"/>
    <mergeCell ref="A17:B17"/>
    <mergeCell ref="C17:D17"/>
    <mergeCell ref="E17:F17"/>
    <mergeCell ref="G17:H17"/>
    <mergeCell ref="I17:O17"/>
    <mergeCell ref="A18:B18"/>
    <mergeCell ref="C18:D18"/>
    <mergeCell ref="E18:F18"/>
    <mergeCell ref="G18:H18"/>
    <mergeCell ref="I18:O18"/>
    <mergeCell ref="G51:H51"/>
    <mergeCell ref="I51:O51"/>
    <mergeCell ref="A52:B52"/>
    <mergeCell ref="C52:D52"/>
    <mergeCell ref="E52:F52"/>
    <mergeCell ref="G52:H52"/>
    <mergeCell ref="I52:O52"/>
    <mergeCell ref="A53:B53"/>
    <mergeCell ref="A67:B67"/>
    <mergeCell ref="C67:D67"/>
    <mergeCell ref="E67:F67"/>
    <mergeCell ref="G67:H67"/>
    <mergeCell ref="I67:O67"/>
    <mergeCell ref="A68:B68"/>
    <mergeCell ref="C68:D68"/>
    <mergeCell ref="E68:F68"/>
    <mergeCell ref="G68:H68"/>
    <mergeCell ref="I68:O68"/>
    <mergeCell ref="A71:B71"/>
    <mergeCell ref="C71:D71"/>
    <mergeCell ref="E71:F71"/>
    <mergeCell ref="G71:H71"/>
    <mergeCell ref="I71:O71"/>
    <mergeCell ref="A49:B49"/>
    <mergeCell ref="A69:B69"/>
    <mergeCell ref="C69:D69"/>
    <mergeCell ref="E69:F69"/>
    <mergeCell ref="G69:H69"/>
    <mergeCell ref="I69:O69"/>
    <mergeCell ref="A70:B70"/>
    <mergeCell ref="C70:D70"/>
    <mergeCell ref="E70:F70"/>
    <mergeCell ref="G70:H70"/>
    <mergeCell ref="I70:O70"/>
    <mergeCell ref="A50:B50"/>
    <mergeCell ref="C50:D50"/>
    <mergeCell ref="E50:F50"/>
    <mergeCell ref="G50:H50"/>
    <mergeCell ref="I50:O50"/>
    <mergeCell ref="A51:B51"/>
    <mergeCell ref="C51:D51"/>
    <mergeCell ref="E51:F51"/>
    <mergeCell ref="G55:H55"/>
    <mergeCell ref="I55:O55"/>
    <mergeCell ref="C53:D53"/>
    <mergeCell ref="E53:F53"/>
    <mergeCell ref="G53:H53"/>
    <mergeCell ref="I53:O53"/>
    <mergeCell ref="A54:B54"/>
    <mergeCell ref="C54:D54"/>
    <mergeCell ref="E54:F54"/>
    <mergeCell ref="G54:H54"/>
    <mergeCell ref="I54:O54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5">E34/C34</f>
        <v>#DIV/0!</v>
      </c>
      <c r="H34" s="1052"/>
      <c r="I34" s="1053"/>
      <c r="J34" s="1054"/>
      <c r="K34" s="1055"/>
      <c r="L34" s="252" t="e">
        <f t="shared" ref="L34:L41" si="6">J34/H34</f>
        <v>#DIV/0!</v>
      </c>
      <c r="M34" s="1052"/>
      <c r="N34" s="1053"/>
      <c r="O34" s="1054"/>
      <c r="P34" s="1055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5"/>
        <v>#DIV/0!</v>
      </c>
      <c r="H35" s="1048"/>
      <c r="I35" s="1049"/>
      <c r="J35" s="1050"/>
      <c r="K35" s="1051"/>
      <c r="L35" s="253" t="e">
        <f t="shared" si="6"/>
        <v>#DIV/0!</v>
      </c>
      <c r="M35" s="1048"/>
      <c r="N35" s="1049"/>
      <c r="O35" s="1050"/>
      <c r="P35" s="1051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5"/>
        <v>#DIV/0!</v>
      </c>
      <c r="H36" s="1048"/>
      <c r="I36" s="1049"/>
      <c r="J36" s="1050"/>
      <c r="K36" s="1051"/>
      <c r="L36" s="253" t="e">
        <f t="shared" si="6"/>
        <v>#DIV/0!</v>
      </c>
      <c r="M36" s="1048"/>
      <c r="N36" s="1049"/>
      <c r="O36" s="1050"/>
      <c r="P36" s="1051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5"/>
        <v>#DIV/0!</v>
      </c>
      <c r="H37" s="1048"/>
      <c r="I37" s="1049"/>
      <c r="J37" s="1050"/>
      <c r="K37" s="1051"/>
      <c r="L37" s="253" t="e">
        <f t="shared" si="6"/>
        <v>#DIV/0!</v>
      </c>
      <c r="M37" s="1048"/>
      <c r="N37" s="1049"/>
      <c r="O37" s="1050"/>
      <c r="P37" s="1051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5"/>
        <v>#DIV/0!</v>
      </c>
      <c r="H38" s="1048"/>
      <c r="I38" s="1049"/>
      <c r="J38" s="1050"/>
      <c r="K38" s="1051"/>
      <c r="L38" s="253" t="e">
        <f t="shared" si="6"/>
        <v>#DIV/0!</v>
      </c>
      <c r="M38" s="1048"/>
      <c r="N38" s="1049"/>
      <c r="O38" s="1050"/>
      <c r="P38" s="1051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5"/>
        <v>#DIV/0!</v>
      </c>
      <c r="H39" s="1048"/>
      <c r="I39" s="1049"/>
      <c r="J39" s="1050"/>
      <c r="K39" s="1051"/>
      <c r="L39" s="253" t="e">
        <f t="shared" si="6"/>
        <v>#DIV/0!</v>
      </c>
      <c r="M39" s="1048"/>
      <c r="N39" s="1049"/>
      <c r="O39" s="1050"/>
      <c r="P39" s="1051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5"/>
        <v>#DIV/0!</v>
      </c>
      <c r="H40" s="1036"/>
      <c r="I40" s="1037"/>
      <c r="J40" s="1038"/>
      <c r="K40" s="1039"/>
      <c r="L40" s="253" t="e">
        <f t="shared" si="6"/>
        <v>#DIV/0!</v>
      </c>
      <c r="M40" s="1036"/>
      <c r="N40" s="1037"/>
      <c r="O40" s="1038"/>
      <c r="P40" s="1039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>SUM(C34:D40)</f>
        <v>0</v>
      </c>
      <c r="D41" s="1043"/>
      <c r="E41" s="1044">
        <f>SUM(E34:F40)</f>
        <v>0</v>
      </c>
      <c r="F41" s="1045"/>
      <c r="G41" s="254" t="e">
        <f t="shared" si="5"/>
        <v>#DIV/0!</v>
      </c>
      <c r="H41" s="1042">
        <f>SUM(H34:I40)</f>
        <v>0</v>
      </c>
      <c r="I41" s="1043"/>
      <c r="J41" s="1044">
        <f>SUM(J34:K40)</f>
        <v>0</v>
      </c>
      <c r="K41" s="1045"/>
      <c r="L41" s="254" t="e">
        <f t="shared" si="6"/>
        <v>#DIV/0!</v>
      </c>
      <c r="M41" s="1042">
        <f>SUM(M34:N40)</f>
        <v>0</v>
      </c>
      <c r="N41" s="1043"/>
      <c r="O41" s="1044">
        <f>SUM(O34:P40)</f>
        <v>0</v>
      </c>
      <c r="P41" s="1045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32" t="s">
        <v>9</v>
      </c>
      <c r="B11" s="1033"/>
      <c r="C11" s="1059" t="s">
        <v>153</v>
      </c>
      <c r="D11" s="1060"/>
      <c r="E11" s="1060"/>
      <c r="F11" s="1060" t="s">
        <v>154</v>
      </c>
      <c r="G11" s="1060"/>
      <c r="H11" s="1060"/>
      <c r="I11" s="1060" t="s">
        <v>155</v>
      </c>
      <c r="J11" s="1060"/>
      <c r="K11" s="1060"/>
      <c r="L11" s="1060" t="s">
        <v>156</v>
      </c>
      <c r="M11" s="1060"/>
      <c r="N11" s="1060"/>
      <c r="O11" s="1060" t="s">
        <v>28</v>
      </c>
      <c r="P11" s="1060"/>
      <c r="Q11" s="1061"/>
    </row>
    <row r="12" spans="1:17" ht="17.100000000000001" customHeight="1" x14ac:dyDescent="0.15">
      <c r="A12" s="1034"/>
      <c r="B12" s="1035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34" t="s">
        <v>21</v>
      </c>
      <c r="B13" s="1035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34" t="s">
        <v>22</v>
      </c>
      <c r="B14" s="1035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34" t="s">
        <v>23</v>
      </c>
      <c r="B15" s="1035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34" t="s">
        <v>24</v>
      </c>
      <c r="B16" s="1035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34" t="s">
        <v>25</v>
      </c>
      <c r="B17" s="1035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34" t="s">
        <v>26</v>
      </c>
      <c r="B18" s="1035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46" t="s">
        <v>27</v>
      </c>
      <c r="B19" s="1047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40" t="s">
        <v>28</v>
      </c>
      <c r="B20" s="1041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32" t="s">
        <v>9</v>
      </c>
      <c r="B32" s="1033"/>
      <c r="C32" s="1056" t="s">
        <v>157</v>
      </c>
      <c r="D32" s="1056"/>
      <c r="E32" s="1056"/>
      <c r="F32" s="1056"/>
      <c r="G32" s="1056"/>
      <c r="H32" s="1056" t="s">
        <v>68</v>
      </c>
      <c r="I32" s="1056"/>
      <c r="J32" s="1056"/>
      <c r="K32" s="1056"/>
      <c r="L32" s="1056"/>
      <c r="M32" s="1056" t="s">
        <v>69</v>
      </c>
      <c r="N32" s="1056"/>
      <c r="O32" s="1056"/>
      <c r="P32" s="1056"/>
      <c r="Q32" s="1057"/>
      <c r="R32"/>
      <c r="S32"/>
      <c r="T32"/>
      <c r="U32"/>
      <c r="V32"/>
      <c r="W32"/>
    </row>
    <row r="33" spans="1:23" ht="17.100000000000001" customHeight="1" x14ac:dyDescent="0.15">
      <c r="A33" s="1034"/>
      <c r="B33" s="1035"/>
      <c r="C33" s="1058" t="s">
        <v>158</v>
      </c>
      <c r="D33" s="1058"/>
      <c r="E33" s="1058" t="s">
        <v>159</v>
      </c>
      <c r="F33" s="1058"/>
      <c r="G33" s="250" t="s">
        <v>42</v>
      </c>
      <c r="H33" s="1058" t="s">
        <v>160</v>
      </c>
      <c r="I33" s="1058"/>
      <c r="J33" s="1058" t="s">
        <v>54</v>
      </c>
      <c r="K33" s="1058"/>
      <c r="L33" s="250" t="s">
        <v>42</v>
      </c>
      <c r="M33" s="1058" t="s">
        <v>161</v>
      </c>
      <c r="N33" s="1058"/>
      <c r="O33" s="1058" t="s">
        <v>162</v>
      </c>
      <c r="P33" s="1058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34" t="s">
        <v>21</v>
      </c>
      <c r="B34" s="1035"/>
      <c r="C34" s="1052"/>
      <c r="D34" s="1053"/>
      <c r="E34" s="1054"/>
      <c r="F34" s="1055"/>
      <c r="G34" s="252" t="e">
        <f t="shared" ref="G34:G41" si="7">E34/C34</f>
        <v>#DIV/0!</v>
      </c>
      <c r="H34" s="1052"/>
      <c r="I34" s="1053"/>
      <c r="J34" s="1054"/>
      <c r="K34" s="1055"/>
      <c r="L34" s="252" t="e">
        <f t="shared" ref="L34:L41" si="8">J34/H34</f>
        <v>#DIV/0!</v>
      </c>
      <c r="M34" s="1052"/>
      <c r="N34" s="1053"/>
      <c r="O34" s="1054"/>
      <c r="P34" s="1055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34" t="s">
        <v>22</v>
      </c>
      <c r="B35" s="1035"/>
      <c r="C35" s="1048"/>
      <c r="D35" s="1049"/>
      <c r="E35" s="1050"/>
      <c r="F35" s="1051"/>
      <c r="G35" s="253" t="e">
        <f t="shared" si="7"/>
        <v>#DIV/0!</v>
      </c>
      <c r="H35" s="1048"/>
      <c r="I35" s="1049"/>
      <c r="J35" s="1050"/>
      <c r="K35" s="1051"/>
      <c r="L35" s="253" t="e">
        <f t="shared" si="8"/>
        <v>#DIV/0!</v>
      </c>
      <c r="M35" s="1048"/>
      <c r="N35" s="1049"/>
      <c r="O35" s="1050"/>
      <c r="P35" s="1051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34" t="s">
        <v>23</v>
      </c>
      <c r="B36" s="1035"/>
      <c r="C36" s="1048"/>
      <c r="D36" s="1049"/>
      <c r="E36" s="1050"/>
      <c r="F36" s="1051"/>
      <c r="G36" s="253" t="e">
        <f t="shared" si="7"/>
        <v>#DIV/0!</v>
      </c>
      <c r="H36" s="1048"/>
      <c r="I36" s="1049"/>
      <c r="J36" s="1050"/>
      <c r="K36" s="1051"/>
      <c r="L36" s="253" t="e">
        <f t="shared" si="8"/>
        <v>#DIV/0!</v>
      </c>
      <c r="M36" s="1048"/>
      <c r="N36" s="1049"/>
      <c r="O36" s="1050"/>
      <c r="P36" s="1051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34" t="s">
        <v>24</v>
      </c>
      <c r="B37" s="1035"/>
      <c r="C37" s="1048"/>
      <c r="D37" s="1049"/>
      <c r="E37" s="1050"/>
      <c r="F37" s="1051"/>
      <c r="G37" s="253" t="e">
        <f t="shared" si="7"/>
        <v>#DIV/0!</v>
      </c>
      <c r="H37" s="1048"/>
      <c r="I37" s="1049"/>
      <c r="J37" s="1050"/>
      <c r="K37" s="1051"/>
      <c r="L37" s="253" t="e">
        <f t="shared" si="8"/>
        <v>#DIV/0!</v>
      </c>
      <c r="M37" s="1048"/>
      <c r="N37" s="1049"/>
      <c r="O37" s="1050"/>
      <c r="P37" s="1051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34" t="s">
        <v>25</v>
      </c>
      <c r="B38" s="1035"/>
      <c r="C38" s="1048"/>
      <c r="D38" s="1049"/>
      <c r="E38" s="1050"/>
      <c r="F38" s="1051"/>
      <c r="G38" s="253" t="e">
        <f t="shared" si="7"/>
        <v>#DIV/0!</v>
      </c>
      <c r="H38" s="1048"/>
      <c r="I38" s="1049"/>
      <c r="J38" s="1050"/>
      <c r="K38" s="1051"/>
      <c r="L38" s="253" t="e">
        <f t="shared" si="8"/>
        <v>#DIV/0!</v>
      </c>
      <c r="M38" s="1048"/>
      <c r="N38" s="1049"/>
      <c r="O38" s="1050"/>
      <c r="P38" s="1051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34" t="s">
        <v>26</v>
      </c>
      <c r="B39" s="1035"/>
      <c r="C39" s="1048"/>
      <c r="D39" s="1049"/>
      <c r="E39" s="1050"/>
      <c r="F39" s="1051"/>
      <c r="G39" s="253" t="e">
        <f t="shared" si="7"/>
        <v>#DIV/0!</v>
      </c>
      <c r="H39" s="1048"/>
      <c r="I39" s="1049"/>
      <c r="J39" s="1050"/>
      <c r="K39" s="1051"/>
      <c r="L39" s="253" t="e">
        <f t="shared" si="8"/>
        <v>#DIV/0!</v>
      </c>
      <c r="M39" s="1048"/>
      <c r="N39" s="1049"/>
      <c r="O39" s="1050"/>
      <c r="P39" s="1051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46" t="s">
        <v>27</v>
      </c>
      <c r="B40" s="1047"/>
      <c r="C40" s="1036"/>
      <c r="D40" s="1037"/>
      <c r="E40" s="1038"/>
      <c r="F40" s="1039"/>
      <c r="G40" s="253" t="e">
        <f t="shared" si="7"/>
        <v>#DIV/0!</v>
      </c>
      <c r="H40" s="1036"/>
      <c r="I40" s="1037"/>
      <c r="J40" s="1038"/>
      <c r="K40" s="1039"/>
      <c r="L40" s="253" t="e">
        <f t="shared" si="8"/>
        <v>#DIV/0!</v>
      </c>
      <c r="M40" s="1036"/>
      <c r="N40" s="1037"/>
      <c r="O40" s="1038"/>
      <c r="P40" s="1039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40" t="s">
        <v>28</v>
      </c>
      <c r="B41" s="1041"/>
      <c r="C41" s="1042">
        <f t="shared" ref="C41:H41" si="10">SUM(C34:D40)</f>
        <v>0</v>
      </c>
      <c r="D41" s="1043"/>
      <c r="E41" s="1044">
        <f t="shared" si="10"/>
        <v>0</v>
      </c>
      <c r="F41" s="1045"/>
      <c r="G41" s="254" t="e">
        <f t="shared" si="7"/>
        <v>#DIV/0!</v>
      </c>
      <c r="H41" s="1042">
        <f t="shared" si="10"/>
        <v>0</v>
      </c>
      <c r="I41" s="1043"/>
      <c r="J41" s="1044">
        <f t="shared" ref="J41:O41" si="11">SUM(J34:K40)</f>
        <v>0</v>
      </c>
      <c r="K41" s="1045"/>
      <c r="L41" s="254" t="e">
        <f t="shared" si="8"/>
        <v>#DIV/0!</v>
      </c>
      <c r="M41" s="1042">
        <f t="shared" si="11"/>
        <v>0</v>
      </c>
      <c r="N41" s="1043"/>
      <c r="O41" s="1044">
        <f t="shared" si="11"/>
        <v>0</v>
      </c>
      <c r="P41" s="1045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C11:E11"/>
    <mergeCell ref="F11:H11"/>
    <mergeCell ref="I11:K11"/>
    <mergeCell ref="L11:N11"/>
    <mergeCell ref="O11:Q11"/>
    <mergeCell ref="A13:B13"/>
    <mergeCell ref="A14:B14"/>
    <mergeCell ref="A15:B15"/>
    <mergeCell ref="A16:B16"/>
    <mergeCell ref="A17:B17"/>
    <mergeCell ref="A18:B18"/>
    <mergeCell ref="A19:B19"/>
    <mergeCell ref="A20:B20"/>
    <mergeCell ref="C32:G32"/>
    <mergeCell ref="H32:L32"/>
    <mergeCell ref="M32:Q32"/>
    <mergeCell ref="C33:D33"/>
    <mergeCell ref="E33:F33"/>
    <mergeCell ref="H33:I33"/>
    <mergeCell ref="J33:K33"/>
    <mergeCell ref="M33:N33"/>
    <mergeCell ref="O33:P33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9月库存统计</vt:lpstr>
      <vt:lpstr>9月库存明细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2020-09-29T01:06:09Z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