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10月第2周\"/>
    </mc:Choice>
  </mc:AlternateContent>
  <xr:revisionPtr revIDLastSave="0" documentId="13_ncr:1_{106A5B37-F6CD-49E7-BA28-9FE1628C6410}" xr6:coauthVersionLast="45" xr6:coauthVersionMax="45" xr10:uidLastSave="{00000000-0000-0000-0000-000000000000}"/>
  <bookViews>
    <workbookView xWindow="8730" yWindow="510" windowWidth="15435" windowHeight="14505" tabRatio="908" xr2:uid="{00000000-000D-0000-FFFF-FFFF00000000}"/>
  </bookViews>
  <sheets>
    <sheet name="周报汇总" sheetId="1" r:id="rId1"/>
    <sheet name="10月库存统计" sheetId="27" r:id="rId2"/>
    <sheet name="10月库存明细" sheetId="28" r:id="rId3"/>
    <sheet name="①营业收入" sheetId="3" state="hidden" r:id="rId4"/>
    <sheet name="②营业成本" sheetId="11" state="hidden" r:id="rId5"/>
    <sheet name="③销售费用" sheetId="13" state="hidden" r:id="rId6"/>
    <sheet name="④管理费用" sheetId="15" state="hidden" r:id="rId7"/>
    <sheet name="⑤财务费用" sheetId="16" state="hidden" r:id="rId8"/>
    <sheet name="⑥营业利润" sheetId="17" state="hidden" r:id="rId9"/>
    <sheet name="⑦净利润" sheetId="18" state="hidden" r:id="rId10"/>
    <sheet name="⑧投入产出分析" sheetId="12" state="hidden" r:id="rId11"/>
    <sheet name="⑨上周生产实际" sheetId="14" state="hidden" r:id="rId12"/>
    <sheet name="⑩交付情况" sheetId="19" state="hidden" r:id="rId13"/>
    <sheet name="⑪人均产值" sheetId="20" state="hidden" r:id="rId14"/>
    <sheet name="⑫一次交验合格率" sheetId="21" state="hidden" r:id="rId15"/>
    <sheet name="⑬运费" sheetId="22" state="hidden" r:id="rId16"/>
    <sheet name="⑭人员现状" sheetId="23" state="hidden" r:id="rId17"/>
    <sheet name="⑮效率统计" sheetId="24" state="hidden" r:id="rId18"/>
    <sheet name="⑯回款" sheetId="25" state="hidden" r:id="rId19"/>
    <sheet name="⑰库存明细" sheetId="26" state="hidden" r:id="rId20"/>
    <sheet name="月数据明细" sheetId="7" state="hidden" r:id="rId21"/>
    <sheet name="Sheet5" sheetId="8" state="hidden" r:id="rId22"/>
  </sheets>
  <externalReferences>
    <externalReference r:id="rId23"/>
  </externalReferences>
  <definedNames>
    <definedName name="_xlnm._FilterDatabase" localSheetId="16" hidden="1">⑭人员现状!$A$15:$U$23</definedName>
    <definedName name="_xlnm.Print_Area" localSheetId="0">周报汇总!$A$1:$W$442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7" i="1" l="1"/>
  <c r="C147" i="1" s="1"/>
  <c r="H147" i="1"/>
  <c r="T147" i="1"/>
  <c r="V147" i="1"/>
  <c r="C148" i="1"/>
  <c r="J148" i="1"/>
  <c r="C136" i="1"/>
  <c r="C135" i="1"/>
  <c r="T162" i="1" l="1"/>
  <c r="K115" i="1"/>
  <c r="Q53" i="1" l="1"/>
  <c r="J152" i="1" l="1"/>
  <c r="R56" i="1" l="1"/>
  <c r="G191" i="1"/>
  <c r="P53" i="1"/>
  <c r="G15" i="28" l="1"/>
  <c r="J6" i="27" l="1"/>
  <c r="J7" i="27"/>
  <c r="J8" i="27"/>
  <c r="J9" i="27"/>
  <c r="G5" i="28"/>
  <c r="G7" i="28"/>
  <c r="G8" i="28"/>
  <c r="N142" i="1"/>
  <c r="O142" i="1"/>
  <c r="L46" i="27" l="1"/>
  <c r="L47" i="27"/>
  <c r="L48" i="27"/>
  <c r="J46" i="27"/>
  <c r="J47" i="27"/>
  <c r="J48" i="27"/>
  <c r="H48" i="27"/>
  <c r="H46" i="27"/>
  <c r="H47" i="27"/>
  <c r="F46" i="27"/>
  <c r="F47" i="27"/>
  <c r="F48" i="27"/>
  <c r="L44" i="27"/>
  <c r="J44" i="27"/>
  <c r="H44" i="27"/>
  <c r="F44" i="27"/>
  <c r="L45" i="27"/>
  <c r="J45" i="27"/>
  <c r="H45" i="27"/>
  <c r="F45" i="27"/>
  <c r="F49" i="27" l="1"/>
  <c r="F51" i="27" s="1"/>
  <c r="H49" i="27"/>
  <c r="H51" i="27" s="1"/>
  <c r="P44" i="27"/>
  <c r="P45" i="27"/>
  <c r="P46" i="27"/>
  <c r="P47" i="27"/>
  <c r="P48" i="27"/>
  <c r="P140" i="1"/>
  <c r="Q140" i="1"/>
  <c r="S118" i="1" l="1"/>
  <c r="E46" i="28" l="1"/>
  <c r="C46" i="28"/>
  <c r="Q116" i="1"/>
  <c r="G46" i="28" l="1"/>
  <c r="E24" i="28"/>
  <c r="C24" i="28"/>
  <c r="N53" i="1"/>
  <c r="G24" i="28" l="1"/>
  <c r="M86" i="1"/>
  <c r="N86" i="1"/>
  <c r="O86" i="1"/>
  <c r="P86" i="1"/>
  <c r="Q86" i="1"/>
  <c r="R86" i="1"/>
  <c r="S86" i="1"/>
  <c r="D38" i="1"/>
  <c r="E38" i="1"/>
  <c r="F38" i="1"/>
  <c r="G38" i="1"/>
  <c r="H38" i="1"/>
  <c r="I38" i="1"/>
  <c r="J38" i="1"/>
  <c r="D41" i="1"/>
  <c r="E41" i="1"/>
  <c r="F41" i="1"/>
  <c r="G41" i="1"/>
  <c r="H41" i="1"/>
  <c r="I41" i="1"/>
  <c r="J41" i="1"/>
  <c r="D44" i="1"/>
  <c r="E44" i="1"/>
  <c r="F44" i="1"/>
  <c r="G44" i="1"/>
  <c r="H44" i="1"/>
  <c r="I44" i="1"/>
  <c r="J44" i="1"/>
  <c r="D47" i="1"/>
  <c r="E47" i="1"/>
  <c r="F47" i="1"/>
  <c r="G47" i="1"/>
  <c r="H47" i="1"/>
  <c r="I47" i="1"/>
  <c r="J47" i="1"/>
  <c r="D50" i="1"/>
  <c r="E50" i="1"/>
  <c r="F50" i="1"/>
  <c r="G50" i="1"/>
  <c r="H50" i="1"/>
  <c r="I50" i="1"/>
  <c r="J50" i="1"/>
  <c r="D53" i="1"/>
  <c r="E53" i="1"/>
  <c r="F53" i="1"/>
  <c r="G53" i="1"/>
  <c r="H53" i="1"/>
  <c r="I53" i="1"/>
  <c r="J53" i="1"/>
  <c r="D56" i="1"/>
  <c r="E56" i="1"/>
  <c r="F56" i="1"/>
  <c r="G56" i="1"/>
  <c r="H56" i="1"/>
  <c r="I56" i="1"/>
  <c r="J56" i="1"/>
  <c r="D59" i="1"/>
  <c r="E59" i="1"/>
  <c r="F59" i="1"/>
  <c r="G59" i="1"/>
  <c r="H59" i="1"/>
  <c r="I59" i="1"/>
  <c r="J59" i="1"/>
  <c r="G206" i="1" l="1"/>
  <c r="G50" i="28" l="1"/>
  <c r="C9" i="28"/>
  <c r="C17" i="28"/>
  <c r="C54" i="28"/>
  <c r="G66" i="28" l="1"/>
  <c r="G16" i="28"/>
  <c r="G14" i="28"/>
  <c r="G13" i="28"/>
  <c r="G58" i="28"/>
  <c r="G37" i="28"/>
  <c r="G36" i="28"/>
  <c r="G35" i="28"/>
  <c r="G34" i="28"/>
  <c r="G33" i="28"/>
  <c r="G32" i="28"/>
  <c r="G31" i="28"/>
  <c r="G30" i="28"/>
  <c r="G29" i="28"/>
  <c r="G28" i="28"/>
  <c r="G23" i="28"/>
  <c r="G22" i="28"/>
  <c r="G21" i="28"/>
  <c r="G42" i="28"/>
  <c r="E17" i="28" l="1"/>
  <c r="G17" i="28" s="1"/>
  <c r="T161" i="1" l="1"/>
  <c r="U15" i="27" l="1"/>
  <c r="U16" i="27"/>
  <c r="U17" i="27"/>
  <c r="U18" i="27"/>
  <c r="P47" i="1" l="1"/>
  <c r="J24" i="27" l="1"/>
  <c r="J25" i="27"/>
  <c r="J26" i="27"/>
  <c r="O47" i="1" l="1"/>
  <c r="O50" i="1"/>
  <c r="I19" i="27" l="1"/>
  <c r="T37" i="27"/>
  <c r="T19" i="27"/>
  <c r="T28" i="27"/>
  <c r="I37" i="27"/>
  <c r="I28" i="27"/>
  <c r="T10" i="27"/>
  <c r="T12" i="27" s="1"/>
  <c r="I10" i="27"/>
  <c r="I38" i="27" l="1"/>
  <c r="I39" i="27"/>
  <c r="T38" i="27"/>
  <c r="T39" i="27"/>
  <c r="I29" i="27"/>
  <c r="I30" i="27"/>
  <c r="I20" i="27"/>
  <c r="I21" i="27"/>
  <c r="I12" i="27"/>
  <c r="T20" i="27"/>
  <c r="T21" i="27"/>
  <c r="T29" i="27"/>
  <c r="T30" i="27"/>
  <c r="I11" i="27"/>
  <c r="T11" i="27"/>
  <c r="G263" i="1" l="1"/>
  <c r="V26" i="1" l="1"/>
  <c r="P26" i="1"/>
  <c r="K26" i="1"/>
  <c r="S37" i="27"/>
  <c r="H37" i="27"/>
  <c r="H39" i="27" s="1"/>
  <c r="S28" i="27"/>
  <c r="S30" i="27" s="1"/>
  <c r="S19" i="27"/>
  <c r="S38" i="27" l="1"/>
  <c r="S39" i="27"/>
  <c r="S20" i="27"/>
  <c r="S21" i="27"/>
  <c r="S29" i="27"/>
  <c r="H38" i="27"/>
  <c r="S10" i="27"/>
  <c r="S12" i="27" s="1"/>
  <c r="V24" i="1"/>
  <c r="P24" i="1"/>
  <c r="K24" i="1"/>
  <c r="J33" i="27"/>
  <c r="O100" i="1"/>
  <c r="S11" i="27" l="1"/>
  <c r="V23" i="1"/>
  <c r="P23" i="1"/>
  <c r="H28" i="27" l="1"/>
  <c r="H30" i="27" s="1"/>
  <c r="G87" i="1"/>
  <c r="H87" i="1"/>
  <c r="I87" i="1"/>
  <c r="J87" i="1"/>
  <c r="G82" i="1"/>
  <c r="H82" i="1"/>
  <c r="I82" i="1"/>
  <c r="J82" i="1"/>
  <c r="H29" i="27" l="1"/>
  <c r="H19" i="27"/>
  <c r="H21" i="27" s="1"/>
  <c r="C260" i="1"/>
  <c r="C254" i="1"/>
  <c r="C257" i="1"/>
  <c r="N38" i="1"/>
  <c r="G21" i="1"/>
  <c r="G22" i="1"/>
  <c r="G23" i="1"/>
  <c r="G24" i="1"/>
  <c r="G25" i="1"/>
  <c r="G26" i="1"/>
  <c r="D21" i="1"/>
  <c r="E21" i="1"/>
  <c r="D22" i="1"/>
  <c r="E22" i="1"/>
  <c r="D23" i="1"/>
  <c r="E23" i="1"/>
  <c r="D24" i="1"/>
  <c r="E24" i="1"/>
  <c r="D25" i="1"/>
  <c r="E25" i="1"/>
  <c r="D26" i="1"/>
  <c r="E26" i="1"/>
  <c r="H20" i="27" l="1"/>
  <c r="H10" i="27"/>
  <c r="H11" i="27" l="1"/>
  <c r="H12" i="27"/>
  <c r="E54" i="28"/>
  <c r="G54" i="28" s="1"/>
  <c r="G53" i="28"/>
  <c r="G52" i="28"/>
  <c r="G51" i="28"/>
  <c r="E70" i="28"/>
  <c r="C70" i="28"/>
  <c r="G69" i="28"/>
  <c r="G68" i="28"/>
  <c r="G67" i="28"/>
  <c r="E9" i="28"/>
  <c r="E62" i="28"/>
  <c r="C62" i="28"/>
  <c r="G61" i="28"/>
  <c r="G60" i="28"/>
  <c r="G59" i="28"/>
  <c r="E38" i="28"/>
  <c r="C38" i="28"/>
  <c r="G45" i="28"/>
  <c r="G44" i="28"/>
  <c r="G43" i="28"/>
  <c r="L49" i="27"/>
  <c r="L51" i="27" s="1"/>
  <c r="R19" i="27"/>
  <c r="R21" i="27" s="1"/>
  <c r="Q19" i="27"/>
  <c r="R28" i="27"/>
  <c r="R30" i="27" s="1"/>
  <c r="Q28" i="27"/>
  <c r="Q30" i="27" s="1"/>
  <c r="U27" i="27"/>
  <c r="U26" i="27"/>
  <c r="U25" i="27"/>
  <c r="U24" i="27"/>
  <c r="U14" i="27"/>
  <c r="U23" i="27"/>
  <c r="R37" i="27"/>
  <c r="R39" i="27" s="1"/>
  <c r="Q37" i="27"/>
  <c r="G37" i="27"/>
  <c r="G39" i="27" s="1"/>
  <c r="F37" i="27"/>
  <c r="F39" i="27" s="1"/>
  <c r="U36" i="27"/>
  <c r="J36" i="27"/>
  <c r="U35" i="27"/>
  <c r="J35" i="27"/>
  <c r="U34" i="27"/>
  <c r="J34" i="27"/>
  <c r="U33" i="27"/>
  <c r="U32" i="27"/>
  <c r="J32" i="27"/>
  <c r="G19" i="27"/>
  <c r="G21" i="27" s="1"/>
  <c r="F19" i="27"/>
  <c r="G28" i="27"/>
  <c r="G30" i="27" s="1"/>
  <c r="F28" i="27"/>
  <c r="F30" i="27" s="1"/>
  <c r="J18" i="27"/>
  <c r="J27" i="27"/>
  <c r="J17" i="27"/>
  <c r="J16" i="27"/>
  <c r="J15" i="27"/>
  <c r="J14" i="27"/>
  <c r="J23" i="27"/>
  <c r="G10" i="27"/>
  <c r="G12" i="27" s="1"/>
  <c r="F10" i="27"/>
  <c r="R10" i="27"/>
  <c r="R12" i="27" s="1"/>
  <c r="Q10" i="27"/>
  <c r="Q12" i="27" s="1"/>
  <c r="U9" i="27"/>
  <c r="U8" i="27"/>
  <c r="U7" i="27"/>
  <c r="U6" i="27"/>
  <c r="J5" i="27"/>
  <c r="U5" i="27"/>
  <c r="D116" i="1"/>
  <c r="J151" i="1"/>
  <c r="C152" i="1"/>
  <c r="Q38" i="27" l="1"/>
  <c r="Q39" i="27"/>
  <c r="Q20" i="27"/>
  <c r="Q21" i="27"/>
  <c r="F11" i="27"/>
  <c r="F12" i="27"/>
  <c r="J10" i="27"/>
  <c r="J12" i="27"/>
  <c r="F20" i="27"/>
  <c r="F21" i="27"/>
  <c r="G38" i="28"/>
  <c r="R20" i="27"/>
  <c r="U20" i="27" s="1"/>
  <c r="G11" i="27"/>
  <c r="J11" i="27" s="1"/>
  <c r="F50" i="27"/>
  <c r="H50" i="27"/>
  <c r="Q29" i="27"/>
  <c r="F38" i="27"/>
  <c r="F29" i="27"/>
  <c r="Q11" i="27"/>
  <c r="R38" i="27"/>
  <c r="G20" i="27"/>
  <c r="J20" i="27" s="1"/>
  <c r="J37" i="27"/>
  <c r="J39" i="27" s="1"/>
  <c r="G38" i="27"/>
  <c r="U28" i="27"/>
  <c r="U30" i="27" s="1"/>
  <c r="R29" i="27"/>
  <c r="J28" i="27"/>
  <c r="J30" i="27" s="1"/>
  <c r="G29" i="27"/>
  <c r="U10" i="27"/>
  <c r="U12" i="27" s="1"/>
  <c r="R11" i="27"/>
  <c r="G70" i="28"/>
  <c r="G62" i="28"/>
  <c r="G9" i="28"/>
  <c r="J49" i="27"/>
  <c r="L50" i="27"/>
  <c r="J19" i="27"/>
  <c r="J21" i="27" s="1"/>
  <c r="U37" i="27"/>
  <c r="U39" i="27" s="1"/>
  <c r="U19" i="27"/>
  <c r="U21" i="27" s="1"/>
  <c r="U38" i="27" l="1"/>
  <c r="P49" i="27"/>
  <c r="P51" i="27" s="1"/>
  <c r="J51" i="27"/>
  <c r="U11" i="27"/>
  <c r="J29" i="27"/>
  <c r="U29" i="27"/>
  <c r="J38" i="27"/>
  <c r="J50" i="27"/>
  <c r="P50" i="27" s="1"/>
  <c r="K57" i="1" l="1"/>
  <c r="S59" i="1"/>
  <c r="R59" i="1"/>
  <c r="Q59" i="1"/>
  <c r="P59" i="1"/>
  <c r="O59" i="1"/>
  <c r="N59" i="1"/>
  <c r="M59" i="1"/>
  <c r="T58" i="1"/>
  <c r="K58" i="1"/>
  <c r="T57" i="1"/>
  <c r="V57" i="1" l="1"/>
  <c r="K59" i="1"/>
  <c r="V58" i="1"/>
  <c r="T59" i="1"/>
  <c r="V59" i="1" l="1"/>
  <c r="T115" i="1" l="1"/>
  <c r="I116" i="1"/>
  <c r="R53" i="1"/>
  <c r="K25" i="1"/>
  <c r="V25" i="1"/>
  <c r="P25" i="1"/>
  <c r="Q118" i="1"/>
  <c r="P137" i="1" l="1"/>
  <c r="O56" i="1"/>
  <c r="O44" i="1"/>
  <c r="O53" i="1"/>
  <c r="E205" i="1" l="1"/>
  <c r="E204" i="1"/>
  <c r="E203" i="1"/>
  <c r="E202" i="1"/>
  <c r="E200" i="1"/>
  <c r="E199" i="1"/>
  <c r="E198" i="1"/>
  <c r="E197" i="1"/>
  <c r="E195" i="1"/>
  <c r="E194" i="1"/>
  <c r="E193" i="1"/>
  <c r="E192" i="1"/>
  <c r="E190" i="1"/>
  <c r="E189" i="1"/>
  <c r="E188" i="1"/>
  <c r="E187" i="1"/>
  <c r="E185" i="1"/>
  <c r="E184" i="1"/>
  <c r="E183" i="1"/>
  <c r="E182" i="1"/>
  <c r="E180" i="1"/>
  <c r="E179" i="1"/>
  <c r="E178" i="1"/>
  <c r="E177" i="1"/>
  <c r="E175" i="1"/>
  <c r="E174" i="1"/>
  <c r="E173" i="1"/>
  <c r="E172" i="1"/>
  <c r="G181" i="1"/>
  <c r="P130" i="1"/>
  <c r="N130" i="1"/>
  <c r="E176" i="1" l="1"/>
  <c r="E181" i="1"/>
  <c r="E206" i="1" l="1"/>
  <c r="G201" i="1"/>
  <c r="E201" i="1"/>
  <c r="G196" i="1"/>
  <c r="E196" i="1"/>
  <c r="E191" i="1"/>
  <c r="G186" i="1"/>
  <c r="E186" i="1"/>
  <c r="I172" i="1"/>
  <c r="G176" i="1"/>
  <c r="O167" i="1" l="1"/>
  <c r="P167" i="1"/>
  <c r="Q167" i="1"/>
  <c r="R167" i="1"/>
  <c r="S167" i="1"/>
  <c r="O168" i="1"/>
  <c r="P168" i="1"/>
  <c r="Q168" i="1"/>
  <c r="R168" i="1"/>
  <c r="S168" i="1"/>
  <c r="N168" i="1"/>
  <c r="N167" i="1"/>
  <c r="M168" i="1"/>
  <c r="M167" i="1"/>
  <c r="F168" i="1" l="1"/>
  <c r="G168" i="1"/>
  <c r="H168" i="1"/>
  <c r="I168" i="1"/>
  <c r="J168" i="1"/>
  <c r="E168" i="1"/>
  <c r="J149" i="1"/>
  <c r="J150" i="1"/>
  <c r="C150" i="1" s="1"/>
  <c r="M118" i="1"/>
  <c r="D100" i="1"/>
  <c r="C263" i="1"/>
  <c r="H263" i="1"/>
  <c r="F263" i="1"/>
  <c r="E263" i="1"/>
  <c r="D263" i="1"/>
  <c r="H260" i="1"/>
  <c r="G260" i="1"/>
  <c r="F260" i="1"/>
  <c r="E260" i="1"/>
  <c r="D260" i="1"/>
  <c r="H257" i="1"/>
  <c r="G257" i="1"/>
  <c r="F257" i="1"/>
  <c r="E257" i="1"/>
  <c r="D257" i="1"/>
  <c r="D254" i="1"/>
  <c r="E254" i="1"/>
  <c r="F254" i="1"/>
  <c r="G254" i="1"/>
  <c r="H254" i="1"/>
  <c r="K167" i="1" l="1"/>
  <c r="G27" i="1"/>
  <c r="D27" i="1"/>
  <c r="AB39" i="8" l="1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 s="1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 s="1"/>
  <c r="L46" i="26"/>
  <c r="K46" i="26"/>
  <c r="K47" i="26" s="1"/>
  <c r="O44" i="26"/>
  <c r="N44" i="26"/>
  <c r="N46" i="26" s="1"/>
  <c r="N47" i="26" s="1"/>
  <c r="M44" i="26"/>
  <c r="M46" i="26" s="1"/>
  <c r="M47" i="26" s="1"/>
  <c r="L44" i="26"/>
  <c r="K44" i="26"/>
  <c r="J44" i="26"/>
  <c r="J46" i="26" s="1"/>
  <c r="J47" i="26" s="1"/>
  <c r="I44" i="26"/>
  <c r="I46" i="26" s="1"/>
  <c r="I47" i="26" s="1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 s="1"/>
  <c r="P16" i="26"/>
  <c r="P23" i="26" s="1"/>
  <c r="K16" i="26"/>
  <c r="K23" i="26" s="1"/>
  <c r="F16" i="26"/>
  <c r="F23" i="26" s="1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 s="1"/>
  <c r="N47" i="24" s="1"/>
  <c r="D47" i="24"/>
  <c r="C47" i="24"/>
  <c r="B47" i="24"/>
  <c r="U46" i="24"/>
  <c r="T46" i="24"/>
  <c r="H46" i="24"/>
  <c r="N46" i="24" s="1"/>
  <c r="U45" i="24"/>
  <c r="T45" i="24"/>
  <c r="H45" i="24"/>
  <c r="N45" i="24" s="1"/>
  <c r="U44" i="24"/>
  <c r="T44" i="24"/>
  <c r="H44" i="24"/>
  <c r="N44" i="24" s="1"/>
  <c r="U43" i="24"/>
  <c r="T43" i="24"/>
  <c r="H43" i="24"/>
  <c r="N43" i="24" s="1"/>
  <c r="U42" i="24"/>
  <c r="T42" i="24"/>
  <c r="H42" i="24"/>
  <c r="N42" i="24" s="1"/>
  <c r="U41" i="24"/>
  <c r="T41" i="24"/>
  <c r="H41" i="24"/>
  <c r="N41" i="24" s="1"/>
  <c r="U40" i="24"/>
  <c r="T40" i="24"/>
  <c r="H40" i="24"/>
  <c r="N40" i="24" s="1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 s="1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 s="1"/>
  <c r="P16" i="23"/>
  <c r="P23" i="23" s="1"/>
  <c r="K16" i="23"/>
  <c r="K23" i="23" s="1"/>
  <c r="F16" i="23"/>
  <c r="F23" i="23" s="1"/>
  <c r="R37" i="22"/>
  <c r="T37" i="22" s="1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 s="1"/>
  <c r="Q26" i="22"/>
  <c r="O26" i="22"/>
  <c r="N26" i="22"/>
  <c r="M26" i="22"/>
  <c r="L26" i="22"/>
  <c r="J26" i="22"/>
  <c r="K26" i="22" s="1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 s="1"/>
  <c r="L24" i="21"/>
  <c r="K24" i="21"/>
  <c r="J24" i="21"/>
  <c r="I24" i="21"/>
  <c r="G24" i="21"/>
  <c r="H24" i="21" s="1"/>
  <c r="F24" i="21"/>
  <c r="D24" i="21"/>
  <c r="E24" i="21" s="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 s="1"/>
  <c r="L48" i="20" s="1"/>
  <c r="H48" i="20"/>
  <c r="M48" i="20" s="1"/>
  <c r="D48" i="20"/>
  <c r="E48" i="20" s="1"/>
  <c r="C48" i="20"/>
  <c r="B48" i="20"/>
  <c r="T47" i="20"/>
  <c r="R47" i="20"/>
  <c r="Q47" i="20"/>
  <c r="L47" i="20"/>
  <c r="K47" i="20"/>
  <c r="M47" i="20" s="1"/>
  <c r="E47" i="20"/>
  <c r="T46" i="20"/>
  <c r="R46" i="20"/>
  <c r="Q46" i="20"/>
  <c r="M46" i="20"/>
  <c r="L46" i="20"/>
  <c r="K46" i="20"/>
  <c r="E46" i="20"/>
  <c r="G46" i="20" s="1"/>
  <c r="Q45" i="20"/>
  <c r="M45" i="20"/>
  <c r="L45" i="20"/>
  <c r="K45" i="20"/>
  <c r="G45" i="20"/>
  <c r="F45" i="20"/>
  <c r="E45" i="20"/>
  <c r="R44" i="20"/>
  <c r="Q44" i="20"/>
  <c r="T44" i="20" s="1"/>
  <c r="K44" i="20"/>
  <c r="G44" i="20"/>
  <c r="F44" i="20"/>
  <c r="E44" i="20"/>
  <c r="T43" i="20"/>
  <c r="R43" i="20"/>
  <c r="Q43" i="20"/>
  <c r="K43" i="20"/>
  <c r="M43" i="20" s="1"/>
  <c r="E43" i="20"/>
  <c r="T42" i="20"/>
  <c r="R42" i="20"/>
  <c r="Q42" i="20"/>
  <c r="M42" i="20"/>
  <c r="L42" i="20"/>
  <c r="K42" i="20"/>
  <c r="F42" i="20"/>
  <c r="E42" i="20"/>
  <c r="G42" i="20" s="1"/>
  <c r="Q41" i="20"/>
  <c r="M41" i="20"/>
  <c r="L41" i="20"/>
  <c r="K41" i="20"/>
  <c r="G41" i="20"/>
  <c r="F41" i="20"/>
  <c r="E41" i="20"/>
  <c r="S24" i="20"/>
  <c r="T24" i="20" s="1"/>
  <c r="U24" i="20" s="1"/>
  <c r="R24" i="20"/>
  <c r="Q24" i="20"/>
  <c r="O24" i="20"/>
  <c r="P24" i="20" s="1"/>
  <c r="N24" i="20"/>
  <c r="M24" i="20"/>
  <c r="L24" i="20"/>
  <c r="I24" i="20"/>
  <c r="H24" i="20"/>
  <c r="J24" i="20" s="1"/>
  <c r="K24" i="20" s="1"/>
  <c r="G24" i="20"/>
  <c r="D24" i="20"/>
  <c r="C24" i="20"/>
  <c r="B24" i="20"/>
  <c r="T23" i="20"/>
  <c r="U23" i="20" s="1"/>
  <c r="P23" i="20"/>
  <c r="O23" i="20"/>
  <c r="J23" i="20"/>
  <c r="K23" i="20" s="1"/>
  <c r="F23" i="20"/>
  <c r="E23" i="20"/>
  <c r="T22" i="20"/>
  <c r="U22" i="20" s="1"/>
  <c r="P22" i="20"/>
  <c r="O22" i="20"/>
  <c r="J22" i="20"/>
  <c r="K22" i="20" s="1"/>
  <c r="F22" i="20"/>
  <c r="E22" i="20"/>
  <c r="T21" i="20"/>
  <c r="U21" i="20" s="1"/>
  <c r="P21" i="20"/>
  <c r="O21" i="20"/>
  <c r="J21" i="20"/>
  <c r="K21" i="20" s="1"/>
  <c r="F21" i="20"/>
  <c r="E21" i="20"/>
  <c r="T20" i="20"/>
  <c r="U20" i="20" s="1"/>
  <c r="P20" i="20"/>
  <c r="O20" i="20"/>
  <c r="J20" i="20"/>
  <c r="K20" i="20" s="1"/>
  <c r="F20" i="20"/>
  <c r="E20" i="20"/>
  <c r="T19" i="20"/>
  <c r="U19" i="20" s="1"/>
  <c r="P19" i="20"/>
  <c r="O19" i="20"/>
  <c r="J19" i="20"/>
  <c r="K19" i="20" s="1"/>
  <c r="F19" i="20"/>
  <c r="E19" i="20"/>
  <c r="T18" i="20"/>
  <c r="U18" i="20" s="1"/>
  <c r="P18" i="20"/>
  <c r="O18" i="20"/>
  <c r="J18" i="20"/>
  <c r="K18" i="20" s="1"/>
  <c r="F18" i="20"/>
  <c r="E18" i="20"/>
  <c r="T17" i="20"/>
  <c r="U17" i="20" s="1"/>
  <c r="P17" i="20"/>
  <c r="O17" i="20"/>
  <c r="J17" i="20"/>
  <c r="K17" i="20" s="1"/>
  <c r="F17" i="20"/>
  <c r="E17" i="20"/>
  <c r="T48" i="19"/>
  <c r="U48" i="19" s="1"/>
  <c r="S48" i="19"/>
  <c r="R48" i="19"/>
  <c r="Q48" i="19"/>
  <c r="O48" i="19"/>
  <c r="P48" i="19" s="1"/>
  <c r="N48" i="19"/>
  <c r="M48" i="19"/>
  <c r="L48" i="19"/>
  <c r="K48" i="19"/>
  <c r="J48" i="19"/>
  <c r="I48" i="19"/>
  <c r="H48" i="19"/>
  <c r="G48" i="19"/>
  <c r="E48" i="19"/>
  <c r="D48" i="19"/>
  <c r="C48" i="19"/>
  <c r="F48" i="19" s="1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 s="1"/>
  <c r="S24" i="19"/>
  <c r="R24" i="19"/>
  <c r="Q24" i="19"/>
  <c r="O24" i="19"/>
  <c r="P24" i="19" s="1"/>
  <c r="N24" i="19"/>
  <c r="M24" i="19"/>
  <c r="L24" i="19"/>
  <c r="K24" i="19"/>
  <c r="J24" i="19"/>
  <c r="I24" i="19"/>
  <c r="H24" i="19"/>
  <c r="G24" i="19"/>
  <c r="E24" i="19"/>
  <c r="D24" i="19"/>
  <c r="C24" i="19"/>
  <c r="F24" i="19" s="1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 s="1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 s="1"/>
  <c r="O42" i="12"/>
  <c r="M42" i="12"/>
  <c r="I42" i="12"/>
  <c r="E42" i="12"/>
  <c r="C42" i="12"/>
  <c r="G42" i="12" s="1"/>
  <c r="K42" i="12" s="1"/>
  <c r="U41" i="12"/>
  <c r="Q41" i="12"/>
  <c r="G41" i="12"/>
  <c r="K41" i="12" s="1"/>
  <c r="U40" i="12"/>
  <c r="Q40" i="12"/>
  <c r="G40" i="12"/>
  <c r="K40" i="12" s="1"/>
  <c r="U39" i="12"/>
  <c r="Q39" i="12"/>
  <c r="G39" i="12"/>
  <c r="K39" i="12" s="1"/>
  <c r="U38" i="12"/>
  <c r="Q38" i="12"/>
  <c r="G38" i="12"/>
  <c r="K38" i="12" s="1"/>
  <c r="U37" i="12"/>
  <c r="Q37" i="12"/>
  <c r="G37" i="12"/>
  <c r="K37" i="12" s="1"/>
  <c r="U36" i="12"/>
  <c r="Q36" i="12"/>
  <c r="G36" i="12"/>
  <c r="K36" i="12" s="1"/>
  <c r="U35" i="12"/>
  <c r="Q35" i="12"/>
  <c r="G35" i="12"/>
  <c r="K35" i="12" s="1"/>
  <c r="U21" i="12"/>
  <c r="S21" i="12"/>
  <c r="R21" i="12"/>
  <c r="P21" i="12"/>
  <c r="N21" i="12"/>
  <c r="O21" i="12" s="1"/>
  <c r="Q21" i="12" s="1"/>
  <c r="M21" i="12"/>
  <c r="K21" i="12"/>
  <c r="J21" i="12"/>
  <c r="I21" i="12"/>
  <c r="H21" i="12"/>
  <c r="G21" i="12"/>
  <c r="F21" i="12"/>
  <c r="D21" i="12"/>
  <c r="C21" i="12"/>
  <c r="E21" i="12" s="1"/>
  <c r="V20" i="12"/>
  <c r="T20" i="12"/>
  <c r="O20" i="12"/>
  <c r="Q20" i="12" s="1"/>
  <c r="L20" i="12"/>
  <c r="J20" i="12"/>
  <c r="E20" i="12"/>
  <c r="G20" i="12" s="1"/>
  <c r="V19" i="12"/>
  <c r="T19" i="12"/>
  <c r="O19" i="12"/>
  <c r="Q19" i="12" s="1"/>
  <c r="L19" i="12"/>
  <c r="J19" i="12"/>
  <c r="E19" i="12"/>
  <c r="G19" i="12" s="1"/>
  <c r="V18" i="12"/>
  <c r="T18" i="12"/>
  <c r="O18" i="12"/>
  <c r="Q18" i="12" s="1"/>
  <c r="L18" i="12"/>
  <c r="J18" i="12"/>
  <c r="E18" i="12"/>
  <c r="G18" i="12" s="1"/>
  <c r="V17" i="12"/>
  <c r="T17" i="12"/>
  <c r="O17" i="12"/>
  <c r="Q17" i="12" s="1"/>
  <c r="L17" i="12"/>
  <c r="J17" i="12"/>
  <c r="E17" i="12"/>
  <c r="G17" i="12" s="1"/>
  <c r="V16" i="12"/>
  <c r="T16" i="12"/>
  <c r="O16" i="12"/>
  <c r="Q16" i="12" s="1"/>
  <c r="L16" i="12"/>
  <c r="J16" i="12"/>
  <c r="E16" i="12"/>
  <c r="G16" i="12" s="1"/>
  <c r="V15" i="12"/>
  <c r="T15" i="12"/>
  <c r="O15" i="12"/>
  <c r="Q15" i="12" s="1"/>
  <c r="L15" i="12"/>
  <c r="J15" i="12"/>
  <c r="E15" i="12"/>
  <c r="G15" i="12" s="1"/>
  <c r="V14" i="12"/>
  <c r="T14" i="12"/>
  <c r="O14" i="12"/>
  <c r="Q14" i="12" s="1"/>
  <c r="L14" i="12"/>
  <c r="J14" i="12"/>
  <c r="E14" i="12"/>
  <c r="G14" i="12" s="1"/>
  <c r="Q41" i="18"/>
  <c r="O41" i="18"/>
  <c r="M41" i="18"/>
  <c r="J41" i="18"/>
  <c r="L41" i="18" s="1"/>
  <c r="H41" i="18"/>
  <c r="E41" i="18"/>
  <c r="G41" i="18" s="1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 s="1"/>
  <c r="H41" i="17"/>
  <c r="E41" i="17"/>
  <c r="G41" i="17" s="1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 s="1"/>
  <c r="H41" i="16"/>
  <c r="E41" i="16"/>
  <c r="G41" i="16" s="1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 s="1"/>
  <c r="H41" i="15"/>
  <c r="E41" i="15"/>
  <c r="G41" i="15" s="1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 s="1"/>
  <c r="H41" i="13"/>
  <c r="E41" i="13"/>
  <c r="G41" i="13" s="1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 s="1"/>
  <c r="O20" i="13"/>
  <c r="M20" i="13"/>
  <c r="L20" i="13"/>
  <c r="N20" i="13" s="1"/>
  <c r="J20" i="13"/>
  <c r="K20" i="13" s="1"/>
  <c r="I20" i="13"/>
  <c r="H20" i="13"/>
  <c r="G20" i="13"/>
  <c r="F20" i="13"/>
  <c r="D20" i="13"/>
  <c r="E20" i="13" s="1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 s="1"/>
  <c r="M41" i="11"/>
  <c r="L41" i="11"/>
  <c r="J41" i="11"/>
  <c r="H41" i="11"/>
  <c r="E41" i="11"/>
  <c r="G41" i="11" s="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 s="1"/>
  <c r="O20" i="11"/>
  <c r="M20" i="11"/>
  <c r="L20" i="11"/>
  <c r="N20" i="11" s="1"/>
  <c r="J20" i="11"/>
  <c r="K20" i="11" s="1"/>
  <c r="I20" i="11"/>
  <c r="H20" i="11"/>
  <c r="G20" i="11"/>
  <c r="F20" i="11"/>
  <c r="D20" i="11"/>
  <c r="E20" i="11" s="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 s="1"/>
  <c r="M41" i="3"/>
  <c r="L41" i="3"/>
  <c r="J41" i="3"/>
  <c r="H41" i="3"/>
  <c r="E41" i="3"/>
  <c r="G41" i="3" s="1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 s="1"/>
  <c r="O20" i="3"/>
  <c r="M20" i="3"/>
  <c r="L20" i="3"/>
  <c r="N20" i="3" s="1"/>
  <c r="J20" i="3"/>
  <c r="K20" i="3" s="1"/>
  <c r="I20" i="3"/>
  <c r="H20" i="3"/>
  <c r="G20" i="3"/>
  <c r="F20" i="3"/>
  <c r="D20" i="3"/>
  <c r="E20" i="3" s="1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18" i="1"/>
  <c r="G218" i="1"/>
  <c r="E218" i="1"/>
  <c r="C218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T166" i="1"/>
  <c r="K166" i="1"/>
  <c r="T165" i="1"/>
  <c r="K165" i="1"/>
  <c r="T164" i="1"/>
  <c r="K164" i="1"/>
  <c r="T163" i="1"/>
  <c r="K163" i="1"/>
  <c r="K162" i="1"/>
  <c r="K161" i="1"/>
  <c r="T160" i="1"/>
  <c r="K160" i="1"/>
  <c r="T159" i="1"/>
  <c r="K159" i="1"/>
  <c r="R154" i="1"/>
  <c r="P154" i="1"/>
  <c r="F154" i="1"/>
  <c r="D154" i="1"/>
  <c r="V152" i="1"/>
  <c r="T152" i="1"/>
  <c r="H152" i="1"/>
  <c r="V151" i="1"/>
  <c r="T151" i="1"/>
  <c r="C151" i="1"/>
  <c r="H151" i="1"/>
  <c r="V150" i="1"/>
  <c r="T150" i="1"/>
  <c r="H150" i="1"/>
  <c r="V149" i="1"/>
  <c r="T149" i="1"/>
  <c r="C149" i="1"/>
  <c r="H149" i="1"/>
  <c r="V148" i="1"/>
  <c r="T148" i="1"/>
  <c r="H148" i="1"/>
  <c r="L142" i="1"/>
  <c r="K142" i="1"/>
  <c r="I142" i="1"/>
  <c r="H142" i="1"/>
  <c r="G142" i="1"/>
  <c r="F142" i="1"/>
  <c r="E142" i="1"/>
  <c r="D142" i="1"/>
  <c r="Q141" i="1"/>
  <c r="P141" i="1"/>
  <c r="J141" i="1"/>
  <c r="J140" i="1"/>
  <c r="M140" i="1" s="1"/>
  <c r="Q139" i="1"/>
  <c r="P139" i="1"/>
  <c r="J139" i="1"/>
  <c r="M139" i="1" s="1"/>
  <c r="Q138" i="1"/>
  <c r="P138" i="1"/>
  <c r="J138" i="1"/>
  <c r="M138" i="1" s="1"/>
  <c r="Q137" i="1"/>
  <c r="J137" i="1"/>
  <c r="M137" i="1" s="1"/>
  <c r="Q136" i="1"/>
  <c r="P136" i="1"/>
  <c r="J136" i="1"/>
  <c r="Q135" i="1"/>
  <c r="P135" i="1"/>
  <c r="J135" i="1"/>
  <c r="K130" i="1"/>
  <c r="J130" i="1"/>
  <c r="I130" i="1"/>
  <c r="H130" i="1"/>
  <c r="L129" i="1"/>
  <c r="Q129" i="1" s="1"/>
  <c r="G129" i="1"/>
  <c r="L128" i="1"/>
  <c r="G128" i="1"/>
  <c r="L127" i="1"/>
  <c r="G127" i="1"/>
  <c r="L126" i="1"/>
  <c r="O126" i="1" s="1"/>
  <c r="G126" i="1"/>
  <c r="G125" i="1"/>
  <c r="L124" i="1"/>
  <c r="O124" i="1" s="1"/>
  <c r="G124" i="1"/>
  <c r="L123" i="1"/>
  <c r="G123" i="1"/>
  <c r="R118" i="1"/>
  <c r="P118" i="1"/>
  <c r="O118" i="1"/>
  <c r="N118" i="1"/>
  <c r="J118" i="1"/>
  <c r="I118" i="1"/>
  <c r="H118" i="1"/>
  <c r="G118" i="1"/>
  <c r="F118" i="1"/>
  <c r="E118" i="1"/>
  <c r="D118" i="1"/>
  <c r="T117" i="1"/>
  <c r="K117" i="1"/>
  <c r="S116" i="1"/>
  <c r="R116" i="1"/>
  <c r="P116" i="1"/>
  <c r="O116" i="1"/>
  <c r="N116" i="1"/>
  <c r="M116" i="1"/>
  <c r="J116" i="1"/>
  <c r="H116" i="1"/>
  <c r="G116" i="1"/>
  <c r="F116" i="1"/>
  <c r="E116" i="1"/>
  <c r="T114" i="1"/>
  <c r="K114" i="1"/>
  <c r="S100" i="1"/>
  <c r="R100" i="1"/>
  <c r="Q100" i="1"/>
  <c r="P100" i="1"/>
  <c r="N100" i="1"/>
  <c r="M100" i="1"/>
  <c r="J100" i="1"/>
  <c r="I100" i="1"/>
  <c r="H100" i="1"/>
  <c r="G100" i="1"/>
  <c r="F100" i="1"/>
  <c r="E100" i="1"/>
  <c r="T99" i="1"/>
  <c r="K99" i="1"/>
  <c r="T98" i="1"/>
  <c r="K98" i="1"/>
  <c r="T83" i="1"/>
  <c r="K83" i="1"/>
  <c r="S87" i="1"/>
  <c r="R87" i="1"/>
  <c r="Q87" i="1"/>
  <c r="P87" i="1"/>
  <c r="O87" i="1"/>
  <c r="N87" i="1"/>
  <c r="M87" i="1"/>
  <c r="F86" i="1"/>
  <c r="F87" i="1" s="1"/>
  <c r="E86" i="1"/>
  <c r="E87" i="1" s="1"/>
  <c r="D86" i="1"/>
  <c r="D87" i="1" s="1"/>
  <c r="T85" i="1"/>
  <c r="K85" i="1"/>
  <c r="T84" i="1"/>
  <c r="K84" i="1"/>
  <c r="U82" i="1"/>
  <c r="S82" i="1"/>
  <c r="R82" i="1"/>
  <c r="Q82" i="1"/>
  <c r="P82" i="1"/>
  <c r="O82" i="1"/>
  <c r="N82" i="1"/>
  <c r="M82" i="1"/>
  <c r="F82" i="1"/>
  <c r="E82" i="1"/>
  <c r="D82" i="1"/>
  <c r="T81" i="1"/>
  <c r="K81" i="1"/>
  <c r="T80" i="1"/>
  <c r="K80" i="1"/>
  <c r="T79" i="1"/>
  <c r="K79" i="1"/>
  <c r="T78" i="1"/>
  <c r="K78" i="1"/>
  <c r="Q73" i="1"/>
  <c r="P73" i="1"/>
  <c r="O73" i="1"/>
  <c r="N73" i="1"/>
  <c r="M73" i="1"/>
  <c r="L73" i="1"/>
  <c r="K73" i="1"/>
  <c r="J73" i="1"/>
  <c r="I73" i="1"/>
  <c r="H73" i="1"/>
  <c r="F73" i="1"/>
  <c r="E73" i="1"/>
  <c r="D73" i="1"/>
  <c r="C73" i="1"/>
  <c r="G72" i="1"/>
  <c r="G71" i="1"/>
  <c r="G70" i="1"/>
  <c r="G69" i="1"/>
  <c r="G68" i="1"/>
  <c r="G67" i="1"/>
  <c r="G66" i="1"/>
  <c r="S56" i="1"/>
  <c r="Q56" i="1"/>
  <c r="P56" i="1"/>
  <c r="N56" i="1"/>
  <c r="M56" i="1"/>
  <c r="T55" i="1"/>
  <c r="K55" i="1"/>
  <c r="T54" i="1"/>
  <c r="K54" i="1"/>
  <c r="S53" i="1"/>
  <c r="M53" i="1"/>
  <c r="T52" i="1"/>
  <c r="K52" i="1"/>
  <c r="T51" i="1"/>
  <c r="K51" i="1"/>
  <c r="S50" i="1"/>
  <c r="R50" i="1"/>
  <c r="Q50" i="1"/>
  <c r="P50" i="1"/>
  <c r="N50" i="1"/>
  <c r="M50" i="1"/>
  <c r="T49" i="1"/>
  <c r="K49" i="1"/>
  <c r="T48" i="1"/>
  <c r="K48" i="1"/>
  <c r="S47" i="1"/>
  <c r="R47" i="1"/>
  <c r="Q47" i="1"/>
  <c r="N47" i="1"/>
  <c r="M47" i="1"/>
  <c r="T46" i="1"/>
  <c r="K46" i="1"/>
  <c r="T45" i="1"/>
  <c r="K45" i="1"/>
  <c r="S44" i="1"/>
  <c r="R44" i="1"/>
  <c r="Q44" i="1"/>
  <c r="P44" i="1"/>
  <c r="N44" i="1"/>
  <c r="M44" i="1"/>
  <c r="T43" i="1"/>
  <c r="K43" i="1"/>
  <c r="T42" i="1"/>
  <c r="K42" i="1"/>
  <c r="S41" i="1"/>
  <c r="R41" i="1"/>
  <c r="Q41" i="1"/>
  <c r="P41" i="1"/>
  <c r="O41" i="1"/>
  <c r="N41" i="1"/>
  <c r="M41" i="1"/>
  <c r="T40" i="1"/>
  <c r="K40" i="1"/>
  <c r="T39" i="1"/>
  <c r="K39" i="1"/>
  <c r="S38" i="1"/>
  <c r="R38" i="1"/>
  <c r="Q38" i="1"/>
  <c r="P38" i="1"/>
  <c r="O38" i="1"/>
  <c r="M38" i="1"/>
  <c r="T37" i="1"/>
  <c r="K37" i="1"/>
  <c r="T36" i="1"/>
  <c r="K36" i="1"/>
  <c r="W27" i="1"/>
  <c r="U27" i="1"/>
  <c r="T27" i="1"/>
  <c r="R27" i="1"/>
  <c r="Q27" i="1"/>
  <c r="O27" i="1"/>
  <c r="N27" i="1"/>
  <c r="L27" i="1"/>
  <c r="J27" i="1"/>
  <c r="I27" i="1"/>
  <c r="E27" i="1"/>
  <c r="F27" i="1" s="1"/>
  <c r="C27" i="1"/>
  <c r="F26" i="1"/>
  <c r="B26" i="1"/>
  <c r="F25" i="1"/>
  <c r="B25" i="1"/>
  <c r="F24" i="1"/>
  <c r="B24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M141" i="1" l="1"/>
  <c r="V54" i="1"/>
  <c r="V39" i="1"/>
  <c r="V43" i="1"/>
  <c r="V46" i="1"/>
  <c r="V45" i="1"/>
  <c r="V52" i="1"/>
  <c r="V55" i="1"/>
  <c r="V51" i="1"/>
  <c r="Q124" i="1"/>
  <c r="Q128" i="1"/>
  <c r="O128" i="1"/>
  <c r="V37" i="1"/>
  <c r="V84" i="1"/>
  <c r="Q123" i="1"/>
  <c r="O123" i="1"/>
  <c r="L130" i="1"/>
  <c r="Q125" i="1"/>
  <c r="O125" i="1"/>
  <c r="Q127" i="1"/>
  <c r="O127" i="1"/>
  <c r="M129" i="1"/>
  <c r="O129" i="1"/>
  <c r="M136" i="1"/>
  <c r="V36" i="1"/>
  <c r="V85" i="1"/>
  <c r="V83" i="1"/>
  <c r="V49" i="1"/>
  <c r="V48" i="1"/>
  <c r="V42" i="1"/>
  <c r="V40" i="1"/>
  <c r="V80" i="1"/>
  <c r="V79" i="1"/>
  <c r="V81" i="1"/>
  <c r="V78" i="1"/>
  <c r="J154" i="1"/>
  <c r="T167" i="1"/>
  <c r="J142" i="1"/>
  <c r="M142" i="1" s="1"/>
  <c r="K41" i="1"/>
  <c r="K53" i="1"/>
  <c r="T56" i="1"/>
  <c r="K86" i="1"/>
  <c r="K87" i="1" s="1"/>
  <c r="Q142" i="1"/>
  <c r="K50" i="1"/>
  <c r="T53" i="1"/>
  <c r="V160" i="1"/>
  <c r="V164" i="1"/>
  <c r="V166" i="1"/>
  <c r="T116" i="1"/>
  <c r="K47" i="1"/>
  <c r="T50" i="1"/>
  <c r="V163" i="1"/>
  <c r="K44" i="1"/>
  <c r="T47" i="1"/>
  <c r="V27" i="1"/>
  <c r="K116" i="1"/>
  <c r="G130" i="1"/>
  <c r="M125" i="1"/>
  <c r="T154" i="1"/>
  <c r="V162" i="1"/>
  <c r="T118" i="1"/>
  <c r="M127" i="1"/>
  <c r="H154" i="1"/>
  <c r="V154" i="1"/>
  <c r="V165" i="1"/>
  <c r="T168" i="1"/>
  <c r="K38" i="1"/>
  <c r="T41" i="1"/>
  <c r="T44" i="1"/>
  <c r="G73" i="1"/>
  <c r="T86" i="1"/>
  <c r="K100" i="1"/>
  <c r="M123" i="1"/>
  <c r="M126" i="1"/>
  <c r="K168" i="1"/>
  <c r="T38" i="1"/>
  <c r="K56" i="1"/>
  <c r="T100" i="1"/>
  <c r="V159" i="1"/>
  <c r="V161" i="1"/>
  <c r="T82" i="1"/>
  <c r="K82" i="1"/>
  <c r="P27" i="1"/>
  <c r="K27" i="1"/>
  <c r="F48" i="20"/>
  <c r="G48" i="20"/>
  <c r="L44" i="20"/>
  <c r="M44" i="20"/>
  <c r="R48" i="20"/>
  <c r="T48" i="20"/>
  <c r="K118" i="1"/>
  <c r="M124" i="1"/>
  <c r="Q126" i="1"/>
  <c r="M128" i="1"/>
  <c r="P142" i="1"/>
  <c r="Q20" i="15"/>
  <c r="Q20" i="16"/>
  <c r="Q20" i="17"/>
  <c r="Q20" i="18"/>
  <c r="T21" i="12"/>
  <c r="V21" i="12" s="1"/>
  <c r="E24" i="20"/>
  <c r="F24" i="20" s="1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41" i="1" l="1"/>
  <c r="V56" i="1"/>
  <c r="C140" i="1"/>
  <c r="C138" i="1"/>
  <c r="C137" i="1"/>
  <c r="C139" i="1"/>
  <c r="V50" i="1"/>
  <c r="V53" i="1"/>
  <c r="T87" i="1"/>
  <c r="V87" i="1" s="1"/>
  <c r="V86" i="1"/>
  <c r="V38" i="1"/>
  <c r="M130" i="1"/>
  <c r="O130" i="1"/>
  <c r="V47" i="1"/>
  <c r="V44" i="1"/>
  <c r="V41" i="1"/>
  <c r="V82" i="1"/>
  <c r="V167" i="1"/>
  <c r="V168" i="1"/>
  <c r="Q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4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E113" authorId="1" shapeId="0" xr:uid="{7042CB7C-6745-4C57-822A-F8B15C4A0B3C}">
      <text>
        <r>
          <rPr>
            <sz val="9"/>
            <color indexed="81"/>
            <rFont val="宋体"/>
            <family val="3"/>
            <charset val="134"/>
          </rPr>
          <t>第38周运费17.43万，占比3.35%，本周超额运费0.32万，占比0.06，
主要原因：1.为济南后视镜增量，喷涂质量问题较多等导致生产不及时车辆装载率低运费增加；2..潍坊发泡不良退货较多造成超额运费。本周西安因回货和发货品种较多导致运费占比较高；潍坊：虎威副座增加工装运输造成运费占比较高；</t>
        </r>
      </text>
    </comment>
    <comment ref="C13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5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Q10" authorId="0" shapeId="0" xr:uid="{F4341676-84DB-4477-9FCB-86C13E7D8A14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D14" authorId="0" shapeId="0" xr:uid="{EA02C723-3E64-42E8-AD05-441AF1EF2A66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19" authorId="0" shapeId="0" xr:uid="{9F54E736-5021-4ED6-849E-9C7ACEA2DA47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Q37" authorId="0" shapeId="0" xr:uid="{582DC845-917E-4E36-A11E-367DEEA87F8A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12" authorId="0" shapeId="0" xr:uid="{CA337C96-656D-4AC6-95C8-67D09B1DA975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<sst xmlns="http://schemas.openxmlformats.org/spreadsheetml/2006/main" count="2132" uniqueCount="386">
  <si>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</si>
  <si>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</si>
  <si>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</si>
  <si>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</si>
  <si>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</si>
  <si>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</si>
  <si>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</si>
  <si>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</si>
  <si>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</si>
  <si>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</si>
  <si>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</si>
  <si>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</si>
  <si>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</si>
  <si>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</si>
  <si>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</si>
  <si>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</si>
  <si>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</si>
  <si>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</si>
  <si>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</si>
  <si>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</si>
  <si>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</si>
  <si>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</si>
  <si>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</si>
  <si>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</si>
  <si>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</si>
  <si>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</si>
  <si>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</si>
  <si>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</si>
  <si>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</si>
  <si>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</si>
  <si>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</si>
  <si>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</si>
  <si>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</si>
  <si>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</si>
  <si>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</si>
  <si>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</si>
  <si>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</si>
  <si>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</si>
  <si>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</si>
  <si>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</si>
  <si>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</si>
  <si>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</si>
  <si>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</si>
  <si>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</si>
  <si>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</si>
  <si>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</si>
  <si>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</si>
  <si>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</si>
  <si>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</si>
  <si>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</si>
  <si>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</si>
  <si>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</si>
  <si>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</si>
  <si>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</si>
  <si>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</si>
  <si>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</si>
  <si>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</si>
  <si>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</si>
  <si>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</si>
  <si>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</si>
  <si>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</si>
  <si>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</si>
  <si>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</si>
  <si>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</si>
  <si>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</si>
  <si>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</si>
  <si>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</si>
  <si>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</si>
  <si>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</si>
  <si>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</si>
  <si>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</si>
  <si>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</si>
  <si>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</si>
  <si>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</si>
  <si>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</si>
  <si>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</si>
  <si>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</si>
  <si>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</si>
  <si>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</si>
  <si>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</si>
  <si>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</si>
  <si>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</si>
  <si>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</si>
  <si>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</si>
  <si>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</si>
  <si>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</si>
  <si>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</si>
  <si>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</si>
  <si>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</si>
  <si>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</si>
  <si>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</si>
  <si>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</si>
  <si>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</si>
  <si>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</si>
  <si>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</si>
  <si>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</si>
  <si>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</si>
  <si>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</si>
  <si>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</si>
  <si>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</si>
  <si>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</si>
  <si>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</si>
  <si>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</si>
  <si>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</si>
  <si>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</si>
  <si>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</si>
  <si>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</si>
  <si>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</si>
  <si>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</si>
  <si>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</si>
  <si>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</si>
  <si>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</si>
  <si>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</si>
  <si>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</si>
  <si>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</si>
  <si>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</si>
  <si>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</si>
  <si>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</si>
  <si>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</si>
  <si>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</si>
  <si>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</si>
  <si>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</si>
  <si>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</si>
  <si>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</si>
  <si>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</si>
  <si>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</si>
  <si>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</si>
  <si>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</si>
  <si>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</si>
  <si>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</si>
  <si>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</si>
  <si>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</si>
  <si>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</si>
  <si>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</si>
  <si>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</si>
  <si>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</si>
  <si>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</si>
  <si>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</si>
  <si>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</si>
  <si>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</si>
  <si>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</si>
  <si>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</si>
  <si>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</si>
  <si>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</si>
  <si>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</si>
  <si>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</si>
  <si>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</si>
  <si>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</si>
  <si>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</si>
  <si>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</si>
  <si>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</si>
  <si>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</si>
  <si>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</si>
  <si>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</si>
  <si>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</si>
  <si>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</si>
  <si>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</si>
  <si>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</si>
  <si>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</si>
  <si>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</si>
  <si>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</si>
  <si>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</si>
  <si>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</si>
  <si>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</si>
  <si>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</si>
  <si>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</si>
  <si>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</si>
  <si>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</si>
  <si>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</si>
  <si>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</si>
  <si>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</si>
  <si>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</si>
  <si>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</si>
  <si>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</si>
  <si>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</si>
  <si>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</si>
  <si>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</si>
  <si>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</si>
  <si>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</si>
  <si>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</si>
  <si>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</si>
  <si>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</si>
  <si>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</si>
  <si>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</si>
  <si>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</si>
  <si>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</si>
  <si>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</si>
  <si>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</si>
  <si>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</si>
  <si>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</si>
  <si>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</si>
  <si>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</si>
  <si>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</si>
  <si>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</si>
  <si>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</si>
  <si>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</si>
  <si>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</si>
  <si>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</si>
  <si>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</si>
  <si>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</si>
  <si>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</si>
  <si>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</si>
  <si>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</si>
  <si>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</si>
  <si>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</si>
  <si>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</si>
  <si>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</si>
  <si>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</si>
  <si>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</si>
  <si>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</si>
  <si>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</si>
  <si>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</si>
  <si>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</si>
  <si>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</si>
  <si>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</si>
  <si>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</si>
  <si>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</si>
  <si>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</si>
  <si>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</si>
  <si>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</si>
  <si>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</si>
  <si>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</si>
  <si>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</si>
  <si>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</si>
  <si>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</si>
  <si>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</si>
  <si>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天津</t>
    <phoneticPr fontId="36" type="noConversion"/>
  </si>
  <si>
    <t>投入产出分析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</si>
  <si>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</si>
  <si>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</si>
  <si>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</si>
  <si>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</si>
  <si>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</si>
  <si>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</si>
  <si>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</si>
  <si>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</si>
  <si>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集团汇总</t>
  </si>
  <si>
    <t>单位：万元</t>
  </si>
  <si>
    <t>K1
存货金额</t>
  </si>
  <si>
    <t>虎威
存货金额</t>
  </si>
  <si>
    <t>轻卡
存货金额</t>
  </si>
  <si>
    <t>中卡
存货金额</t>
  </si>
  <si>
    <t>K1产品</t>
  </si>
  <si>
    <t>中卡产品</t>
  </si>
  <si>
    <t>轻卡产品</t>
  </si>
  <si>
    <t>虎威产品</t>
  </si>
  <si>
    <t>合计</t>
    <phoneticPr fontId="41" type="noConversion"/>
  </si>
  <si>
    <t>湖南工厂</t>
  </si>
  <si>
    <t>工厂</t>
    <phoneticPr fontId="36" type="noConversion"/>
  </si>
  <si>
    <t>问题点</t>
    <phoneticPr fontId="36" type="noConversion"/>
  </si>
  <si>
    <t>责任部门</t>
  </si>
  <si>
    <t>原因分析</t>
    <phoneticPr fontId="36" type="noConversion"/>
  </si>
  <si>
    <t>改善措施</t>
    <phoneticPr fontId="36" type="noConversion"/>
  </si>
  <si>
    <t>金额</t>
    <phoneticPr fontId="36" type="noConversion"/>
  </si>
  <si>
    <t>刘思含</t>
    <phoneticPr fontId="36" type="noConversion"/>
  </si>
  <si>
    <t>刘思含</t>
    <phoneticPr fontId="17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</si>
  <si>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
4、符合3C要求：共152个常用产品，国内涉及82个，其中10个产品没有3C证书，71个产品有3C证书</t>
    <phoneticPr fontId="36" type="noConversion"/>
  </si>
  <si>
    <t>1-3、与房东沟通按照合规要求进行整改
4、结合前翻座椅进行评价，确认是否供货，如不供货向客户提交报告</t>
    <phoneticPr fontId="36" type="noConversion"/>
  </si>
  <si>
    <t>综合管理科
厂长办</t>
  </si>
  <si>
    <t>李霞
夏永飞</t>
  </si>
  <si>
    <t>2020年9月光华荣昌集团汇总（除湖南）</t>
    <phoneticPr fontId="41" type="noConversion"/>
  </si>
  <si>
    <t>超标率</t>
    <phoneticPr fontId="17" type="noConversion"/>
  </si>
  <si>
    <t>12月31日
/</t>
    <phoneticPr fontId="36" type="noConversion"/>
  </si>
  <si>
    <r>
      <t>2020年</t>
    </r>
    <r>
      <rPr>
        <b/>
        <i/>
        <u/>
        <sz val="16"/>
        <color theme="4"/>
        <rFont val="微软雅黑"/>
        <family val="2"/>
        <charset val="134"/>
      </rPr>
      <t>10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</si>
  <si>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河北</t>
    <phoneticPr fontId="36" type="noConversion"/>
  </si>
  <si>
    <t>操作规程：油桶违规放置</t>
    <phoneticPr fontId="36" type="noConversion"/>
  </si>
  <si>
    <t>正确摆放油桶，防止泄露</t>
    <phoneticPr fontId="36" type="noConversion"/>
  </si>
  <si>
    <t>发泡</t>
  </si>
  <si>
    <t>王贵宝</t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</si>
  <si>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10</t>
    </r>
    <r>
      <rPr>
        <b/>
        <i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2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41周  10.9-10.15</t>
    </r>
    <r>
      <rPr>
        <b/>
        <sz val="24"/>
        <rFont val="微软雅黑"/>
        <family val="2"/>
        <charset val="134"/>
      </rPr>
      <t>）</t>
    </r>
    <phoneticPr fontId="36" type="noConversion"/>
  </si>
  <si>
    <r>
      <t>各工厂</t>
    </r>
    <r>
      <rPr>
        <b/>
        <i/>
        <u/>
        <sz val="18"/>
        <color theme="4"/>
        <rFont val="微软雅黑"/>
        <family val="2"/>
        <charset val="134"/>
      </rPr>
      <t xml:space="preserve"> 10 </t>
    </r>
    <r>
      <rPr>
        <b/>
        <sz val="18"/>
        <color theme="1"/>
        <rFont val="微软雅黑"/>
        <family val="2"/>
        <charset val="134"/>
      </rPr>
      <t>月第</t>
    </r>
    <r>
      <rPr>
        <b/>
        <i/>
        <u/>
        <sz val="18"/>
        <color theme="4"/>
        <rFont val="微软雅黑"/>
        <family val="2"/>
        <charset val="134"/>
      </rPr>
      <t xml:space="preserve"> 2 </t>
    </r>
    <r>
      <rPr>
        <b/>
        <sz val="18"/>
        <color theme="1"/>
        <rFont val="微软雅黑"/>
        <family val="2"/>
        <charset val="134"/>
      </rPr>
      <t>周库存明细</t>
    </r>
    <phoneticPr fontId="41" type="noConversion"/>
  </si>
  <si>
    <t>一、新产品试制：
H6总椅C样件10月份第二批交付计划:
10月12日-20日完成骨架及模块化组装，21日开始进行总椅装配。
焊接金属件厂10月12日至18日三个B40工作站用于H6座椅项目样件生产，B40工作站于10月12日早8:00开始切换H6座椅项目夹具。
焊接过程小组，由夹具供应商（广州熙锐）、技术部、质量部、制造厂各部门负责人组成。
H6生产过程各转序质量门控制，检验记录及偏差让步认可签批按及入库按流程执行
二、金属件厂：
1、跟踪H6项目10月份20台生产计划达成，包括：焊接、骨架组装
2、焊胎改善：结合近期质量问题，组织焊接车间、模具车间对焊接胎具定位重新检修，改善焊接质量。
3、现场改善：根据金属件厂现场布局，组织车间对现场定置定位管理、标识通道等进行改善
4、结合财务部门要求，对固定资产盘点问题资料整理，并完成信息对照表
5、电泳生产线维护保养：
1.脱脂加热管更换换热器
2.电泳线体更换加料门把手开关
3.H6试装17量份底座
4.H4靠背区域确定定位，安装气电，定工艺节拍标准
三、总装厂：
1.奥铃左右镜体发文安3C改标；2.T5G返厂模具试模跟进；3.H3司机左右成品工装整改
2..重卡线计划完成率达成跟踪 2.上线物料不良品统计
3.大众316库存建立
4.各车间人员支援定岗；老状态H3正坐改标；18款-A物料跟踪
5.座椅车间人员补充、岗前培训；计划调整，生产效率提升，质量控制；
座椅生产现场3D5S
四、公司经营：
1.环保检测设备例行检测，符合法律法规要求
2.工厂搬迁后的工作合并和工厂改造
3.发泡圆盘线恢复生产能力，应对环保检测和设备故障造成的交付风险
4.H3座椅自我声明认证资料准备
5.美国PACCAR来访行程安排-15日
6.固定资产盘点的报告和输出调整意见</t>
    <phoneticPr fontId="36" type="noConversion"/>
  </si>
  <si>
    <t>一、新产品试制：
1.H6座椅项目，本周完成18台骨架焊接，下周一开始进行模块化及总椅装配。
2.H3 1.0/H4 2.0座椅升级项目，涉及供应商开发连续模/夹具方案及定点建议已提交采购部，定点原计划15日完成，目前仍在商务洽谈中，属于一般延期。
3.T5G后视镜修模后注塑件试模验证中，下周进行装配验证。
4.M38后视镜10月份80台小批量订单交付，目前生管部/集团采购部在进行物料调货。待反馈试装日期，研发到河北工厂试装指导，进而项目转产。
二、金属件厂：
1、跟踪H6项目10月份26台生产计划达成，包括：焊接、骨架组装
2、客户审核：
1、迎接美国帕卡汽车公司对河北工厂现场审核；
2、迎接河北长征汽车公司对河北工厂现场审核
3、针对环保政府规定启动相应应急预案，确保在满足订单需求情况下符合法律法规要求
4、组织模具车间对潍坊产品相关模具、治具、工装、胎具、设备等进行汇总并交财务核算费用
5、质量改善：结合过程质量控制做好质量问题跟踪、确认和改善
三、总装厂：
1、北京调河北模具资产核对；H4模块化工装车标牌安装；北京设变罩壳返厂试模跟进
2、H6镜片粘贴，设备使用学习
3、委外生产产品不足，做生产准备
4、潍坊专用模具核对
5、H6 C2阶段产品生产18台；座椅车间人员补充及培训
四、公司经营：
1.天津工厂搬迁后的产能恢复，人员补充-制造
2.原天津供应商重新签订价格协议和准入-采购
3.镜杆资源和电镀资源开发-采购
4.上海明芳滑轨邀请公司来公司处理，处理意见需最后和湖南认可
5.规划工装维修区域，成品工装开始制作和粘贴资产标识-模具
6.座椅人员招聘及培训，伙食补贴新政策实行-综合</t>
    <phoneticPr fontId="36" type="noConversion"/>
  </si>
  <si>
    <t>1、A2前下视镜镜杆表面存在凹痕
2、奥驰P73后视镜镜杆旋转轴与镜座装配困难
3、B40L后视镜框表面存在颗粒及打磨后未进行抛光现象
4、H4-2.0座框罩壳固定座焊接倾斜，安装孔出现倾斜角度，影响自攻钉装配</t>
    <phoneticPr fontId="36" type="noConversion"/>
  </si>
  <si>
    <t>河北</t>
    <phoneticPr fontId="36" type="noConversion"/>
  </si>
  <si>
    <t>1、模具设计不合理，成型过程中模具闭合时，镜杆上翘与模具上模产生干涉导致镜杆表面出现凹痕
2、后视镜镜杆旋转轴喷涂过厚导致尺寸超差，要求15mm，市场15.4mm，导致装配困难3、为什么没有抛光？因为没有看到标示；
为什么没有看到标示？因为漏检一边；
为什么会漏检？因为产品为四边体，检验过程中易造成误判；
为什么会误判？未固定检验起始点，导致漏检
4、生产工序未对焊胎进行日常点检，焊胎压紧部位失效，罩壳固定片摆放后可随意晃动</t>
    <phoneticPr fontId="36" type="noConversion"/>
  </si>
  <si>
    <t>1、①库存产品全部进行打磨返修
；②上模增加胶皮，避免与模具直接产生接触
2、①临时进行挑选使用，不良品退漆处理返修；②后期镜杆再次喷涂时，减小此位置的喷漆厚度，保证此位置表面进行黑色处理即可
3、①临时产品全部返检，统一进行返修处理；②固定从产品定位孔一边开始检验，检验一圈
4、调整焊胎定位，对焊胎日常点检</t>
    <phoneticPr fontId="36" type="noConversion"/>
  </si>
  <si>
    <t xml:space="preserve">前工序
生产管理部
喷涂车间
金属件厂
</t>
    <phoneticPr fontId="36" type="noConversion"/>
  </si>
  <si>
    <t>王洪云
李博阳
赵化胜
杨锴</t>
    <phoneticPr fontId="36" type="noConversion"/>
  </si>
  <si>
    <t>10月15日
10月15日
持续
10月15日</t>
    <phoneticPr fontId="36" type="noConversion"/>
  </si>
  <si>
    <t>本周增加天津转回的原材料库房金额67.31万元，（物料单价按天津采购价格核算，库存金额有偏差）</t>
    <phoneticPr fontId="36" type="noConversion"/>
  </si>
  <si>
    <t>天津座椅成品库房只统计成品数量8760件，财务未提供不含税销售单价，因此没有计算库存金额</t>
    <phoneticPr fontId="36" type="noConversion"/>
  </si>
  <si>
    <t>车间柱子照明灯不亮</t>
    <phoneticPr fontId="36" type="noConversion"/>
  </si>
  <si>
    <t>设备科</t>
  </si>
  <si>
    <t>刘建轮</t>
  </si>
  <si>
    <t>2020.10.20</t>
  </si>
  <si>
    <t>一、合规：
1、宝鸡劳务外包人员消防栓使用安全培训完成
二、销售：1、X3000通风座椅样件准备工作，完成后及时寄回北京集团研发；2、X5000座椅开发协议，技术协议的签订；3、2020款座椅与陕重汽研究院的技术交流；4、L5000座椅样件再评审     
三、采购：1、伟世通、瑞隆祥、山东金达新材料价格审批跟踪；2、跟踪X3000安全带B点供应商泉州福兴和余姚松开发进度；3、10月16日远丰公司聚醚已发出，预计19日到货
四、质量：
1、供应商审核：10月15日文安德实已提交整改证据，完成整改；河北新强力计划10月19日提交整改计划；2、自我声明标准更新：陕汽F3000正司机及X3000正司机（报警锁扣）自我声明版本均为GB15083-2006，更新为GB15083-2019，10月12日完成</t>
    <phoneticPr fontId="36" type="noConversion"/>
  </si>
  <si>
    <t>一、合规：
1、安全教育三级培训
二、销售：1、X3000通风座椅样件准备工作，完成后及时寄回北京集团研发；2、X5000座椅开发协议，技术协议的签订；3、2020款座椅与陕重汽研究院的技术交流；4、L5000座椅样件再评审
三、采购： 1、伟世通、瑞隆祥、山东金达新材料价格审批；2、X3000材料调货；3、远丰公司聚醚试料
四、质量：
1、供应商审核：供应商年度例行审核（黄骅亚征）
2、产品变更：F3000座椅滑轨行程变更（原行程270mm，变更为230mm）进行动态强检实验</t>
    <phoneticPr fontId="36" type="noConversion"/>
  </si>
  <si>
    <t>DZ15221510161正司机座椅滑轨异响</t>
    <phoneticPr fontId="36" type="noConversion"/>
  </si>
  <si>
    <t>滑轨内部滑芯球道表面不平，滑芯球滚动不顺畅造成异响</t>
    <phoneticPr fontId="36" type="noConversion"/>
  </si>
  <si>
    <t>临时措施：西安工厂挑选使用
永久措施：10月16日下发整改通知给供应商（江苏立乐）进行整改</t>
    <phoneticPr fontId="36" type="noConversion"/>
  </si>
  <si>
    <t>质量部</t>
  </si>
  <si>
    <t>贾佳</t>
  </si>
  <si>
    <t>10.25</t>
  </si>
  <si>
    <t>西安</t>
    <phoneticPr fontId="36" type="noConversion"/>
  </si>
  <si>
    <t xml:space="preserve">X3000材料批量供货。             </t>
    <phoneticPr fontId="36" type="noConversion"/>
  </si>
  <si>
    <t>宝鸡库房产品种类39种，都需储备部分安全库存（因主机厂计划不准确），加之轩德座椅刚批量需储备100-150套库存，轩德座椅价值高，使用成品库存总体超标。</t>
    <phoneticPr fontId="36" type="noConversion"/>
  </si>
  <si>
    <t>轩德6批量供货</t>
  </si>
  <si>
    <t>轩德座椅增加储备库存150套，主机厂开双班库存需增加</t>
  </si>
  <si>
    <t>3月份对前期内部呆滞材料已处理，剩余0.77万为外部供应商实仓占用</t>
  </si>
  <si>
    <t>一、TOP 1、重点推进：企业文化
1、评出9月份企业文化学习标杆；
2、出具第二阶段学习计划/方案
二、TOP 2、重点推进：安全管理
1、隐患整改1：厂区电器线路大检修、小库房电线套管防护、规整；（完成）
2、隐患整改2：电动叉车室外充电区域硬化、架棚、布电；（10月18日-19日施工）
3、隐患整改3：职工宿舍大功率电器杜绝使用（完成）
三、重点推进：劳效提升
1、青岛分体组装：
①人员规划；
②外包定价；
四、重点推进：账实相符率提升
1、盘点差异原因分析；2、积压物料处理；3、投入产出报表完成。
五、重点推进：质量提升
1、质量问题跟踪：德邦风袋口变更；河北实验室对各供应商布套性能检验；恒伟M3副司机背焊台定位销修复；2、供应商黑榜资料下发；3、AA95转产材料进度跟踪。</t>
    <phoneticPr fontId="36" type="noConversion"/>
  </si>
  <si>
    <t xml:space="preserve">一、TOP 1、重点推进：企业文化
，1、出具第二阶段学习计划/方案；
2、目视化看板更新完成
二、TOP 2、重点推进：安全管理，
1、隐患整改：电动叉车室外充电区域硬化、架棚、布电（同步规划电动自行车充电区域）；
2、标准化资料问题整改清单：双体系单独列出补充完善
三、重点推进：采购降本，
1、M4罩壳转产山东万澳项目制定工作计划；
2、根据工作计划实施运行，阶段性完成计划；
3、旷达布料商谈小批计划，协商最小生产量，进行小批质量验证；
4、湘乡简美协商布套小批生产计划
</t>
    <phoneticPr fontId="36" type="noConversion"/>
  </si>
  <si>
    <t>虎威布套超出库存1.8万元</t>
  </si>
  <si>
    <t>骨架超出库存2.8万元；布套超出库存1.5万元</t>
    <phoneticPr fontId="17" type="noConversion"/>
  </si>
  <si>
    <t>2）项目整改</t>
    <phoneticPr fontId="36" type="noConversion"/>
  </si>
  <si>
    <t>H6总装生产线</t>
  </si>
  <si>
    <t>H6底座模块化生产线</t>
  </si>
  <si>
    <t>H6正架底支架焊接设备</t>
  </si>
  <si>
    <t>H6冲压模具</t>
  </si>
  <si>
    <t>H6焊接夹具</t>
  </si>
  <si>
    <t>H6座椅检具</t>
  </si>
  <si>
    <t>灯镜总装生产线</t>
  </si>
  <si>
    <t>涂胶机</t>
  </si>
  <si>
    <t>灯镜检具</t>
  </si>
  <si>
    <t>提质降本变更，后视镜结构更改，阶差缝隙修模调整</t>
  </si>
  <si>
    <t>H6座椅</t>
    <phoneticPr fontId="36" type="noConversion"/>
  </si>
  <si>
    <t>H6后视镜</t>
    <phoneticPr fontId="36" type="noConversion"/>
  </si>
  <si>
    <t>T5G/T7H后视镜</t>
    <phoneticPr fontId="36" type="noConversion"/>
  </si>
  <si>
    <t>1.戴姆勒C2样件（共计28套）座椅制造并交付完成，主机厂正在进行路试试验；
2.项目组计划于2020.10.26制造第二批（共计18套）样件，于2020.10.30交付；
3.主机厂SQE计划于2020.10.26到厂监督第二批18套样件制造；
4.生产线存在的结构、质量问题，已统计在《问题清单》（截止2020.10.16，共识别问题46项，关闭37项，问题关闭率80.4%），遗留问题主要为气密检测显示面板、文件资料和培训等问题，目前正在整改中；
5.生产线操作技能、维护保养、异常处置等培训工作，计划于2020.10.30开展；</t>
  </si>
  <si>
    <t>1.生产线以合格状态验收完成，文件资料、过程记录等已整理完成，移形资料已齐备；
2.电动扭矩枪验证无异常，且已验收完成；
3.电动拉铆钉枪到厂调试异常，已发回供应商处维修，计划于2020.10.24返回；
4.项目组计划于2020.10.24生产第二批（共计18套）样件。</t>
  </si>
  <si>
    <t>1.点焊工作站调试完成，设备运行正常，满足设计要求；
2.第二批（共计4套）样件已制造完成，且完成电泳，检具检测合格；
3.安装调试过程中，识别过程、质量问题，已统计在《问题清单》（截止2020.9.25，共识别问题8项，关闭5项，问题关闭率62.5%），遗留问题正在整改中；
4.点焊工作站操作、保养、调试等培训工作已完成，文件资料已齐备，小批量再验证后，计划于2020.10.30完成验收。</t>
  </si>
  <si>
    <t>1.滁州岳众：①目前仍有3种工件未完成落料模设计、制造，计划2020.10.23完成；
②正驾底支架3种冲压件模具均不合格，目前正在整改；③生产线目前仍有100余项问题未整改，计划于2020.10.16-2020.10.30开展整改工作，目前正在开展中；
2.苏州荣威：①全部工件全序模已开发完成且检具检测基本合格；②第二批批量生产验证后，开展模具优化整改工作；③正在准备开展验收工作。</t>
  </si>
  <si>
    <t>1.第二批（共计18套）焊接总成样件已焊接完成，检测状态与前一批次有改善，因冲压件不合格，焊接总成仍未完全合格；
2.前期识别40余项问题已整改完成，在第二批样件生产过程中效果验证有效；
3.验证过程发现，部分焊接设计尺寸不符合实际，需开展设计变更工作。</t>
  </si>
  <si>
    <t>1.全部检具已复检完成，确认符合设计要求；
2.冲压件检具目前均在模具制造商处，用于冲压模具验证；
3.焊接检具在焊接生产线，用于焊接夹具验证；
4.座椅总成检具在座椅组装生产线，用于座椅总成产品检验；
5.底支架检具在焊接车间现场，用于点焊工作站验证；</t>
  </si>
  <si>
    <t>1.灯镜总装生产线已安装、调试、试生产完成，且过程问题已整改完成；
2.生产线操作、维护保养、异常处置培训完成；
3.小批量验证合格，正在开展验收工作；</t>
  </si>
  <si>
    <t>1.涂胶机已安装调试完成，且验证符合技术要求。
2.经小批量验证，涂胶机运行无异常，满足使用要求；
3.涂胶机已完成验证、培训工作，准备开展设备验收工作；</t>
  </si>
  <si>
    <t>1.灯镜检具已复检完成，满足设计要求；
2.灯镜检具已投入使用，用于验证生产线过程，检验产品质量；</t>
  </si>
  <si>
    <t xml:space="preserve">1.上安装座存在的问题：①分模线位置皮纹连接外观不良；②皮纹面上有疤脚；
   整改对策已实施，经验证改善效果不佳，正在尺寸整改模具；
2.下安装座装车时，与车身装饰罩存在闪缝问题，目前已完成模具修改并制作样件，正在主机厂验证效果；
3.灯镜后盖模具前模出现裂纹，目前模具科正在查找问题原因，暂未确定问题原因；
</t>
  </si>
  <si>
    <t>技术部</t>
  </si>
  <si>
    <t>邵士领     付静龙</t>
  </si>
  <si>
    <t>制造部</t>
  </si>
  <si>
    <t>2020.10.30</t>
  </si>
  <si>
    <t>邵士领       付静龙</t>
  </si>
  <si>
    <t>2020.10.24</t>
  </si>
  <si>
    <t>设备科
制造部</t>
  </si>
  <si>
    <t>徐明杰               李伟勇</t>
  </si>
  <si>
    <t>——</t>
  </si>
  <si>
    <t>刘刚            陈浩</t>
  </si>
  <si>
    <t>陈伟</t>
  </si>
  <si>
    <t>沈文标</t>
  </si>
  <si>
    <t>采购部
财务部
设备科</t>
  </si>
  <si>
    <t>项目部
模具科</t>
  </si>
  <si>
    <t>何旭东
吕光华</t>
  </si>
  <si>
    <t>底座</t>
  </si>
  <si>
    <t>靠背</t>
  </si>
  <si>
    <t>B点切换</t>
  </si>
  <si>
    <t>底座2.0平台</t>
  </si>
  <si>
    <t>虎威</t>
  </si>
  <si>
    <t>H4-2.0滑轨</t>
  </si>
  <si>
    <t>座椅最高悬浮点过高，不满足产品要求</t>
  </si>
  <si>
    <t>靠背、座垫打钉生产现场布局混乱</t>
  </si>
  <si>
    <t>为降低产品成本，H4-2.0滑轨新开B点供应商——江苏力乐</t>
  </si>
  <si>
    <t>对策：更改下框纵梁下限位安装孔位置10mm，缩短滚轮行程；
进展1：方案样件已制作完成，正在进行评审、验证；
进展2：方案验证有效，下一步进行设计变更；
进展3：设计变更申请已提出，流程开展中；
进展4：设变已完成，正在制作样件，进行最终验证；
进展5：验证分析中</t>
  </si>
  <si>
    <t>对策：将靠背、座垫打钉调整至前工序，重新规划生产布局；
进展1：生产布局已规划完成，正在进行现场验证；</t>
  </si>
  <si>
    <t>进:1：1.目前已试装验证10余批次，累计2000余套，产品不良率由16%降低至5%；2.最近批次出现2例功能问题：①1例滑齿问题；②1例齿牙卡死问题；
进展2：产品持续验证中，滑齿和齿牙卡死问题，未出现；
进展3：产品验证出现零部件脱落问题，需继续整改；
进展4：零件脱落问题整改完成，进行批量验证；
进展5：批量验证中</t>
  </si>
  <si>
    <t>设计部、技术部</t>
  </si>
  <si>
    <t>李朝峰
冯亮亮</t>
  </si>
  <si>
    <t>邵士领</t>
  </si>
  <si>
    <t>总装车间</t>
  </si>
  <si>
    <t>技术部
质量部</t>
  </si>
  <si>
    <t>冯亮亮
陈伟</t>
  </si>
  <si>
    <t>一、1）D03产品解放上会分配份额；已完成上会，正在跟踪整车公告，解放内部评审，准备资料，CCC会后进行；
2）一汽青岛副司机评审；A、预约评审；20201022；
3）M38后视镜返修；剩余780台未返修，每天返修发车20台；
4）J6F司机加装扶手评审；A、预约评审；20201022；
二、D03批量试装验证；A、问题整改跟踪验证；20201031；(12项整改问题，关闭4项，待验证4项，4项需重新整改已反馈技术)
三、MV3后视镜因镜片不良更换的镜体返回河北工厂：A、联系生管及物流车辆，确认退货时间；20201031
四、3C审核；A、3C审核资料准备；20201023；B、迎审；20201028</t>
    <phoneticPr fontId="36" type="noConversion"/>
  </si>
  <si>
    <t>一、1）D03产品解放上会分配份额；（已完成上会，正在跟踪整车公告）；A提交资料，OK；B。解放内部评审，准备资料，CCC会后进行
2）一汽青岛副司机评审；A、送汽研评审；20200925；目前没有青岛JH6车身
3）M38后视镜返修；本周起每天返修发车20台；20200925；
4）J6F司机加装扶手评审；A、评审样件到长春；OK；B、送汽研评审；20200925；等待汽研通知
二、D03批量试装验证；A、计划实施；OK；B、试装问题点汇总提报；OK（实时更新问题履历）C、问题整改跟踪验证；20200930；(12项整改问题，关闭4项，待验证4项，4项需重新整改已反馈技术)
三、MV3后视镜因镜片不良更换的镜体返回河北工厂：A、不良品退货单发送河北工厂，各部门确认状态；OK；B、联系生管及物流车辆，确认退货时间；
四、盘点；A、物资盘点；20200930；OK；B、固定资产盘点；20200930；OK；C、盘点差异处理；20201010；OK</t>
    <phoneticPr fontId="36" type="noConversion"/>
  </si>
  <si>
    <t>一、质量：C30D，M20一致性资料整理
二、生产：河北搬迁生产线设备改造升级：
1、联系设备厂家到现场查看设备情况，评估方案，已经联系节后苏州道安人员现场查看
三、生管：1.206办公室不良面罩转移至高位货架
四、综合：《薪酬福利管理办法》下发，并做好员工解释工作
五、注塑：VD项目摸具检查</t>
    <phoneticPr fontId="36" type="noConversion"/>
  </si>
  <si>
    <t>一、质量：1.BC311面罩扣位难安装修模方案推进；2.18D镜杆涂层问题跟踪
二、生产：
1、新员工面试招聘工作、使用考核；
2、4M变更管理，人员培训。
三、生管：1.特殊备件物料准备和发运；2.北汽物料上系统推进计划
四、综合：1.《物品出门条》规范及新规出台；2.根据薪资改革后的内容，全员重签《调薪定薪表》
五、注塑：摸具保养（内镜）</t>
    <phoneticPr fontId="36" type="noConversion"/>
  </si>
  <si>
    <t>1、BC311外后视镜总成面罩难装配
2、18D内后视镜总成镜杆调节力大（要求5.6-12.8，实测20以上）</t>
    <phoneticPr fontId="36" type="noConversion"/>
  </si>
  <si>
    <t>1、面罩与卡框卡接扣位无导向，扣位无法正常滑入卡框卡接处
2、镜杆表面涂层与前期状态不一致</t>
    <phoneticPr fontId="36" type="noConversion"/>
  </si>
  <si>
    <t>1、卡框扣位倒1mm斜角，集团模具科修改模具数据。
供应商按前期状态供货；来料检验按表面涂层封样件进行验收。</t>
    <phoneticPr fontId="36" type="noConversion"/>
  </si>
  <si>
    <t>技术质量科</t>
  </si>
  <si>
    <t>2020.10.22</t>
  </si>
  <si>
    <t>朱小军
张菊香</t>
    <phoneticPr fontId="36" type="noConversion"/>
  </si>
  <si>
    <t>1.奇美玉隆塑料颗粒因价格问题一次性采购10T，目前还剩9T（金额26W）</t>
    <phoneticPr fontId="17" type="noConversion"/>
  </si>
  <si>
    <t>国产线束库存，用于特殊备件发货，目前没有特殊备件订单</t>
    <phoneticPr fontId="17" type="noConversion"/>
  </si>
  <si>
    <t>一、新产品2.0气阀产品试装及问题汇总
二、成都工厂后视镜配件业务及商务价格确认和结算方式
三、2.0国产气阀功能稳定性跟踪
四、经营月报
五、1.三大费用区分（研发和安路普工厂），2.应收款项和其它利润指标仔细分析</t>
    <phoneticPr fontId="36" type="noConversion"/>
  </si>
  <si>
    <t>一、新产品2.0气阀批量验证
二、进口气阀确认数量及是否二次采购
三、2.0国产气阀生产员工培训</t>
    <phoneticPr fontId="36" type="noConversion"/>
  </si>
  <si>
    <t>H4 2.0气阀合计39漏气，0个换件</t>
    <phoneticPr fontId="36" type="noConversion"/>
  </si>
  <si>
    <t>成都</t>
    <phoneticPr fontId="36" type="noConversion"/>
  </si>
  <si>
    <t>安路普</t>
    <phoneticPr fontId="36" type="noConversion"/>
  </si>
  <si>
    <t>速降气阀配套塑料件模具与安装底座不匹配，导致漏气</t>
    <phoneticPr fontId="36" type="noConversion"/>
  </si>
  <si>
    <t>已和模具科沟通，修改模具，目前进行中</t>
    <phoneticPr fontId="36" type="noConversion"/>
  </si>
  <si>
    <t>模具科</t>
  </si>
  <si>
    <t>李保国</t>
  </si>
  <si>
    <t>2020.10.15</t>
  </si>
  <si>
    <t>河北气囊产品本周发货（大车）预计40万元，将降低总成产品库存</t>
    <phoneticPr fontId="36" type="noConversion"/>
  </si>
  <si>
    <t>产品零部件库存降低，转换为成品</t>
  </si>
  <si>
    <t>河北H3A气囊及西安H3A气阀客户本月需求量较少，总成产品库存较多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</si>
</sst>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  <numFmt numFmtId="183" formatCode="[$-1010804]General"/>
  </numFmts>
  <fonts count="49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i/>
      <u/>
      <sz val="18"/>
      <color theme="4"/>
      <name val="微软雅黑"/>
      <family val="2"/>
      <charset val="134"/>
    </font>
    <font>
      <b/>
      <i/>
      <u/>
      <sz val="16"/>
      <color theme="4"/>
      <name val="微软雅黑"/>
      <family val="2"/>
      <charset val="134"/>
    </font>
    <font>
      <sz val="9"/>
      <color indexed="81"/>
      <name val="宋体"/>
      <family val="3"/>
      <charset val="134"/>
    </font>
    <font>
      <b/>
      <i/>
      <sz val="24"/>
      <color rgb="FF0070C0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507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179" fontId="24" fillId="6" borderId="40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179" fontId="24" fillId="6" borderId="4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179" fontId="24" fillId="6" borderId="46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79" fontId="24" fillId="6" borderId="47" xfId="0" applyNumberFormat="1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180" fontId="24" fillId="6" borderId="60" xfId="0" applyNumberFormat="1" applyFont="1" applyFill="1" applyBorder="1" applyAlignment="1">
      <alignment horizontal="center" vertical="center"/>
    </xf>
    <xf numFmtId="181" fontId="24" fillId="6" borderId="48" xfId="0" applyNumberFormat="1" applyFont="1" applyFill="1" applyBorder="1" applyAlignment="1">
      <alignment horizontal="center" vertical="center"/>
    </xf>
    <xf numFmtId="180" fontId="24" fillId="6" borderId="46" xfId="0" applyNumberFormat="1" applyFont="1" applyFill="1" applyBorder="1" applyAlignment="1">
      <alignment horizontal="center" vertical="center"/>
    </xf>
    <xf numFmtId="181" fontId="24" fillId="6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Border="1" applyAlignment="1">
      <alignment horizontal="center" vertical="center"/>
    </xf>
    <xf numFmtId="10" fontId="24" fillId="6" borderId="60" xfId="0" applyNumberFormat="1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181" fontId="24" fillId="6" borderId="59" xfId="0" applyNumberFormat="1" applyFont="1" applyFill="1" applyBorder="1" applyAlignment="1">
      <alignment horizontal="center" vertical="center"/>
    </xf>
    <xf numFmtId="10" fontId="24" fillId="6" borderId="46" xfId="0" applyNumberFormat="1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181" fontId="18" fillId="6" borderId="65" xfId="0" applyNumberFormat="1" applyFont="1" applyFill="1" applyBorder="1" applyAlignment="1">
      <alignment horizontal="center"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179" fontId="18" fillId="6" borderId="64" xfId="0" applyNumberFormat="1" applyFont="1" applyFill="1" applyBorder="1" applyAlignment="1">
      <alignment horizontal="center" vertical="center"/>
    </xf>
    <xf numFmtId="179" fontId="24" fillId="6" borderId="60" xfId="0" applyNumberFormat="1" applyFont="1" applyFill="1" applyBorder="1" applyAlignment="1">
      <alignment horizontal="center" vertical="center"/>
    </xf>
    <xf numFmtId="179" fontId="24" fillId="6" borderId="48" xfId="0" applyNumberFormat="1" applyFont="1" applyFill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79" fontId="18" fillId="0" borderId="52" xfId="0" applyNumberFormat="1" applyFont="1" applyBorder="1" applyAlignment="1">
      <alignment horizontal="center" vertical="center"/>
    </xf>
    <xf numFmtId="179" fontId="18" fillId="0" borderId="53" xfId="0" applyNumberFormat="1" applyFont="1" applyBorder="1" applyAlignment="1">
      <alignment horizontal="center" vertical="center"/>
    </xf>
    <xf numFmtId="181" fontId="18" fillId="0" borderId="46" xfId="0" applyNumberFormat="1" applyFont="1" applyBorder="1" applyAlignment="1">
      <alignment horizontal="center" vertical="center"/>
    </xf>
    <xf numFmtId="179" fontId="24" fillId="6" borderId="59" xfId="0" applyNumberFormat="1" applyFont="1" applyFill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148" xfId="0" applyNumberFormat="1" applyFont="1" applyBorder="1" applyAlignment="1">
      <alignment horizontal="center" vertical="center"/>
    </xf>
    <xf numFmtId="181" fontId="18" fillId="0" borderId="72" xfId="0" applyNumberFormat="1" applyFont="1" applyBorder="1" applyAlignment="1">
      <alignment horizontal="center" vertical="center"/>
    </xf>
    <xf numFmtId="179" fontId="18" fillId="6" borderId="149" xfId="0" applyNumberFormat="1" applyFont="1" applyFill="1" applyBorder="1" applyAlignment="1">
      <alignment horizontal="center"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28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7" borderId="66" xfId="0" applyFont="1" applyFill="1" applyBorder="1">
      <alignment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4" fillId="0" borderId="100" xfId="0" applyFont="1" applyBorder="1" applyAlignment="1">
      <alignment horizontal="center" vertical="center"/>
    </xf>
    <xf numFmtId="10" fontId="24" fillId="0" borderId="60" xfId="19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left" vertical="center"/>
    </xf>
    <xf numFmtId="0" fontId="23" fillId="6" borderId="98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0" fontId="22" fillId="7" borderId="12" xfId="0" applyFont="1" applyFill="1" applyBorder="1" applyAlignment="1">
      <alignment horizontal="center" vertical="center" wrapText="1"/>
    </xf>
    <xf numFmtId="183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87" xfId="0" applyFont="1" applyFill="1" applyBorder="1">
      <alignment vertical="center"/>
    </xf>
    <xf numFmtId="0" fontId="24" fillId="0" borderId="98" xfId="0" applyFont="1" applyFill="1" applyBorder="1">
      <alignment vertical="center"/>
    </xf>
    <xf numFmtId="0" fontId="23" fillId="0" borderId="98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/>
    </xf>
    <xf numFmtId="0" fontId="24" fillId="0" borderId="109" xfId="0" applyFont="1" applyFill="1" applyBorder="1">
      <alignment vertical="center"/>
    </xf>
    <xf numFmtId="0" fontId="24" fillId="0" borderId="110" xfId="0" applyFont="1" applyFill="1" applyBorder="1">
      <alignment vertical="center"/>
    </xf>
    <xf numFmtId="0" fontId="24" fillId="0" borderId="126" xfId="0" applyFont="1" applyFill="1" applyBorder="1">
      <alignment vertical="center"/>
    </xf>
    <xf numFmtId="0" fontId="13" fillId="0" borderId="28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29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4" fillId="0" borderId="86" xfId="0" applyFont="1" applyBorder="1" applyAlignment="1">
      <alignment horizontal="center" vertical="center"/>
    </xf>
    <xf numFmtId="179" fontId="18" fillId="0" borderId="47" xfId="0" applyNumberFormat="1" applyFont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10" fontId="24" fillId="0" borderId="81" xfId="19" applyNumberFormat="1" applyFont="1" applyFill="1" applyBorder="1" applyAlignment="1">
      <alignment horizontal="center" vertical="center"/>
    </xf>
    <xf numFmtId="179" fontId="18" fillId="0" borderId="78" xfId="0" applyNumberFormat="1" applyFont="1" applyBorder="1" applyAlignment="1">
      <alignment horizontal="center" vertical="center"/>
    </xf>
    <xf numFmtId="179" fontId="18" fillId="0" borderId="46" xfId="0" applyNumberFormat="1" applyFont="1" applyBorder="1" applyAlignment="1">
      <alignment horizontal="center" vertical="center"/>
    </xf>
    <xf numFmtId="180" fontId="18" fillId="0" borderId="46" xfId="0" applyNumberFormat="1" applyFont="1" applyBorder="1" applyAlignment="1">
      <alignment horizontal="center" vertical="center"/>
    </xf>
    <xf numFmtId="181" fontId="18" fillId="0" borderId="59" xfId="0" applyNumberFormat="1" applyFont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180" fontId="18" fillId="0" borderId="46" xfId="0" applyNumberFormat="1" applyFont="1" applyFill="1" applyBorder="1" applyAlignment="1">
      <alignment horizontal="center" vertical="center"/>
    </xf>
    <xf numFmtId="181" fontId="18" fillId="0" borderId="59" xfId="0" applyNumberFormat="1" applyFont="1" applyFill="1" applyBorder="1" applyAlignment="1">
      <alignment horizontal="center" vertical="center"/>
    </xf>
    <xf numFmtId="181" fontId="18" fillId="0" borderId="46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58" fontId="18" fillId="0" borderId="87" xfId="0" applyNumberFormat="1" applyFont="1" applyBorder="1">
      <alignment vertical="center"/>
    </xf>
    <xf numFmtId="0" fontId="18" fillId="0" borderId="98" xfId="0" applyFont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0" fontId="18" fillId="0" borderId="143" xfId="0" applyFont="1" applyFill="1" applyBorder="1" applyAlignment="1">
      <alignment horizontal="center" vertical="center"/>
    </xf>
    <xf numFmtId="0" fontId="18" fillId="0" borderId="154" xfId="0" applyFont="1" applyFill="1" applyBorder="1" applyAlignment="1">
      <alignment horizontal="center" vertical="center"/>
    </xf>
    <xf numFmtId="0" fontId="18" fillId="0" borderId="143" xfId="0" applyFont="1" applyFill="1" applyBorder="1" applyAlignment="1">
      <alignment horizontal="center" vertical="center" wrapText="1"/>
    </xf>
    <xf numFmtId="0" fontId="18" fillId="0" borderId="154" xfId="0" applyFont="1" applyFill="1" applyBorder="1" applyAlignment="1">
      <alignment horizontal="center" vertical="center" wrapText="1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87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112" xfId="0" applyFont="1" applyBorder="1" applyAlignment="1">
      <alignment horizontal="left" vertical="center" wrapText="1"/>
    </xf>
    <xf numFmtId="0" fontId="18" fillId="0" borderId="126" xfId="0" applyFont="1" applyBorder="1" applyAlignment="1">
      <alignment horizontal="left"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181" fontId="18" fillId="0" borderId="71" xfId="0" applyNumberFormat="1" applyFont="1" applyBorder="1" applyAlignment="1">
      <alignment horizontal="center" vertical="center"/>
    </xf>
    <xf numFmtId="181" fontId="18" fillId="0" borderId="80" xfId="0" applyNumberFormat="1" applyFont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2" fillId="7" borderId="155" xfId="0" applyFont="1" applyFill="1" applyBorder="1" applyAlignment="1">
      <alignment horizontal="center" vertical="center"/>
    </xf>
    <xf numFmtId="0" fontId="22" fillId="7" borderId="92" xfId="0" applyFont="1" applyFill="1" applyBorder="1" applyAlignment="1">
      <alignment horizontal="center" vertical="center"/>
    </xf>
    <xf numFmtId="0" fontId="18" fillId="6" borderId="161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0" fontId="18" fillId="6" borderId="163" xfId="0" applyFont="1" applyFill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179" fontId="18" fillId="0" borderId="70" xfId="0" applyNumberFormat="1" applyFont="1" applyBorder="1" applyAlignment="1">
      <alignment horizontal="center" vertical="center"/>
    </xf>
    <xf numFmtId="179" fontId="18" fillId="0" borderId="79" xfId="0" applyNumberFormat="1" applyFont="1" applyBorder="1" applyAlignment="1">
      <alignment horizontal="center" vertical="center"/>
    </xf>
    <xf numFmtId="181" fontId="18" fillId="0" borderId="71" xfId="4" applyNumberFormat="1" applyFont="1" applyBorder="1" applyAlignment="1">
      <alignment horizontal="center" vertical="center"/>
    </xf>
    <xf numFmtId="181" fontId="18" fillId="0" borderId="80" xfId="4" applyNumberFormat="1" applyFont="1" applyBorder="1" applyAlignment="1">
      <alignment horizontal="center" vertical="center"/>
    </xf>
    <xf numFmtId="179" fontId="18" fillId="0" borderId="71" xfId="4" applyNumberFormat="1" applyFont="1" applyBorder="1" applyAlignment="1">
      <alignment horizontal="center" vertical="center"/>
    </xf>
    <xf numFmtId="179" fontId="18" fillId="0" borderId="80" xfId="4" applyNumberFormat="1" applyFont="1" applyBorder="1" applyAlignment="1">
      <alignment horizontal="center" vertical="center"/>
    </xf>
    <xf numFmtId="10" fontId="18" fillId="0" borderId="104" xfId="4" applyNumberFormat="1" applyFont="1" applyBorder="1" applyAlignment="1">
      <alignment horizontal="center" vertical="center"/>
    </xf>
    <xf numFmtId="10" fontId="18" fillId="0" borderId="133" xfId="4" applyNumberFormat="1" applyFont="1" applyBorder="1" applyAlignment="1">
      <alignment horizontal="center" vertical="center"/>
    </xf>
    <xf numFmtId="179" fontId="18" fillId="0" borderId="60" xfId="0" applyNumberFormat="1" applyFont="1" applyBorder="1" applyAlignment="1">
      <alignment horizontal="center" vertical="center"/>
    </xf>
    <xf numFmtId="179" fontId="18" fillId="0" borderId="47" xfId="0" applyNumberFormat="1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79" fontId="18" fillId="0" borderId="48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22" fillId="7" borderId="98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181" fontId="18" fillId="0" borderId="51" xfId="0" applyNumberFormat="1" applyFont="1" applyBorder="1" applyAlignment="1">
      <alignment horizontal="center" vertical="center"/>
    </xf>
    <xf numFmtId="181" fontId="18" fillId="0" borderId="151" xfId="0" applyNumberFormat="1" applyFont="1" applyBorder="1" applyAlignment="1">
      <alignment horizontal="center" vertical="center"/>
    </xf>
    <xf numFmtId="181" fontId="18" fillId="0" borderId="58" xfId="0" applyNumberFormat="1" applyFont="1" applyBorder="1" applyAlignment="1">
      <alignment horizontal="center" vertical="center"/>
    </xf>
    <xf numFmtId="181" fontId="18" fillId="0" borderId="62" xfId="0" applyNumberFormat="1" applyFont="1" applyBorder="1" applyAlignment="1">
      <alignment horizontal="center" vertical="center"/>
    </xf>
    <xf numFmtId="179" fontId="18" fillId="0" borderId="42" xfId="0" applyNumberFormat="1" applyFont="1" applyBorder="1" applyAlignment="1">
      <alignment horizontal="center" vertical="center"/>
    </xf>
    <xf numFmtId="179" fontId="18" fillId="0" borderId="74" xfId="0" applyNumberFormat="1" applyFont="1" applyBorder="1" applyAlignment="1">
      <alignment horizontal="center" vertical="center"/>
    </xf>
    <xf numFmtId="179" fontId="18" fillId="0" borderId="73" xfId="0" applyNumberFormat="1" applyFont="1" applyBorder="1" applyAlignment="1">
      <alignment horizontal="center" vertical="center"/>
    </xf>
    <xf numFmtId="179" fontId="18" fillId="0" borderId="56" xfId="0" applyNumberFormat="1" applyFont="1" applyBorder="1" applyAlignment="1">
      <alignment horizontal="center" vertical="center"/>
    </xf>
    <xf numFmtId="179" fontId="18" fillId="0" borderId="61" xfId="0" applyNumberFormat="1" applyFont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22" fillId="7" borderId="8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25" fillId="0" borderId="98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2" fillId="7" borderId="39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70" xfId="0" applyFont="1" applyFill="1" applyBorder="1" applyAlignment="1">
      <alignment vertical="center" wrapText="1"/>
    </xf>
    <xf numFmtId="0" fontId="18" fillId="0" borderId="74" xfId="0" applyFont="1" applyFill="1" applyBorder="1" applyAlignment="1">
      <alignment vertical="center" wrapText="1"/>
    </xf>
    <xf numFmtId="0" fontId="18" fillId="0" borderId="71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1" xfId="0" applyFont="1" applyFill="1" applyBorder="1" applyAlignment="1">
      <alignment vertical="center" wrapText="1"/>
    </xf>
    <xf numFmtId="0" fontId="18" fillId="0" borderId="76" xfId="0" applyFont="1" applyFill="1" applyBorder="1" applyAlignment="1">
      <alignment vertical="center" wrapText="1"/>
    </xf>
    <xf numFmtId="0" fontId="18" fillId="0" borderId="70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114" xfId="0" applyFont="1" applyFill="1" applyBorder="1" applyAlignment="1">
      <alignment horizontal="center" vertical="center" wrapText="1"/>
    </xf>
    <xf numFmtId="0" fontId="18" fillId="0" borderId="93" xfId="0" applyFont="1" applyFill="1" applyBorder="1" applyAlignment="1">
      <alignment horizontal="center" vertical="center" wrapText="1"/>
    </xf>
    <xf numFmtId="0" fontId="18" fillId="0" borderId="72" xfId="0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horizontal="center" vertical="center" wrapText="1"/>
    </xf>
    <xf numFmtId="0" fontId="18" fillId="0" borderId="77" xfId="0" applyFont="1" applyFill="1" applyBorder="1" applyAlignment="1">
      <alignment horizontal="center" vertical="center" wrapText="1"/>
    </xf>
    <xf numFmtId="0" fontId="22" fillId="8" borderId="39" xfId="0" applyFont="1" applyFill="1" applyBorder="1" applyAlignment="1">
      <alignment horizontal="center" vertical="center"/>
    </xf>
    <xf numFmtId="0" fontId="22" fillId="8" borderId="67" xfId="0" applyFont="1" applyFill="1" applyBorder="1" applyAlignment="1">
      <alignment horizontal="center" vertical="center"/>
    </xf>
    <xf numFmtId="0" fontId="22" fillId="8" borderId="92" xfId="0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vertical="center"/>
    </xf>
    <xf numFmtId="0" fontId="18" fillId="0" borderId="75" xfId="0" applyFont="1" applyFill="1" applyBorder="1" applyAlignment="1">
      <alignment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vertical="center" wrapText="1"/>
    </xf>
    <xf numFmtId="0" fontId="22" fillId="8" borderId="101" xfId="0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181" fontId="18" fillId="0" borderId="142" xfId="0" applyNumberFormat="1" applyFont="1" applyFill="1" applyBorder="1" applyAlignment="1">
      <alignment horizontal="center" vertical="center"/>
    </xf>
    <xf numFmtId="181" fontId="18" fillId="0" borderId="102" xfId="0" applyNumberFormat="1" applyFont="1" applyFill="1" applyBorder="1" applyAlignment="1">
      <alignment horizontal="center" vertical="center"/>
    </xf>
    <xf numFmtId="181" fontId="18" fillId="0" borderId="143" xfId="0" applyNumberFormat="1" applyFont="1" applyFill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81" fontId="18" fillId="0" borderId="77" xfId="0" applyNumberFormat="1" applyFont="1" applyBorder="1" applyAlignment="1">
      <alignment horizontal="center" vertical="center"/>
    </xf>
    <xf numFmtId="181" fontId="18" fillId="0" borderId="60" xfId="0" applyNumberFormat="1" applyFont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179" fontId="18" fillId="0" borderId="54" xfId="0" applyNumberFormat="1" applyFont="1" applyBorder="1" applyAlignment="1">
      <alignment horizontal="center" vertical="center"/>
    </xf>
    <xf numFmtId="179" fontId="18" fillId="0" borderId="140" xfId="0" applyNumberFormat="1" applyFont="1" applyBorder="1" applyAlignment="1">
      <alignment horizontal="center" vertical="center"/>
    </xf>
    <xf numFmtId="181" fontId="18" fillId="0" borderId="106" xfId="0" applyNumberFormat="1" applyFont="1" applyBorder="1" applyAlignment="1">
      <alignment horizontal="center" vertical="center"/>
    </xf>
    <xf numFmtId="181" fontId="18" fillId="0" borderId="134" xfId="0" applyNumberFormat="1" applyFont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10" fontId="18" fillId="0" borderId="47" xfId="0" applyNumberFormat="1" applyFont="1" applyBorder="1" applyAlignment="1">
      <alignment horizontal="center" vertical="center"/>
    </xf>
    <xf numFmtId="10" fontId="18" fillId="0" borderId="48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0" fontId="17" fillId="0" borderId="68" xfId="0" applyFont="1" applyBorder="1" applyAlignment="1">
      <alignment horizontal="left" vertical="center"/>
    </xf>
    <xf numFmtId="0" fontId="17" fillId="0" borderId="120" xfId="0" applyFont="1" applyBorder="1" applyAlignment="1">
      <alignment horizontal="left" vertical="center"/>
    </xf>
    <xf numFmtId="0" fontId="17" fillId="0" borderId="100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7" fillId="0" borderId="145" xfId="0" applyFont="1" applyBorder="1" applyAlignment="1">
      <alignment horizontal="left" vertical="center"/>
    </xf>
    <xf numFmtId="0" fontId="17" fillId="0" borderId="146" xfId="0" applyFont="1" applyBorder="1" applyAlignment="1">
      <alignment horizontal="left" vertical="center"/>
    </xf>
    <xf numFmtId="181" fontId="18" fillId="0" borderId="44" xfId="0" applyNumberFormat="1" applyFont="1" applyFill="1" applyBorder="1" applyAlignment="1">
      <alignment horizontal="center" vertical="center"/>
    </xf>
    <xf numFmtId="10" fontId="18" fillId="0" borderId="53" xfId="0" applyNumberFormat="1" applyFont="1" applyBorder="1" applyAlignment="1">
      <alignment horizontal="center" vertical="center"/>
    </xf>
    <xf numFmtId="10" fontId="18" fillId="0" borderId="54" xfId="0" applyNumberFormat="1" applyFont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10" fontId="18" fillId="0" borderId="64" xfId="0" applyNumberFormat="1" applyFont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0" fontId="18" fillId="0" borderId="136" xfId="0" applyNumberFormat="1" applyFont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179" fontId="24" fillId="6" borderId="42" xfId="0" applyNumberFormat="1" applyFont="1" applyFill="1" applyBorder="1" applyAlignment="1">
      <alignment horizontal="center" vertical="center"/>
    </xf>
    <xf numFmtId="179" fontId="24" fillId="6" borderId="73" xfId="0" applyNumberFormat="1" applyFont="1" applyFill="1" applyBorder="1" applyAlignment="1">
      <alignment horizontal="center" vertical="center"/>
    </xf>
    <xf numFmtId="179" fontId="24" fillId="6" borderId="45" xfId="0" applyNumberFormat="1" applyFont="1" applyFill="1" applyBorder="1" applyAlignment="1">
      <alignment horizontal="center" vertical="center"/>
    </xf>
    <xf numFmtId="179" fontId="24" fillId="6" borderId="75" xfId="0" applyNumberFormat="1" applyFont="1" applyFill="1" applyBorder="1" applyAlignment="1">
      <alignment horizontal="center" vertical="center"/>
    </xf>
    <xf numFmtId="10" fontId="24" fillId="6" borderId="50" xfId="0" applyNumberFormat="1" applyFont="1" applyFill="1" applyBorder="1" applyAlignment="1">
      <alignment horizontal="center" vertical="center"/>
    </xf>
    <xf numFmtId="10" fontId="24" fillId="6" borderId="137" xfId="0" applyNumberFormat="1" applyFont="1" applyFill="1" applyBorder="1" applyAlignment="1">
      <alignment horizontal="center" vertical="center"/>
    </xf>
    <xf numFmtId="0" fontId="23" fillId="7" borderId="83" xfId="0" applyFont="1" applyFill="1" applyBorder="1" applyAlignment="1">
      <alignment horizontal="center" vertical="center"/>
    </xf>
    <xf numFmtId="181" fontId="24" fillId="6" borderId="54" xfId="0" applyNumberFormat="1" applyFont="1" applyFill="1" applyBorder="1" applyAlignment="1">
      <alignment horizontal="center" vertical="center"/>
    </xf>
    <xf numFmtId="181" fontId="24" fillId="6" borderId="140" xfId="0" applyNumberFormat="1" applyFont="1" applyFill="1" applyBorder="1" applyAlignment="1">
      <alignment horizontal="center" vertical="center"/>
    </xf>
    <xf numFmtId="181" fontId="24" fillId="6" borderId="45" xfId="0" applyNumberFormat="1" applyFont="1" applyFill="1" applyBorder="1" applyAlignment="1">
      <alignment horizontal="center" vertical="center"/>
    </xf>
    <xf numFmtId="181" fontId="24" fillId="6" borderId="75" xfId="0" applyNumberFormat="1" applyFont="1" applyFill="1" applyBorder="1" applyAlignment="1">
      <alignment horizontal="center" vertical="center"/>
    </xf>
    <xf numFmtId="181" fontId="18" fillId="0" borderId="70" xfId="0" applyNumberFormat="1" applyFont="1" applyBorder="1" applyAlignment="1">
      <alignment horizontal="center" vertical="center"/>
    </xf>
    <xf numFmtId="181" fontId="18" fillId="0" borderId="79" xfId="0" applyNumberFormat="1" applyFont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0" fontId="24" fillId="6" borderId="48" xfId="0" applyNumberFormat="1" applyFont="1" applyFill="1" applyBorder="1" applyAlignment="1">
      <alignment horizontal="center" vertical="center"/>
    </xf>
    <xf numFmtId="10" fontId="24" fillId="6" borderId="78" xfId="0" applyNumberFormat="1" applyFont="1" applyFill="1" applyBorder="1" applyAlignment="1">
      <alignment horizontal="center" vertical="center"/>
    </xf>
    <xf numFmtId="10" fontId="24" fillId="6" borderId="77" xfId="0" applyNumberFormat="1" applyFont="1" applyFill="1" applyBorder="1" applyAlignment="1">
      <alignment horizontal="center" vertical="center"/>
    </xf>
    <xf numFmtId="179" fontId="18" fillId="0" borderId="71" xfId="0" applyNumberFormat="1" applyFont="1" applyBorder="1" applyAlignment="1">
      <alignment horizontal="center" vertical="center"/>
    </xf>
    <xf numFmtId="179" fontId="18" fillId="0" borderId="80" xfId="0" applyNumberFormat="1" applyFont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81" fontId="24" fillId="6" borderId="57" xfId="0" applyNumberFormat="1" applyFont="1" applyFill="1" applyBorder="1" applyAlignment="1">
      <alignment horizontal="center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2" fillId="7" borderId="95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0" fontId="18" fillId="0" borderId="78" xfId="0" applyNumberFormat="1" applyFont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10" fontId="18" fillId="0" borderId="81" xfId="0" applyNumberFormat="1" applyFont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181" fontId="18" fillId="0" borderId="73" xfId="0" applyNumberFormat="1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0" fontId="21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left" vertical="center"/>
    </xf>
    <xf numFmtId="0" fontId="21" fillId="0" borderId="126" xfId="0" applyFont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0" fontId="18" fillId="0" borderId="104" xfId="0" applyFont="1" applyFill="1" applyBorder="1" applyAlignment="1">
      <alignment horizontal="center" vertical="center"/>
    </xf>
    <xf numFmtId="0" fontId="18" fillId="0" borderId="134" xfId="0" applyFont="1" applyFill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148" xfId="0" applyFont="1" applyFill="1" applyBorder="1" applyAlignment="1">
      <alignment horizontal="center" vertical="center"/>
    </xf>
    <xf numFmtId="0" fontId="18" fillId="0" borderId="140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93" xfId="0" applyFont="1" applyFill="1" applyBorder="1" applyAlignment="1">
      <alignment horizontal="center" vertical="center"/>
    </xf>
    <xf numFmtId="0" fontId="18" fillId="0" borderId="148" xfId="0" applyFont="1" applyFill="1" applyBorder="1" applyAlignment="1">
      <alignment horizontal="center" vertical="center" wrapText="1"/>
    </xf>
    <xf numFmtId="0" fontId="18" fillId="0" borderId="135" xfId="0" applyFont="1" applyFill="1" applyBorder="1" applyAlignment="1">
      <alignment horizontal="center" vertical="center" wrapText="1"/>
    </xf>
    <xf numFmtId="0" fontId="18" fillId="0" borderId="140" xfId="0" applyFont="1" applyFill="1" applyBorder="1" applyAlignment="1">
      <alignment horizontal="center" vertical="center" wrapText="1"/>
    </xf>
    <xf numFmtId="10" fontId="18" fillId="0" borderId="47" xfId="19" applyNumberFormat="1" applyFont="1" applyFill="1" applyBorder="1" applyAlignment="1">
      <alignment horizontal="center" vertical="center"/>
    </xf>
    <xf numFmtId="10" fontId="22" fillId="0" borderId="47" xfId="19" applyNumberFormat="1" applyFont="1" applyFill="1" applyBorder="1" applyAlignment="1">
      <alignment horizontal="center" vertical="center"/>
    </xf>
    <xf numFmtId="10" fontId="22" fillId="0" borderId="59" xfId="19" applyNumberFormat="1" applyFont="1" applyFill="1" applyBorder="1" applyAlignment="1">
      <alignment horizontal="center" vertical="center"/>
    </xf>
    <xf numFmtId="181" fontId="22" fillId="0" borderId="44" xfId="0" applyNumberFormat="1" applyFont="1" applyBorder="1" applyAlignment="1">
      <alignment horizontal="center" vertical="center"/>
    </xf>
    <xf numFmtId="181" fontId="22" fillId="0" borderId="57" xfId="0" applyNumberFormat="1" applyFont="1" applyBorder="1" applyAlignment="1">
      <alignment horizontal="center" vertical="center"/>
    </xf>
    <xf numFmtId="0" fontId="24" fillId="0" borderId="114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110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24" fillId="0" borderId="45" xfId="0" applyNumberFormat="1" applyFont="1" applyBorder="1" applyAlignment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181" fontId="24" fillId="0" borderId="172" xfId="0" applyNumberFormat="1" applyFont="1" applyBorder="1" applyAlignment="1">
      <alignment horizontal="center" vertical="center"/>
    </xf>
    <xf numFmtId="181" fontId="24" fillId="0" borderId="0" xfId="0" applyNumberFormat="1" applyFont="1" applyBorder="1" applyAlignment="1">
      <alignment horizontal="center" vertical="center"/>
    </xf>
    <xf numFmtId="181" fontId="23" fillId="0" borderId="45" xfId="0" applyNumberFormat="1" applyFont="1" applyBorder="1" applyAlignment="1">
      <alignment horizontal="center" vertical="center"/>
    </xf>
    <xf numFmtId="181" fontId="23" fillId="0" borderId="75" xfId="0" applyNumberFormat="1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9" xfId="0" applyFont="1" applyBorder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71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2" fillId="0" borderId="41" xfId="0" applyNumberFormat="1" applyFont="1" applyBorder="1" applyAlignment="1">
      <alignment horizontal="center" vertical="center"/>
    </xf>
    <xf numFmtId="181" fontId="22" fillId="0" borderId="55" xfId="0" applyNumberFormat="1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14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10" fontId="18" fillId="0" borderId="46" xfId="19" applyNumberFormat="1" applyFont="1" applyFill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43" fillId="0" borderId="98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23" fillId="0" borderId="174" xfId="0" applyFont="1" applyFill="1" applyBorder="1" applyAlignment="1">
      <alignment horizontal="center" vertical="center" wrapText="1"/>
    </xf>
    <xf numFmtId="0" fontId="23" fillId="0" borderId="100" xfId="0" applyFont="1" applyFill="1" applyBorder="1" applyAlignment="1">
      <alignment horizontal="center" vertical="center" wrapText="1"/>
    </xf>
    <xf numFmtId="181" fontId="24" fillId="0" borderId="2" xfId="0" applyNumberFormat="1" applyFont="1" applyFill="1" applyBorder="1" applyAlignment="1">
      <alignment horizontal="center" vertical="center"/>
    </xf>
    <xf numFmtId="0" fontId="23" fillId="0" borderId="174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center" vertical="center"/>
    </xf>
    <xf numFmtId="181" fontId="24" fillId="0" borderId="68" xfId="0" applyNumberFormat="1" applyFont="1" applyFill="1" applyBorder="1" applyAlignment="1">
      <alignment horizontal="center" vertical="center"/>
    </xf>
    <xf numFmtId="181" fontId="24" fillId="0" borderId="120" xfId="0" applyNumberFormat="1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81" fontId="24" fillId="0" borderId="68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 applyProtection="1">
      <alignment horizontal="center" vertical="center"/>
      <protection locked="0"/>
    </xf>
    <xf numFmtId="0" fontId="24" fillId="0" borderId="68" xfId="0" applyFont="1" applyFill="1" applyBorder="1" applyAlignment="1">
      <alignment horizontal="left" vertical="center"/>
    </xf>
    <xf numFmtId="0" fontId="24" fillId="0" borderId="120" xfId="0" applyFont="1" applyFill="1" applyBorder="1" applyAlignment="1">
      <alignment horizontal="left" vertical="center"/>
    </xf>
    <xf numFmtId="0" fontId="24" fillId="0" borderId="15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81" fontId="24" fillId="0" borderId="68" xfId="0" applyNumberFormat="1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 wrapText="1"/>
    </xf>
    <xf numFmtId="0" fontId="42" fillId="0" borderId="161" xfId="0" applyFont="1" applyBorder="1" applyAlignment="1">
      <alignment horizontal="center" vertical="center"/>
    </xf>
    <xf numFmtId="0" fontId="42" fillId="0" borderId="162" xfId="0" applyFont="1" applyBorder="1" applyAlignment="1">
      <alignment horizontal="center" vertical="center"/>
    </xf>
    <xf numFmtId="0" fontId="42" fillId="0" borderId="163" xfId="0" applyFont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>
      <alignment horizontal="center" vertical="center" wrapText="1"/>
    </xf>
    <xf numFmtId="179" fontId="16" fillId="12" borderId="44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81" fontId="13" fillId="0" borderId="7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0" xfId="0" applyNumberFormat="1" applyFont="1" applyFill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/>
    </xf>
    <xf numFmtId="0" fontId="18" fillId="0" borderId="120" xfId="0" applyFont="1" applyFill="1" applyBorder="1" applyAlignment="1">
      <alignment horizontal="left" vertical="center" wrapText="1"/>
    </xf>
    <xf numFmtId="0" fontId="18" fillId="0" borderId="100" xfId="0" applyFont="1" applyFill="1" applyBorder="1" applyAlignment="1">
      <alignment horizontal="left" vertical="center" wrapText="1"/>
    </xf>
    <xf numFmtId="0" fontId="24" fillId="0" borderId="68" xfId="0" applyFont="1" applyFill="1" applyBorder="1" applyAlignment="1">
      <alignment horizontal="left" vertical="center" wrapText="1"/>
    </xf>
    <xf numFmtId="0" fontId="24" fillId="0" borderId="120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58" fontId="24" fillId="0" borderId="12" xfId="0" applyNumberFormat="1" applyFont="1" applyFill="1" applyBorder="1" applyAlignment="1">
      <alignment horizontal="center" vertical="center" wrapText="1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78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46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59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left" vertical="center"/>
    </xf>
    <xf numFmtId="10" fontId="24" fillId="0" borderId="68" xfId="0" applyNumberFormat="1" applyFont="1" applyFill="1" applyBorder="1" applyAlignment="1">
      <alignment horizontal="left" vertical="center" wrapText="1"/>
    </xf>
    <xf numFmtId="10" fontId="24" fillId="0" borderId="120" xfId="0" applyNumberFormat="1" applyFont="1" applyFill="1" applyBorder="1" applyAlignment="1">
      <alignment horizontal="left" vertical="center"/>
    </xf>
    <xf numFmtId="10" fontId="24" fillId="0" borderId="100" xfId="0" applyNumberFormat="1" applyFont="1" applyFill="1" applyBorder="1" applyAlignment="1">
      <alignment horizontal="left" vertical="center"/>
    </xf>
    <xf numFmtId="10" fontId="24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58" fontId="18" fillId="0" borderId="12" xfId="0" applyNumberFormat="1" applyFont="1" applyFill="1" applyBorder="1" applyAlignment="1">
      <alignment horizontal="center" vertical="center" wrapText="1"/>
    </xf>
    <xf numFmtId="10" fontId="24" fillId="0" borderId="120" xfId="0" applyNumberFormat="1" applyFont="1" applyFill="1" applyBorder="1" applyAlignment="1">
      <alignment horizontal="left" vertical="center" wrapText="1"/>
    </xf>
    <xf numFmtId="10" fontId="24" fillId="0" borderId="100" xfId="0" applyNumberFormat="1" applyFont="1" applyFill="1" applyBorder="1" applyAlignment="1">
      <alignment horizontal="left" vertical="center" wrapText="1"/>
    </xf>
    <xf numFmtId="49" fontId="24" fillId="0" borderId="68" xfId="0" applyNumberFormat="1" applyFont="1" applyFill="1" applyBorder="1" applyAlignment="1">
      <alignment horizontal="left" vertical="center" wrapText="1"/>
    </xf>
    <xf numFmtId="49" fontId="24" fillId="0" borderId="120" xfId="0" applyNumberFormat="1" applyFont="1" applyFill="1" applyBorder="1" applyAlignment="1">
      <alignment horizontal="left" vertical="center"/>
    </xf>
    <xf numFmtId="49" fontId="24" fillId="0" borderId="100" xfId="0" applyNumberFormat="1" applyFont="1" applyFill="1" applyBorder="1" applyAlignment="1">
      <alignment horizontal="left" vertical="center"/>
    </xf>
    <xf numFmtId="181" fontId="24" fillId="0" borderId="118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59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54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0" fontId="18" fillId="0" borderId="53" xfId="0" applyNumberFormat="1" applyFont="1" applyFill="1" applyBorder="1" applyAlignment="1">
      <alignment horizontal="center" vertical="center"/>
    </xf>
    <xf numFmtId="10" fontId="18" fillId="0" borderId="54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1" fontId="18" fillId="0" borderId="135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0" fontId="18" fillId="0" borderId="135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0" fontId="39" fillId="0" borderId="102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0" fontId="18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 wrapText="1"/>
    </xf>
    <xf numFmtId="0" fontId="18" fillId="0" borderId="103" xfId="0" applyNumberFormat="1" applyFont="1" applyFill="1" applyBorder="1" applyAlignment="1">
      <alignment horizontal="left" vertical="center" wrapText="1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179" fontId="18" fillId="0" borderId="58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 wrapText="1"/>
    </xf>
    <xf numFmtId="58" fontId="18" fillId="0" borderId="62" xfId="0" applyNumberFormat="1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179" fontId="18" fillId="0" borderId="71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50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81" fontId="39" fillId="0" borderId="2" xfId="4" applyNumberFormat="1" applyFont="1" applyFill="1" applyBorder="1" applyAlignment="1">
      <alignment horizontal="center" vertical="center" wrapText="1"/>
    </xf>
    <xf numFmtId="181" fontId="39" fillId="0" borderId="2" xfId="4" applyNumberFormat="1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left" vertical="center" wrapText="1"/>
    </xf>
    <xf numFmtId="181" fontId="44" fillId="0" borderId="68" xfId="19" applyNumberFormat="1" applyFont="1" applyFill="1" applyBorder="1" applyAlignment="1">
      <alignment horizontal="center" vertical="center" wrapText="1" readingOrder="1"/>
    </xf>
    <xf numFmtId="181" fontId="44" fillId="0" borderId="100" xfId="19" applyNumberFormat="1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175" xfId="0" applyFont="1" applyFill="1" applyBorder="1" applyAlignment="1">
      <alignment horizontal="center" vertical="center"/>
    </xf>
    <xf numFmtId="0" fontId="23" fillId="0" borderId="165" xfId="0" applyFont="1" applyFill="1" applyBorder="1" applyAlignment="1">
      <alignment horizontal="center" vertical="center"/>
    </xf>
    <xf numFmtId="0" fontId="23" fillId="0" borderId="168" xfId="0" applyFont="1" applyFill="1" applyBorder="1" applyAlignment="1">
      <alignment horizontal="center" vertical="center"/>
    </xf>
    <xf numFmtId="0" fontId="24" fillId="0" borderId="111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2" fontId="24" fillId="0" borderId="164" xfId="0" applyNumberFormat="1" applyFont="1" applyFill="1" applyBorder="1" applyAlignment="1">
      <alignment horizontal="center" vertical="center"/>
    </xf>
    <xf numFmtId="2" fontId="24" fillId="0" borderId="165" xfId="0" applyNumberFormat="1" applyFont="1" applyFill="1" applyBorder="1" applyAlignment="1">
      <alignment horizontal="center" vertical="center"/>
    </xf>
    <xf numFmtId="2" fontId="23" fillId="0" borderId="166" xfId="0" applyNumberFormat="1" applyFont="1" applyFill="1" applyBorder="1" applyAlignment="1">
      <alignment horizontal="center" vertical="center"/>
    </xf>
    <xf numFmtId="0" fontId="23" fillId="0" borderId="167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4" fillId="0" borderId="85" xfId="0" applyFon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center" vertical="center"/>
    </xf>
    <xf numFmtId="0" fontId="23" fillId="0" borderId="169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4" fillId="0" borderId="94" xfId="0" applyFont="1" applyFill="1" applyBorder="1" applyAlignment="1">
      <alignment horizontal="center" vertical="center"/>
    </xf>
    <xf numFmtId="0" fontId="24" fillId="0" borderId="100" xfId="0" applyFont="1" applyFill="1" applyBorder="1" applyAlignment="1">
      <alignment horizontal="center" vertical="center"/>
    </xf>
    <xf numFmtId="2" fontId="24" fillId="0" borderId="43" xfId="0" applyNumberFormat="1" applyFont="1" applyFill="1" applyBorder="1" applyAlignment="1">
      <alignment horizontal="center" vertical="center"/>
    </xf>
    <xf numFmtId="2" fontId="24" fillId="0" borderId="44" xfId="0" applyNumberFormat="1" applyFont="1" applyFill="1" applyBorder="1" applyAlignment="1">
      <alignment horizontal="center" vertical="center"/>
    </xf>
    <xf numFmtId="2" fontId="23" fillId="0" borderId="62" xfId="0" applyNumberFormat="1" applyFont="1" applyFill="1" applyBorder="1" applyAlignment="1">
      <alignment horizontal="center" vertical="center"/>
    </xf>
    <xf numFmtId="176" fontId="24" fillId="0" borderId="44" xfId="0" applyNumberFormat="1" applyFont="1" applyFill="1" applyBorder="1" applyAlignment="1">
      <alignment horizontal="center" vertical="center"/>
    </xf>
    <xf numFmtId="0" fontId="24" fillId="0" borderId="82" xfId="0" applyFon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center" vertical="center"/>
    </xf>
    <xf numFmtId="2" fontId="24" fillId="0" borderId="58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4" fillId="0" borderId="122" xfId="19" applyNumberFormat="1" applyFont="1" applyFill="1" applyBorder="1" applyAlignment="1" applyProtection="1">
      <alignment horizontal="center" vertical="center"/>
    </xf>
    <xf numFmtId="0" fontId="24" fillId="0" borderId="107" xfId="19" applyNumberFormat="1" applyFont="1" applyFill="1" applyBorder="1" applyAlignment="1" applyProtection="1">
      <alignment horizontal="center" vertical="center"/>
    </xf>
    <xf numFmtId="181" fontId="24" fillId="0" borderId="122" xfId="19" applyNumberFormat="1" applyFont="1" applyFill="1" applyBorder="1" applyAlignment="1" applyProtection="1">
      <alignment horizontal="center" vertical="center"/>
    </xf>
    <xf numFmtId="176" fontId="24" fillId="0" borderId="107" xfId="19" applyNumberFormat="1" applyFont="1" applyFill="1" applyBorder="1" applyAlignment="1" applyProtection="1">
      <alignment horizontal="center" vertical="center"/>
    </xf>
    <xf numFmtId="0" fontId="24" fillId="0" borderId="83" xfId="0" applyFont="1" applyFill="1" applyBorder="1" applyAlignment="1">
      <alignment horizontal="center" vertical="center"/>
    </xf>
    <xf numFmtId="0" fontId="24" fillId="0" borderId="88" xfId="0" applyFont="1" applyFill="1" applyBorder="1" applyAlignment="1">
      <alignment horizontal="center" vertical="center"/>
    </xf>
    <xf numFmtId="0" fontId="24" fillId="0" borderId="89" xfId="0" applyFont="1" applyFill="1" applyBorder="1" applyAlignment="1">
      <alignment horizontal="center" vertical="center"/>
    </xf>
    <xf numFmtId="2" fontId="18" fillId="0" borderId="58" xfId="0" applyNumberFormat="1" applyFont="1" applyFill="1" applyBorder="1" applyAlignment="1">
      <alignment horizontal="center" vertical="center"/>
    </xf>
    <xf numFmtId="2" fontId="22" fillId="0" borderId="62" xfId="0" applyNumberFormat="1" applyFont="1" applyFill="1" applyBorder="1" applyAlignment="1">
      <alignment horizontal="center" vertical="center"/>
    </xf>
    <xf numFmtId="0" fontId="23" fillId="0" borderId="170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4" fillId="0" borderId="112" xfId="0" applyFont="1" applyFill="1" applyBorder="1" applyAlignment="1">
      <alignment horizontal="center" vertical="center"/>
    </xf>
    <xf numFmtId="0" fontId="24" fillId="0" borderId="119" xfId="0" applyFont="1" applyFill="1" applyBorder="1">
      <alignment vertical="center"/>
    </xf>
    <xf numFmtId="0" fontId="24" fillId="0" borderId="161" xfId="0" applyFont="1" applyFill="1" applyBorder="1" applyAlignment="1">
      <alignment horizontal="center" vertical="center"/>
    </xf>
    <xf numFmtId="0" fontId="24" fillId="0" borderId="162" xfId="0" applyFont="1" applyFill="1" applyBorder="1" applyAlignment="1">
      <alignment horizontal="center" vertical="center"/>
    </xf>
    <xf numFmtId="0" fontId="24" fillId="0" borderId="163" xfId="0" applyFont="1" applyFill="1" applyBorder="1" applyAlignment="1">
      <alignment horizontal="center" vertical="center"/>
    </xf>
    <xf numFmtId="0" fontId="23" fillId="0" borderId="96" xfId="0" applyFont="1" applyFill="1" applyBorder="1" applyAlignment="1">
      <alignment horizontal="center" vertical="center"/>
    </xf>
    <xf numFmtId="0" fontId="23" fillId="0" borderId="97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2" fontId="24" fillId="0" borderId="173" xfId="0" applyNumberFormat="1" applyFont="1" applyFill="1" applyBorder="1" applyAlignment="1">
      <alignment horizontal="center" vertical="center"/>
    </xf>
    <xf numFmtId="0" fontId="23" fillId="0" borderId="9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176" fontId="24" fillId="0" borderId="122" xfId="19" applyNumberFormat="1" applyFont="1" applyFill="1" applyBorder="1" applyAlignment="1">
      <alignment horizontal="center" vertical="center"/>
    </xf>
    <xf numFmtId="0" fontId="23" fillId="0" borderId="109" xfId="0" applyFont="1" applyFill="1" applyBorder="1" applyAlignment="1">
      <alignment horizontal="center" vertical="center"/>
    </xf>
    <xf numFmtId="0" fontId="23" fillId="0" borderId="110" xfId="0" applyFont="1" applyFill="1" applyBorder="1" applyAlignment="1">
      <alignment horizontal="center" vertical="center"/>
    </xf>
    <xf numFmtId="0" fontId="23" fillId="0" borderId="119" xfId="0" applyFont="1" applyFill="1" applyBorder="1" applyAlignment="1">
      <alignment horizontal="center" vertical="center"/>
    </xf>
    <xf numFmtId="0" fontId="24" fillId="0" borderId="96" xfId="0" applyFont="1" applyFill="1" applyBorder="1" applyAlignment="1">
      <alignment horizontal="center" vertical="center"/>
    </xf>
    <xf numFmtId="0" fontId="24" fillId="0" borderId="97" xfId="0" applyFont="1" applyFill="1" applyBorder="1" applyAlignment="1">
      <alignment horizontal="center" vertical="center"/>
    </xf>
    <xf numFmtId="0" fontId="24" fillId="0" borderId="125" xfId="0" applyFont="1" applyFill="1" applyBorder="1" applyAlignment="1">
      <alignment horizontal="center" vertical="center"/>
    </xf>
    <xf numFmtId="176" fontId="24" fillId="0" borderId="107" xfId="19" applyNumberFormat="1" applyFont="1" applyFill="1" applyBorder="1" applyAlignment="1">
      <alignment horizontal="center" vertical="center"/>
    </xf>
    <xf numFmtId="2" fontId="18" fillId="0" borderId="44" xfId="0" applyNumberFormat="1" applyFont="1" applyFill="1" applyBorder="1" applyAlignment="1">
      <alignment horizontal="center" vertical="center"/>
    </xf>
    <xf numFmtId="0" fontId="24" fillId="0" borderId="87" xfId="0" applyFont="1" applyFill="1" applyBorder="1" applyAlignment="1">
      <alignment horizontal="center" vertical="center"/>
    </xf>
    <xf numFmtId="176" fontId="24" fillId="0" borderId="164" xfId="0" applyNumberFormat="1" applyFont="1" applyFill="1" applyBorder="1" applyAlignment="1">
      <alignment horizontal="center" vertical="center"/>
    </xf>
    <xf numFmtId="176" fontId="24" fillId="0" borderId="165" xfId="0" applyNumberFormat="1" applyFont="1" applyFill="1" applyBorder="1" applyAlignment="1">
      <alignment horizontal="center" vertical="center"/>
    </xf>
    <xf numFmtId="176" fontId="24" fillId="0" borderId="43" xfId="0" applyNumberFormat="1" applyFont="1" applyFill="1" applyBorder="1" applyAlignment="1">
      <alignment horizontal="center" vertical="center"/>
    </xf>
    <xf numFmtId="176" fontId="24" fillId="0" borderId="58" xfId="0" applyNumberFormat="1" applyFont="1" applyFill="1" applyBorder="1" applyAlignment="1">
      <alignment horizontal="center" vertical="center"/>
    </xf>
    <xf numFmtId="176" fontId="24" fillId="0" borderId="122" xfId="19" applyNumberFormat="1" applyFont="1" applyFill="1" applyBorder="1" applyAlignment="1" applyProtection="1">
      <alignment horizontal="center" vertical="center"/>
    </xf>
    <xf numFmtId="2" fontId="24" fillId="0" borderId="107" xfId="19" applyNumberFormat="1" applyFont="1" applyFill="1" applyBorder="1" applyAlignment="1" applyProtection="1">
      <alignment horizontal="center" vertical="center"/>
    </xf>
    <xf numFmtId="176" fontId="24" fillId="0" borderId="43" xfId="19" applyNumberFormat="1" applyFont="1" applyFill="1" applyBorder="1" applyAlignment="1" applyProtection="1">
      <alignment horizontal="center" vertical="center"/>
    </xf>
    <xf numFmtId="176" fontId="24" fillId="0" borderId="58" xfId="19" applyNumberFormat="1" applyFont="1" applyFill="1" applyBorder="1" applyAlignment="1" applyProtection="1">
      <alignment horizontal="center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周报汇总!$C$64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周报汇总!$D$66:$D$73</c15:sqref>
                  </c15:fullRef>
                </c:ext>
              </c:extLst>
              <c:f>周报汇总!$D$66:$D$72</c:f>
              <c:numCache>
                <c:formatCode>0.00_);[Red]\(0.00\)</c:formatCode>
                <c:ptCount val="7"/>
                <c:pt idx="1">
                  <c:v>436.52207719985427</c:v>
                </c:pt>
                <c:pt idx="2">
                  <c:v>323.7</c:v>
                </c:pt>
                <c:pt idx="3">
                  <c:v>206.19</c:v>
                </c:pt>
                <c:pt idx="4">
                  <c:v>8.4780000000000015</c:v>
                </c:pt>
                <c:pt idx="5">
                  <c:v>58.501972000000016</c:v>
                </c:pt>
                <c:pt idx="6">
                  <c:v>69.834009514918577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周报汇总!$E$64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周报汇总!$F$66:$F$73</c15:sqref>
                  </c15:fullRef>
                </c:ext>
              </c:extLst>
              <c:f>周报汇总!$F$66:$F$72</c:f>
              <c:numCache>
                <c:formatCode>0.00_);[Red]\(0.00\)</c:formatCode>
                <c:ptCount val="7"/>
                <c:pt idx="1">
                  <c:v>543.1692599476213</c:v>
                </c:pt>
                <c:pt idx="2">
                  <c:v>365.6</c:v>
                </c:pt>
                <c:pt idx="3">
                  <c:v>205.31</c:v>
                </c:pt>
                <c:pt idx="4">
                  <c:v>8.4780000000000015</c:v>
                </c:pt>
                <c:pt idx="5">
                  <c:v>58.501972000000016</c:v>
                </c:pt>
                <c:pt idx="6">
                  <c:v>122.5680470732764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周报汇总!$H$64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周报汇总!$I$66:$I$73</c15:sqref>
                  </c15:fullRef>
                </c:ext>
              </c:extLst>
              <c:f>周报汇总!$I$66:$I$72</c:f>
              <c:numCache>
                <c:formatCode>0.00_);[Red]\(0.00\)</c:formatCode>
                <c:ptCount val="7"/>
                <c:pt idx="1">
                  <c:v>486.63000000000005</c:v>
                </c:pt>
                <c:pt idx="2">
                  <c:v>362.67</c:v>
                </c:pt>
                <c:pt idx="3">
                  <c:v>214.81</c:v>
                </c:pt>
                <c:pt idx="4">
                  <c:v>2.544</c:v>
                </c:pt>
                <c:pt idx="5">
                  <c:v>66.017048000000017</c:v>
                </c:pt>
                <c:pt idx="6">
                  <c:v>46.379839186611761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周报汇总!$C$63:$C$65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周报汇总!$C$66:$C$73</c15:sqref>
                        </c15:fullRef>
                        <c15:formulaRef>
                          <c15:sqref>周报汇总!$C$66:$C$72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108644</c:v>
                      </c:pt>
                      <c:pt idx="2">
                        <c:v>15000</c:v>
                      </c:pt>
                      <c:pt idx="3">
                        <c:v>8284</c:v>
                      </c:pt>
                      <c:pt idx="4">
                        <c:v>82</c:v>
                      </c:pt>
                      <c:pt idx="5">
                        <c:v>6106</c:v>
                      </c:pt>
                      <c:pt idx="6">
                        <c:v>18982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周报汇总!$E$63:$E$65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周报汇总!$E$66:$E$73</c15:sqref>
                        </c15:fullRef>
                        <c15:formulaRef>
                          <c15:sqref>周报汇总!$E$66:$E$72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110674</c:v>
                      </c:pt>
                      <c:pt idx="2">
                        <c:v>12372</c:v>
                      </c:pt>
                      <c:pt idx="3">
                        <c:v>8291</c:v>
                      </c:pt>
                      <c:pt idx="4">
                        <c:v>82</c:v>
                      </c:pt>
                      <c:pt idx="5">
                        <c:v>6106</c:v>
                      </c:pt>
                      <c:pt idx="6">
                        <c:v>65063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周报汇总!$G$63:$G$65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周报汇总!$G$66:$G$73</c15:sqref>
                        </c15:fullRef>
                        <c15:formulaRef>
                          <c15:sqref>周报汇总!$G$66:$G$72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</c:v>
                      </c:pt>
                      <c:pt idx="1">
                        <c:v>1.2443110860093805</c:v>
                      </c:pt>
                      <c:pt idx="2">
                        <c:v>1.129440840284214</c:v>
                      </c:pt>
                      <c:pt idx="3">
                        <c:v>0.99573209176002719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1.7551340374791498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周报汇总!$H$63:$H$65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周报汇总!$H$66:$H$73</c15:sqref>
                        </c15:fullRef>
                        <c15:formulaRef>
                          <c15:sqref>周报汇总!$H$66:$H$72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69524</c:v>
                      </c:pt>
                      <c:pt idx="2">
                        <c:v>4735</c:v>
                      </c:pt>
                      <c:pt idx="3">
                        <c:v>8995</c:v>
                      </c:pt>
                      <c:pt idx="4">
                        <c:v>25</c:v>
                      </c:pt>
                      <c:pt idx="5">
                        <c:v>6689</c:v>
                      </c:pt>
                      <c:pt idx="6">
                        <c:v>14218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周报汇总!$J$63:$J$65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周报汇总!$J$66:$J$73</c15:sqref>
                        </c15:fullRef>
                        <c15:formulaRef>
                          <c15:sqref>周报汇总!$J$66:$J$72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1">
                        <c:v>260747</c:v>
                      </c:pt>
                      <c:pt idx="2">
                        <c:v>508</c:v>
                      </c:pt>
                      <c:pt idx="3">
                        <c:v>1768</c:v>
                      </c:pt>
                      <c:pt idx="4">
                        <c:v>100</c:v>
                      </c:pt>
                      <c:pt idx="5">
                        <c:v>2689.5</c:v>
                      </c:pt>
                      <c:pt idx="6">
                        <c:v>56715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周报汇总!$K$63:$K$65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周报汇总!$K$66:$K$73</c15:sqref>
                        </c15:fullRef>
                        <c15:formulaRef>
                          <c15:sqref>周报汇总!$K$66:$K$72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1">
                        <c:v>1510</c:v>
                      </c:pt>
                      <c:pt idx="2">
                        <c:v>35.5</c:v>
                      </c:pt>
                      <c:pt idx="3">
                        <c:v>46.92000000000003</c:v>
                      </c:pt>
                      <c:pt idx="4">
                        <c:v>11.454000000000001</c:v>
                      </c:pt>
                      <c:pt idx="5">
                        <c:v>23.029315</c:v>
                      </c:pt>
                      <c:pt idx="6">
                        <c:v>90.917069297300202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周报汇总!$A$257:$B$257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周报汇总!$C$251:$H$251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周报汇总!$C$257:$H$257</c:f>
              <c:numCache>
                <c:formatCode>0.00%</c:formatCode>
                <c:ptCount val="6"/>
                <c:pt idx="0">
                  <c:v>5.99</c:v>
                </c:pt>
                <c:pt idx="1">
                  <c:v>6.6139999999999999</c:v>
                </c:pt>
                <c:pt idx="2">
                  <c:v>0.89200000000000002</c:v>
                </c:pt>
                <c:pt idx="3">
                  <c:v>1.206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2486</c:v>
                      </c:pt>
                      <c:pt idx="1">
                        <c:v>8564</c:v>
                      </c:pt>
                      <c:pt idx="2">
                        <c:v>32</c:v>
                      </c:pt>
                      <c:pt idx="3">
                        <c:v>267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2.4860000000000002</c:v>
                      </c:pt>
                      <c:pt idx="1">
                        <c:v>17.128</c:v>
                      </c:pt>
                      <c:pt idx="2">
                        <c:v>0.10666666666666667</c:v>
                      </c:pt>
                      <c:pt idx="3">
                        <c:v>0.89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4792</c:v>
                      </c:pt>
                      <c:pt idx="1">
                        <c:v>3307</c:v>
                      </c:pt>
                      <c:pt idx="2">
                        <c:v>446</c:v>
                      </c:pt>
                      <c:pt idx="3">
                        <c:v>603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周报汇总!$A$260:$B$260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周报汇总!$C$251:$H$251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周报汇总!$C$260:$H$260</c:f>
              <c:numCache>
                <c:formatCode>0.00%</c:formatCode>
                <c:ptCount val="6"/>
                <c:pt idx="0">
                  <c:v>2.68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2486</c:v>
                      </c:pt>
                      <c:pt idx="1">
                        <c:v>8564</c:v>
                      </c:pt>
                      <c:pt idx="2">
                        <c:v>32</c:v>
                      </c:pt>
                      <c:pt idx="3">
                        <c:v>267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2.4860000000000002</c:v>
                      </c:pt>
                      <c:pt idx="1">
                        <c:v>17.128</c:v>
                      </c:pt>
                      <c:pt idx="2">
                        <c:v>0.10666666666666667</c:v>
                      </c:pt>
                      <c:pt idx="3">
                        <c:v>0.89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4792</c:v>
                      </c:pt>
                      <c:pt idx="1">
                        <c:v>3307</c:v>
                      </c:pt>
                      <c:pt idx="2">
                        <c:v>446</c:v>
                      </c:pt>
                      <c:pt idx="3">
                        <c:v>603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5.99</c:v>
                      </c:pt>
                      <c:pt idx="1">
                        <c:v>6.6139999999999999</c:v>
                      </c:pt>
                      <c:pt idx="2">
                        <c:v>0.89200000000000002</c:v>
                      </c:pt>
                      <c:pt idx="3">
                        <c:v>1.206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536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200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周报汇总!$C$261:$H$261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周报汇总!$C$262:$H$262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周报汇总!$A$263:$B$263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周报汇总!$C$263:$H$263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周报汇总!$A$263:$B$263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周报汇总!$C$251:$H$251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周报汇总!$C$263:$H$263</c:f>
              <c:numCache>
                <c:formatCode>0.00%</c:formatCode>
                <c:ptCount val="6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2486</c:v>
                      </c:pt>
                      <c:pt idx="1">
                        <c:v>8564</c:v>
                      </c:pt>
                      <c:pt idx="2">
                        <c:v>32</c:v>
                      </c:pt>
                      <c:pt idx="3">
                        <c:v>267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2.4860000000000002</c:v>
                      </c:pt>
                      <c:pt idx="1">
                        <c:v>17.128</c:v>
                      </c:pt>
                      <c:pt idx="2">
                        <c:v>0.10666666666666667</c:v>
                      </c:pt>
                      <c:pt idx="3">
                        <c:v>0.89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4792</c:v>
                      </c:pt>
                      <c:pt idx="1">
                        <c:v>3307</c:v>
                      </c:pt>
                      <c:pt idx="2">
                        <c:v>446</c:v>
                      </c:pt>
                      <c:pt idx="3">
                        <c:v>603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5.99</c:v>
                      </c:pt>
                      <c:pt idx="1">
                        <c:v>6.6139999999999999</c:v>
                      </c:pt>
                      <c:pt idx="2">
                        <c:v>0.89200000000000002</c:v>
                      </c:pt>
                      <c:pt idx="3">
                        <c:v>1.206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536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200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周报汇总!$C$260:$H$260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2.68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周报汇总!$C$261:$H$261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周报汇总!$C$262:$H$262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(周报汇总!$K$82,周报汇总!$T$80,周报汇总!$V$80)</c:f>
              <c:numCache>
                <c:formatCode>0_);[Red]\(0\)</c:formatCode>
                <c:ptCount val="3"/>
                <c:pt idx="0" formatCode="0.00%">
                  <c:v>0.41875472058921254</c:v>
                </c:pt>
                <c:pt idx="1">
                  <c:v>181300</c:v>
                </c:pt>
                <c:pt idx="2" formatCode="0.00_);[Red]\(0.00\)">
                  <c:v>95416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3226"/>
        <c:axId val="189713942"/>
      </c:barChart>
      <c:catAx>
        <c:axId val="1949532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9713942"/>
        <c:crosses val="autoZero"/>
        <c:auto val="1"/>
        <c:lblAlgn val="ctr"/>
        <c:lblOffset val="100"/>
        <c:noMultiLvlLbl val="0"/>
      </c:catAx>
      <c:valAx>
        <c:axId val="1897139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9532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周报汇总!$B$83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(周报汇总!$K$83,周报汇总!$T$85,周报汇总!$V$85)</c:f>
              <c:numCache>
                <c:formatCode>0_);[Red]\(0\)</c:formatCode>
                <c:ptCount val="3"/>
                <c:pt idx="0" formatCode="0.00_);[Red]\(0.00\)">
                  <c:v>4.4663823529411752</c:v>
                </c:pt>
                <c:pt idx="1">
                  <c:v>551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周报汇总!$B$86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(周报汇总!$K$86,周报汇总!$T$84,周报汇总!$V$84)</c:f>
              <c:numCache>
                <c:formatCode>0.00_);[Red]\(0.00\)</c:formatCode>
                <c:ptCount val="3"/>
                <c:pt idx="0">
                  <c:v>2.7905412380935375</c:v>
                </c:pt>
                <c:pt idx="1">
                  <c:v>1297.8566877288974</c:v>
                </c:pt>
                <c:pt idx="2">
                  <c:v>-228.56936950826753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58963"/>
        <c:axId val="150106023"/>
      </c:barChart>
      <c:catAx>
        <c:axId val="73945896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106023"/>
        <c:crosses val="autoZero"/>
        <c:auto val="1"/>
        <c:lblAlgn val="ctr"/>
        <c:lblOffset val="100"/>
        <c:noMultiLvlLbl val="0"/>
      </c:catAx>
      <c:valAx>
        <c:axId val="1501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94589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周报汇总!$B$100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周报汇总!$D$97:$J$97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周报汇总!$D$100:$J$100</c:f>
              <c:numCache>
                <c:formatCode>0.00%</c:formatCode>
                <c:ptCount val="7"/>
                <c:pt idx="0">
                  <c:v>0</c:v>
                </c:pt>
                <c:pt idx="1">
                  <c:v>0.99520780203458226</c:v>
                </c:pt>
                <c:pt idx="2">
                  <c:v>0.99983800421189051</c:v>
                </c:pt>
                <c:pt idx="3">
                  <c:v>0.99831142202388135</c:v>
                </c:pt>
                <c:pt idx="4">
                  <c:v>1</c:v>
                </c:pt>
                <c:pt idx="5">
                  <c:v>0.99923084023013264</c:v>
                </c:pt>
                <c:pt idx="6">
                  <c:v>0.99940058097536233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周报汇总!$C$121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周报汇总!$A$123:$A$129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周报汇总!$G$123:$G$129</c:f>
              <c:numCache>
                <c:formatCode>0_);[Red]\(0\)</c:formatCode>
                <c:ptCount val="7"/>
                <c:pt idx="0">
                  <c:v>0</c:v>
                </c:pt>
                <c:pt idx="1">
                  <c:v>409</c:v>
                </c:pt>
                <c:pt idx="2">
                  <c:v>68</c:v>
                </c:pt>
                <c:pt idx="3">
                  <c:v>73</c:v>
                </c:pt>
                <c:pt idx="4">
                  <c:v>15</c:v>
                </c:pt>
                <c:pt idx="5">
                  <c:v>56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周报汇总!$H$121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周报汇总!$A$123:$A$129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周报汇总!$L$123:$L$129</c:f>
              <c:numCache>
                <c:formatCode>0_);[Red]\(0\)</c:formatCode>
                <c:ptCount val="7"/>
                <c:pt idx="0">
                  <c:v>0</c:v>
                </c:pt>
                <c:pt idx="1">
                  <c:v>431</c:v>
                </c:pt>
                <c:pt idx="2">
                  <c:v>67</c:v>
                </c:pt>
                <c:pt idx="3">
                  <c:v>71</c:v>
                </c:pt>
                <c:pt idx="4">
                  <c:v>15</c:v>
                </c:pt>
                <c:pt idx="5">
                  <c:v>57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周报汇总!$M$133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周报汇总!$A$135:$B$142</c15:sqref>
                  </c15:fullRef>
                </c:ext>
              </c:extLst>
              <c:f>周报汇总!$A$135:$B$141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周报汇总!$M$135:$M$142</c15:sqref>
                  </c15:fullRef>
                </c:ext>
              </c:extLst>
              <c:f>周报汇总!$M$135:$M$141</c:f>
              <c:numCache>
                <c:formatCode>0.00%</c:formatCode>
                <c:ptCount val="7"/>
                <c:pt idx="1">
                  <c:v>0.89630951695549543</c:v>
                </c:pt>
                <c:pt idx="2">
                  <c:v>0.92503987240829344</c:v>
                </c:pt>
                <c:pt idx="3">
                  <c:v>0.87609359104781281</c:v>
                </c:pt>
                <c:pt idx="4">
                  <c:v>0.3125</c:v>
                </c:pt>
                <c:pt idx="5">
                  <c:v>0.94726855394032128</c:v>
                </c:pt>
                <c:pt idx="6">
                  <c:v>0.93499999999999994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19</c:v>
                </c:pt>
                <c:pt idx="1">
                  <c:v>19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周报汇总!$B$114:$B$118</c15:sqref>
                  </c15:fullRef>
                </c:ext>
              </c:extLst>
              <c:f>(周报汇总!$B$114:$B$115,周报汇总!$B$118)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周报汇总!$K$114:$K$118</c15:sqref>
                  </c15:fullRef>
                </c:ext>
              </c:extLst>
              <c:f>(周报汇总!$K$114:$K$115,周报汇总!$K$118)</c:f>
              <c:numCache>
                <c:formatCode>0.00_);[Red]\(0.00\)</c:formatCode>
                <c:ptCount val="3"/>
                <c:pt idx="0">
                  <c:v>22.422500000000003</c:v>
                </c:pt>
                <c:pt idx="1">
                  <c:v>12.849999999999998</c:v>
                </c:pt>
                <c:pt idx="2" formatCode="0.00%">
                  <c:v>1.9615625333923577E-2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周报汇总!$A$254:$B$254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周报汇总!$C$251:$H$251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周报汇总!$C$254:$H$254</c:f>
              <c:numCache>
                <c:formatCode>0.00%</c:formatCode>
                <c:ptCount val="6"/>
                <c:pt idx="0">
                  <c:v>2.4860000000000002</c:v>
                </c:pt>
                <c:pt idx="1">
                  <c:v>17.128</c:v>
                </c:pt>
                <c:pt idx="2">
                  <c:v>0.10666666666666667</c:v>
                </c:pt>
                <c:pt idx="3">
                  <c:v>0.89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2486</c:v>
                      </c:pt>
                      <c:pt idx="1">
                        <c:v>8564</c:v>
                      </c:pt>
                      <c:pt idx="2">
                        <c:v>32</c:v>
                      </c:pt>
                      <c:pt idx="3">
                        <c:v>267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438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353</xdr:row>
      <xdr:rowOff>339090</xdr:rowOff>
    </xdr:from>
    <xdr:to>
      <xdr:col>11</xdr:col>
      <xdr:colOff>1653540</xdr:colOff>
      <xdr:row>353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62</xdr:row>
      <xdr:rowOff>9525</xdr:rowOff>
    </xdr:from>
    <xdr:to>
      <xdr:col>22</xdr:col>
      <xdr:colOff>641984</xdr:colOff>
      <xdr:row>72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87</xdr:row>
      <xdr:rowOff>34636</xdr:rowOff>
    </xdr:from>
    <xdr:to>
      <xdr:col>11</xdr:col>
      <xdr:colOff>616324</xdr:colOff>
      <xdr:row>92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87</xdr:row>
      <xdr:rowOff>15875</xdr:rowOff>
    </xdr:from>
    <xdr:to>
      <xdr:col>22</xdr:col>
      <xdr:colOff>626745</xdr:colOff>
      <xdr:row>92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105</xdr:row>
      <xdr:rowOff>24130</xdr:rowOff>
    </xdr:from>
    <xdr:to>
      <xdr:col>11</xdr:col>
      <xdr:colOff>621665</xdr:colOff>
      <xdr:row>110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120</xdr:row>
      <xdr:rowOff>24130</xdr:rowOff>
    </xdr:from>
    <xdr:to>
      <xdr:col>22</xdr:col>
      <xdr:colOff>628015</xdr:colOff>
      <xdr:row>129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132</xdr:row>
      <xdr:rowOff>18415</xdr:rowOff>
    </xdr:from>
    <xdr:to>
      <xdr:col>22</xdr:col>
      <xdr:colOff>653415</xdr:colOff>
      <xdr:row>141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70925</xdr:rowOff>
    </xdr:from>
    <xdr:to>
      <xdr:col>5</xdr:col>
      <xdr:colOff>646603</xdr:colOff>
      <xdr:row>30</xdr:row>
      <xdr:rowOff>1922319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105</xdr:row>
      <xdr:rowOff>18415</xdr:rowOff>
    </xdr:from>
    <xdr:to>
      <xdr:col>22</xdr:col>
      <xdr:colOff>640080</xdr:colOff>
      <xdr:row>110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72838</xdr:colOff>
      <xdr:row>250</xdr:row>
      <xdr:rowOff>33617</xdr:rowOff>
    </xdr:from>
    <xdr:to>
      <xdr:col>14</xdr:col>
      <xdr:colOff>616324</xdr:colOff>
      <xdr:row>255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67236</xdr:colOff>
      <xdr:row>250</xdr:row>
      <xdr:rowOff>22412</xdr:rowOff>
    </xdr:from>
    <xdr:to>
      <xdr:col>22</xdr:col>
      <xdr:colOff>588311</xdr:colOff>
      <xdr:row>255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67233</xdr:colOff>
      <xdr:row>257</xdr:row>
      <xdr:rowOff>22412</xdr:rowOff>
    </xdr:from>
    <xdr:to>
      <xdr:col>14</xdr:col>
      <xdr:colOff>610720</xdr:colOff>
      <xdr:row>262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56030</xdr:colOff>
      <xdr:row>257</xdr:row>
      <xdr:rowOff>22412</xdr:rowOff>
    </xdr:from>
    <xdr:to>
      <xdr:col>22</xdr:col>
      <xdr:colOff>577105</xdr:colOff>
      <xdr:row>262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42"/>
  <sheetViews>
    <sheetView tabSelected="1" zoomScale="55" zoomScaleNormal="55" workbookViewId="0">
      <selection activeCell="O54" sqref="O54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30" width="9" style="444"/>
    <col min="31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629"/>
      <c r="B1" s="630"/>
      <c r="C1" s="633" t="s">
        <v>269</v>
      </c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20" t="s">
        <v>0</v>
      </c>
      <c r="T1" s="364" t="s">
        <v>1</v>
      </c>
      <c r="U1" s="365" t="s">
        <v>2</v>
      </c>
      <c r="V1" s="365" t="s">
        <v>3</v>
      </c>
      <c r="W1" s="366" t="s">
        <v>4</v>
      </c>
    </row>
    <row r="2" spans="1:23" ht="26.1" customHeight="1" thickBot="1" x14ac:dyDescent="0.2">
      <c r="A2" s="631"/>
      <c r="B2" s="632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21"/>
      <c r="T2" s="472">
        <v>44126</v>
      </c>
      <c r="U2" s="367" t="s">
        <v>254</v>
      </c>
      <c r="V2" s="367"/>
      <c r="W2" s="368"/>
    </row>
    <row r="3" spans="1:23" ht="26.1" customHeight="1" thickBot="1" x14ac:dyDescent="0.2">
      <c r="A3" s="586"/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8"/>
    </row>
    <row r="4" spans="1:23" ht="26.1" hidden="1" customHeight="1" x14ac:dyDescent="0.15">
      <c r="A4" s="607" t="s">
        <v>5</v>
      </c>
      <c r="B4" s="637" t="s">
        <v>6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7" t="s">
        <v>7</v>
      </c>
      <c r="N4" s="638"/>
      <c r="O4" s="638"/>
      <c r="P4" s="638"/>
      <c r="Q4" s="638"/>
      <c r="R4" s="638"/>
      <c r="S4" s="638"/>
      <c r="T4" s="638"/>
      <c r="U4" s="638"/>
      <c r="V4" s="638"/>
      <c r="W4" s="643"/>
    </row>
    <row r="5" spans="1:23" ht="26.1" hidden="1" customHeight="1" x14ac:dyDescent="0.15">
      <c r="A5" s="608"/>
      <c r="B5" s="639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39"/>
      <c r="N5" s="640"/>
      <c r="O5" s="640"/>
      <c r="P5" s="640"/>
      <c r="Q5" s="640"/>
      <c r="R5" s="640"/>
      <c r="S5" s="640"/>
      <c r="T5" s="640"/>
      <c r="U5" s="640"/>
      <c r="V5" s="640"/>
      <c r="W5" s="644"/>
    </row>
    <row r="6" spans="1:23" ht="26.1" hidden="1" customHeight="1" x14ac:dyDescent="0.15">
      <c r="A6" s="608"/>
      <c r="B6" s="639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39"/>
      <c r="N6" s="640"/>
      <c r="O6" s="640"/>
      <c r="P6" s="640"/>
      <c r="Q6" s="640"/>
      <c r="R6" s="640"/>
      <c r="S6" s="640"/>
      <c r="T6" s="640"/>
      <c r="U6" s="640"/>
      <c r="V6" s="640"/>
      <c r="W6" s="644"/>
    </row>
    <row r="7" spans="1:23" ht="26.1" hidden="1" customHeight="1" x14ac:dyDescent="0.15">
      <c r="A7" s="608"/>
      <c r="B7" s="639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39"/>
      <c r="N7" s="640"/>
      <c r="O7" s="640"/>
      <c r="P7" s="640"/>
      <c r="Q7" s="640"/>
      <c r="R7" s="640"/>
      <c r="S7" s="640"/>
      <c r="T7" s="640"/>
      <c r="U7" s="640"/>
      <c r="V7" s="640"/>
      <c r="W7" s="644"/>
    </row>
    <row r="8" spans="1:23" ht="26.1" hidden="1" customHeight="1" x14ac:dyDescent="0.15">
      <c r="A8" s="608"/>
      <c r="B8" s="639"/>
      <c r="C8" s="640"/>
      <c r="D8" s="640"/>
      <c r="E8" s="640"/>
      <c r="F8" s="640"/>
      <c r="G8" s="640"/>
      <c r="H8" s="640"/>
      <c r="I8" s="640"/>
      <c r="J8" s="640"/>
      <c r="K8" s="640"/>
      <c r="L8" s="640"/>
      <c r="M8" s="639"/>
      <c r="N8" s="640"/>
      <c r="O8" s="640"/>
      <c r="P8" s="640"/>
      <c r="Q8" s="640"/>
      <c r="R8" s="640"/>
      <c r="S8" s="640"/>
      <c r="T8" s="640"/>
      <c r="U8" s="640"/>
      <c r="V8" s="640"/>
      <c r="W8" s="644"/>
    </row>
    <row r="9" spans="1:23" ht="26.1" hidden="1" customHeight="1" x14ac:dyDescent="0.15">
      <c r="A9" s="608"/>
      <c r="B9" s="639"/>
      <c r="C9" s="640"/>
      <c r="D9" s="640"/>
      <c r="E9" s="640"/>
      <c r="F9" s="640"/>
      <c r="G9" s="640"/>
      <c r="H9" s="640"/>
      <c r="I9" s="640"/>
      <c r="J9" s="640"/>
      <c r="K9" s="640"/>
      <c r="L9" s="640"/>
      <c r="M9" s="639"/>
      <c r="N9" s="640"/>
      <c r="O9" s="640"/>
      <c r="P9" s="640"/>
      <c r="Q9" s="640"/>
      <c r="R9" s="640"/>
      <c r="S9" s="640"/>
      <c r="T9" s="640"/>
      <c r="U9" s="640"/>
      <c r="V9" s="640"/>
      <c r="W9" s="644"/>
    </row>
    <row r="10" spans="1:23" ht="26.1" hidden="1" customHeight="1" x14ac:dyDescent="0.15">
      <c r="A10" s="608"/>
      <c r="B10" s="639"/>
      <c r="C10" s="640"/>
      <c r="D10" s="640"/>
      <c r="E10" s="640"/>
      <c r="F10" s="640"/>
      <c r="G10" s="640"/>
      <c r="H10" s="640"/>
      <c r="I10" s="640"/>
      <c r="J10" s="640"/>
      <c r="K10" s="640"/>
      <c r="L10" s="640"/>
      <c r="M10" s="639"/>
      <c r="N10" s="640"/>
      <c r="O10" s="640"/>
      <c r="P10" s="640"/>
      <c r="Q10" s="640"/>
      <c r="R10" s="640"/>
      <c r="S10" s="640"/>
      <c r="T10" s="640"/>
      <c r="U10" s="640"/>
      <c r="V10" s="640"/>
      <c r="W10" s="644"/>
    </row>
    <row r="11" spans="1:23" ht="26.1" hidden="1" customHeight="1" x14ac:dyDescent="0.15">
      <c r="A11" s="608"/>
      <c r="B11" s="639"/>
      <c r="C11" s="640"/>
      <c r="D11" s="640"/>
      <c r="E11" s="640"/>
      <c r="F11" s="640"/>
      <c r="G11" s="640"/>
      <c r="H11" s="640"/>
      <c r="I11" s="640"/>
      <c r="J11" s="640"/>
      <c r="K11" s="640"/>
      <c r="L11" s="640"/>
      <c r="M11" s="639"/>
      <c r="N11" s="640"/>
      <c r="O11" s="640"/>
      <c r="P11" s="640"/>
      <c r="Q11" s="640"/>
      <c r="R11" s="640"/>
      <c r="S11" s="640"/>
      <c r="T11" s="640"/>
      <c r="U11" s="640"/>
      <c r="V11" s="640"/>
      <c r="W11" s="644"/>
    </row>
    <row r="12" spans="1:23" ht="26.1" hidden="1" customHeight="1" x14ac:dyDescent="0.15">
      <c r="A12" s="608"/>
      <c r="B12" s="639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39"/>
      <c r="N12" s="640"/>
      <c r="O12" s="640"/>
      <c r="P12" s="640"/>
      <c r="Q12" s="640"/>
      <c r="R12" s="640"/>
      <c r="S12" s="640"/>
      <c r="T12" s="640"/>
      <c r="U12" s="640"/>
      <c r="V12" s="640"/>
      <c r="W12" s="644"/>
    </row>
    <row r="13" spans="1:23" ht="26.1" hidden="1" customHeight="1" x14ac:dyDescent="0.15">
      <c r="A13" s="608"/>
      <c r="B13" s="639"/>
      <c r="C13" s="640"/>
      <c r="D13" s="640"/>
      <c r="E13" s="640"/>
      <c r="F13" s="640"/>
      <c r="G13" s="640"/>
      <c r="H13" s="640"/>
      <c r="I13" s="640"/>
      <c r="J13" s="640"/>
      <c r="K13" s="640"/>
      <c r="L13" s="640"/>
      <c r="M13" s="639"/>
      <c r="N13" s="640"/>
      <c r="O13" s="640"/>
      <c r="P13" s="640"/>
      <c r="Q13" s="640"/>
      <c r="R13" s="640"/>
      <c r="S13" s="640"/>
      <c r="T13" s="640"/>
      <c r="U13" s="640"/>
      <c r="V13" s="640"/>
      <c r="W13" s="644"/>
    </row>
    <row r="14" spans="1:23" ht="26.1" hidden="1" customHeight="1" x14ac:dyDescent="0.15">
      <c r="A14" s="609"/>
      <c r="B14" s="641"/>
      <c r="C14" s="642"/>
      <c r="D14" s="642"/>
      <c r="E14" s="642"/>
      <c r="F14" s="642"/>
      <c r="G14" s="642"/>
      <c r="H14" s="642"/>
      <c r="I14" s="642"/>
      <c r="J14" s="642"/>
      <c r="K14" s="642"/>
      <c r="L14" s="642"/>
      <c r="M14" s="641"/>
      <c r="N14" s="642"/>
      <c r="O14" s="642"/>
      <c r="P14" s="642"/>
      <c r="Q14" s="642"/>
      <c r="R14" s="642"/>
      <c r="S14" s="642"/>
      <c r="T14" s="642"/>
      <c r="U14" s="642"/>
      <c r="V14" s="642"/>
      <c r="W14" s="645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69"/>
    </row>
    <row r="16" spans="1:23" ht="26.1" customHeight="1" thickBot="1" x14ac:dyDescent="0.2">
      <c r="A16" s="857" t="s">
        <v>8</v>
      </c>
      <c r="B16" s="858"/>
      <c r="C16" s="858"/>
      <c r="D16" s="858"/>
      <c r="E16" s="858"/>
      <c r="F16" s="858"/>
      <c r="G16" s="858"/>
      <c r="H16" s="858"/>
      <c r="I16" s="858"/>
      <c r="J16" s="858"/>
      <c r="K16" s="858"/>
      <c r="L16" s="858"/>
      <c r="M16" s="858"/>
      <c r="N16" s="858"/>
      <c r="O16" s="858"/>
      <c r="P16" s="858"/>
      <c r="Q16" s="858"/>
      <c r="R16" s="858"/>
      <c r="S16" s="858"/>
      <c r="T16" s="858"/>
      <c r="U16" s="858"/>
      <c r="V16" s="858"/>
      <c r="W16" s="859"/>
    </row>
    <row r="17" spans="1:23" ht="26.1" customHeight="1" x14ac:dyDescent="0.15">
      <c r="A17" s="860" t="s">
        <v>219</v>
      </c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819"/>
    </row>
    <row r="18" spans="1:23" ht="26.1" customHeight="1" x14ac:dyDescent="0.15">
      <c r="A18" s="829" t="s">
        <v>9</v>
      </c>
      <c r="B18" s="861" t="s">
        <v>10</v>
      </c>
      <c r="C18" s="861" t="s">
        <v>11</v>
      </c>
      <c r="D18" s="862"/>
      <c r="E18" s="862"/>
      <c r="F18" s="862"/>
      <c r="G18" s="830"/>
      <c r="H18" s="861" t="s">
        <v>12</v>
      </c>
      <c r="I18" s="862"/>
      <c r="J18" s="862"/>
      <c r="K18" s="862"/>
      <c r="L18" s="830"/>
      <c r="M18" s="743" t="s">
        <v>13</v>
      </c>
      <c r="N18" s="744"/>
      <c r="O18" s="744"/>
      <c r="P18" s="744"/>
      <c r="Q18" s="744"/>
      <c r="R18" s="744"/>
      <c r="S18" s="861" t="s">
        <v>14</v>
      </c>
      <c r="T18" s="862"/>
      <c r="U18" s="862"/>
      <c r="V18" s="862"/>
      <c r="W18" s="863"/>
    </row>
    <row r="19" spans="1:23" ht="26.1" customHeight="1" x14ac:dyDescent="0.15">
      <c r="A19" s="614"/>
      <c r="B19" s="870"/>
      <c r="C19" s="339" t="s">
        <v>15</v>
      </c>
      <c r="D19" s="339" t="s">
        <v>16</v>
      </c>
      <c r="E19" s="340" t="s">
        <v>17</v>
      </c>
      <c r="F19" s="341" t="s">
        <v>18</v>
      </c>
      <c r="G19" s="341" t="s">
        <v>19</v>
      </c>
      <c r="H19" s="339" t="s">
        <v>15</v>
      </c>
      <c r="I19" s="339" t="s">
        <v>16</v>
      </c>
      <c r="J19" s="340" t="s">
        <v>17</v>
      </c>
      <c r="K19" s="341" t="s">
        <v>18</v>
      </c>
      <c r="L19" s="341" t="s">
        <v>19</v>
      </c>
      <c r="M19" s="359" t="s">
        <v>15</v>
      </c>
      <c r="N19" s="359" t="s">
        <v>16</v>
      </c>
      <c r="O19" s="360" t="s">
        <v>17</v>
      </c>
      <c r="P19" s="361" t="s">
        <v>18</v>
      </c>
      <c r="Q19" s="361" t="s">
        <v>19</v>
      </c>
      <c r="R19" s="361" t="s">
        <v>20</v>
      </c>
      <c r="S19" s="339" t="s">
        <v>15</v>
      </c>
      <c r="T19" s="339" t="s">
        <v>16</v>
      </c>
      <c r="U19" s="340" t="s">
        <v>17</v>
      </c>
      <c r="V19" s="341" t="s">
        <v>18</v>
      </c>
      <c r="W19" s="370" t="s">
        <v>19</v>
      </c>
    </row>
    <row r="20" spans="1:23" ht="26.1" customHeight="1" x14ac:dyDescent="0.15">
      <c r="A20" s="342" t="s">
        <v>21</v>
      </c>
      <c r="B20" s="343"/>
      <c r="C20" s="344"/>
      <c r="D20" s="482"/>
      <c r="E20" s="484"/>
      <c r="F20" s="345"/>
      <c r="G20" s="482"/>
      <c r="H20" s="344"/>
      <c r="I20" s="482"/>
      <c r="J20" s="484"/>
      <c r="K20" s="465"/>
      <c r="L20" s="482"/>
      <c r="M20" s="1262"/>
      <c r="N20" s="482"/>
      <c r="O20" s="484"/>
      <c r="P20" s="465"/>
      <c r="Q20" s="482"/>
      <c r="R20" s="550"/>
      <c r="S20" s="1262"/>
      <c r="T20" s="482"/>
      <c r="U20" s="484"/>
      <c r="V20" s="465"/>
      <c r="W20" s="1263"/>
    </row>
    <row r="21" spans="1:23" ht="26.1" customHeight="1" x14ac:dyDescent="0.15">
      <c r="A21" s="342" t="s">
        <v>22</v>
      </c>
      <c r="B21" s="346">
        <f>RANK(D21,D20:D26,0)</f>
        <v>1</v>
      </c>
      <c r="C21" s="347">
        <v>0</v>
      </c>
      <c r="D21" s="483">
        <f t="shared" ref="D21:D26" si="0">I21+N21+T21</f>
        <v>13</v>
      </c>
      <c r="E21" s="485">
        <f t="shared" ref="E21:E26" si="1">J21+O21+U21</f>
        <v>13</v>
      </c>
      <c r="F21" s="348">
        <f>E21/D21</f>
        <v>1</v>
      </c>
      <c r="G21" s="483">
        <f t="shared" ref="G21:G26" si="2">L21+Q21+W21</f>
        <v>1</v>
      </c>
      <c r="H21" s="347">
        <v>0</v>
      </c>
      <c r="I21" s="483">
        <v>13</v>
      </c>
      <c r="J21" s="485">
        <v>13</v>
      </c>
      <c r="K21" s="467">
        <f t="shared" ref="K21:K27" si="3">J21/I21</f>
        <v>1</v>
      </c>
      <c r="L21" s="483">
        <v>1</v>
      </c>
      <c r="M21" s="544">
        <v>0</v>
      </c>
      <c r="N21" s="483">
        <v>0</v>
      </c>
      <c r="O21" s="485">
        <v>0</v>
      </c>
      <c r="P21" s="467" t="e">
        <f t="shared" ref="P21:P27" si="4">O21/N21</f>
        <v>#DIV/0!</v>
      </c>
      <c r="Q21" s="483">
        <v>0</v>
      </c>
      <c r="R21" s="552">
        <v>0</v>
      </c>
      <c r="S21" s="544">
        <v>0</v>
      </c>
      <c r="T21" s="483">
        <v>0</v>
      </c>
      <c r="U21" s="485">
        <v>0</v>
      </c>
      <c r="V21" s="467" t="e">
        <f t="shared" ref="V21:V27" si="5">U21/T21</f>
        <v>#DIV/0!</v>
      </c>
      <c r="W21" s="1264">
        <v>0</v>
      </c>
    </row>
    <row r="22" spans="1:23" ht="26.1" customHeight="1" x14ac:dyDescent="0.15">
      <c r="A22" s="342" t="s">
        <v>23</v>
      </c>
      <c r="B22" s="346">
        <f>RANK(D22,D20:D26,0)</f>
        <v>3</v>
      </c>
      <c r="C22" s="347">
        <v>0</v>
      </c>
      <c r="D22" s="483">
        <f t="shared" si="0"/>
        <v>2</v>
      </c>
      <c r="E22" s="485">
        <f t="shared" si="1"/>
        <v>2</v>
      </c>
      <c r="F22" s="348">
        <f t="shared" ref="F22:F26" si="6">E22/D22</f>
        <v>1</v>
      </c>
      <c r="G22" s="483">
        <f t="shared" si="2"/>
        <v>0</v>
      </c>
      <c r="H22" s="347">
        <v>0</v>
      </c>
      <c r="I22" s="483">
        <v>0</v>
      </c>
      <c r="J22" s="485">
        <v>0</v>
      </c>
      <c r="K22" s="467" t="e">
        <f t="shared" si="3"/>
        <v>#DIV/0!</v>
      </c>
      <c r="L22" s="483">
        <v>0</v>
      </c>
      <c r="M22" s="544">
        <v>0</v>
      </c>
      <c r="N22" s="483">
        <v>2</v>
      </c>
      <c r="O22" s="485">
        <v>2</v>
      </c>
      <c r="P22" s="467">
        <f t="shared" si="4"/>
        <v>1</v>
      </c>
      <c r="Q22" s="483">
        <v>0</v>
      </c>
      <c r="R22" s="552">
        <v>0</v>
      </c>
      <c r="S22" s="544">
        <v>0</v>
      </c>
      <c r="T22" s="483">
        <v>0</v>
      </c>
      <c r="U22" s="485">
        <v>0</v>
      </c>
      <c r="V22" s="467" t="e">
        <f t="shared" si="5"/>
        <v>#DIV/0!</v>
      </c>
      <c r="W22" s="1264">
        <v>0</v>
      </c>
    </row>
    <row r="23" spans="1:23" ht="26.1" customHeight="1" x14ac:dyDescent="0.15">
      <c r="A23" s="342" t="s">
        <v>24</v>
      </c>
      <c r="B23" s="346">
        <f>RANK(D23,D20:D26,0)</f>
        <v>2</v>
      </c>
      <c r="C23" s="347">
        <v>0</v>
      </c>
      <c r="D23" s="483">
        <f t="shared" si="0"/>
        <v>4</v>
      </c>
      <c r="E23" s="485">
        <f t="shared" si="1"/>
        <v>4</v>
      </c>
      <c r="F23" s="348">
        <f t="shared" si="6"/>
        <v>1</v>
      </c>
      <c r="G23" s="483">
        <f t="shared" si="2"/>
        <v>4</v>
      </c>
      <c r="H23" s="347">
        <v>0</v>
      </c>
      <c r="I23" s="483">
        <v>3</v>
      </c>
      <c r="J23" s="485">
        <v>3</v>
      </c>
      <c r="K23" s="467">
        <f t="shared" si="3"/>
        <v>1</v>
      </c>
      <c r="L23" s="483">
        <v>3</v>
      </c>
      <c r="M23" s="544">
        <v>0</v>
      </c>
      <c r="N23" s="483">
        <v>0</v>
      </c>
      <c r="O23" s="485">
        <v>0</v>
      </c>
      <c r="P23" s="467" t="e">
        <f t="shared" ref="P23:P24" si="7">O23/N23</f>
        <v>#DIV/0!</v>
      </c>
      <c r="Q23" s="483">
        <v>0</v>
      </c>
      <c r="R23" s="552">
        <v>0</v>
      </c>
      <c r="S23" s="544">
        <v>0</v>
      </c>
      <c r="T23" s="483">
        <v>1</v>
      </c>
      <c r="U23" s="485">
        <v>1</v>
      </c>
      <c r="V23" s="467">
        <f t="shared" ref="V23:V24" si="8">U23/T23</f>
        <v>1</v>
      </c>
      <c r="W23" s="1264">
        <v>1</v>
      </c>
    </row>
    <row r="24" spans="1:23" ht="25.5" customHeight="1" x14ac:dyDescent="0.15">
      <c r="A24" s="342" t="s">
        <v>25</v>
      </c>
      <c r="B24" s="346">
        <f>RANK(D24,D20:D26,0)</f>
        <v>4</v>
      </c>
      <c r="C24" s="347">
        <v>0</v>
      </c>
      <c r="D24" s="483">
        <f t="shared" si="0"/>
        <v>0</v>
      </c>
      <c r="E24" s="485">
        <f t="shared" si="1"/>
        <v>0</v>
      </c>
      <c r="F24" s="348" t="e">
        <f t="shared" si="6"/>
        <v>#DIV/0!</v>
      </c>
      <c r="G24" s="483">
        <f t="shared" si="2"/>
        <v>0</v>
      </c>
      <c r="H24" s="347">
        <v>0</v>
      </c>
      <c r="I24" s="483">
        <v>0</v>
      </c>
      <c r="J24" s="485">
        <v>0</v>
      </c>
      <c r="K24" s="467" t="e">
        <f t="shared" ref="K24" si="9">J24/I24</f>
        <v>#DIV/0!</v>
      </c>
      <c r="L24" s="483">
        <v>0</v>
      </c>
      <c r="M24" s="544">
        <v>0</v>
      </c>
      <c r="N24" s="483">
        <v>0</v>
      </c>
      <c r="O24" s="485">
        <v>0</v>
      </c>
      <c r="P24" s="467" t="e">
        <f t="shared" si="7"/>
        <v>#DIV/0!</v>
      </c>
      <c r="Q24" s="483">
        <v>0</v>
      </c>
      <c r="R24" s="552">
        <v>0</v>
      </c>
      <c r="S24" s="544">
        <v>0</v>
      </c>
      <c r="T24" s="483">
        <v>0</v>
      </c>
      <c r="U24" s="485">
        <v>0</v>
      </c>
      <c r="V24" s="467" t="e">
        <f t="shared" si="8"/>
        <v>#DIV/0!</v>
      </c>
      <c r="W24" s="1264">
        <v>0</v>
      </c>
    </row>
    <row r="25" spans="1:23" ht="26.1" customHeight="1" x14ac:dyDescent="0.15">
      <c r="A25" s="342" t="s">
        <v>26</v>
      </c>
      <c r="B25" s="346">
        <f>RANK(D25,D20:D26,0)</f>
        <v>4</v>
      </c>
      <c r="C25" s="347">
        <v>0</v>
      </c>
      <c r="D25" s="483">
        <f t="shared" si="0"/>
        <v>0</v>
      </c>
      <c r="E25" s="485">
        <f t="shared" si="1"/>
        <v>0</v>
      </c>
      <c r="F25" s="348" t="e">
        <f t="shared" si="6"/>
        <v>#DIV/0!</v>
      </c>
      <c r="G25" s="483">
        <f t="shared" si="2"/>
        <v>0</v>
      </c>
      <c r="H25" s="347">
        <v>0</v>
      </c>
      <c r="I25" s="483">
        <v>0</v>
      </c>
      <c r="J25" s="485">
        <v>0</v>
      </c>
      <c r="K25" s="467" t="e">
        <f>J25/I25</f>
        <v>#DIV/0!</v>
      </c>
      <c r="L25" s="483">
        <v>0</v>
      </c>
      <c r="M25" s="544">
        <v>0</v>
      </c>
      <c r="N25" s="483">
        <v>0</v>
      </c>
      <c r="O25" s="485">
        <v>0</v>
      </c>
      <c r="P25" s="467" t="e">
        <f t="shared" ref="P25:P26" si="10">O25/N25</f>
        <v>#DIV/0!</v>
      </c>
      <c r="Q25" s="483">
        <v>0</v>
      </c>
      <c r="R25" s="552">
        <v>0</v>
      </c>
      <c r="S25" s="544">
        <v>0</v>
      </c>
      <c r="T25" s="483">
        <v>0</v>
      </c>
      <c r="U25" s="485">
        <v>0</v>
      </c>
      <c r="V25" s="467" t="e">
        <f t="shared" ref="V25:V26" si="11">U25/T25</f>
        <v>#DIV/0!</v>
      </c>
      <c r="W25" s="1264">
        <v>0</v>
      </c>
    </row>
    <row r="26" spans="1:23" ht="25.5" customHeight="1" x14ac:dyDescent="0.15">
      <c r="A26" s="342" t="s">
        <v>27</v>
      </c>
      <c r="B26" s="346">
        <f>RANK(D26,D20:D26,0)</f>
        <v>4</v>
      </c>
      <c r="C26" s="347">
        <v>0</v>
      </c>
      <c r="D26" s="483">
        <f t="shared" si="0"/>
        <v>0</v>
      </c>
      <c r="E26" s="485">
        <f t="shared" si="1"/>
        <v>0</v>
      </c>
      <c r="F26" s="348" t="e">
        <f t="shared" si="6"/>
        <v>#DIV/0!</v>
      </c>
      <c r="G26" s="483">
        <f t="shared" si="2"/>
        <v>0</v>
      </c>
      <c r="H26" s="347">
        <v>0</v>
      </c>
      <c r="I26" s="483">
        <v>0</v>
      </c>
      <c r="J26" s="485">
        <v>0</v>
      </c>
      <c r="K26" s="467" t="e">
        <f t="shared" ref="K26" si="12">J26/I26</f>
        <v>#DIV/0!</v>
      </c>
      <c r="L26" s="483">
        <v>0</v>
      </c>
      <c r="M26" s="544">
        <v>0</v>
      </c>
      <c r="N26" s="483">
        <v>0</v>
      </c>
      <c r="O26" s="485">
        <v>0</v>
      </c>
      <c r="P26" s="467" t="e">
        <f t="shared" si="10"/>
        <v>#DIV/0!</v>
      </c>
      <c r="Q26" s="483">
        <v>0</v>
      </c>
      <c r="R26" s="552">
        <v>0</v>
      </c>
      <c r="S26" s="544">
        <v>0</v>
      </c>
      <c r="T26" s="483">
        <v>0</v>
      </c>
      <c r="U26" s="485">
        <v>0</v>
      </c>
      <c r="V26" s="467" t="e">
        <f t="shared" si="11"/>
        <v>#DIV/0!</v>
      </c>
      <c r="W26" s="1264">
        <v>0</v>
      </c>
    </row>
    <row r="27" spans="1:23" ht="26.1" customHeight="1" thickBot="1" x14ac:dyDescent="0.2">
      <c r="A27" s="349" t="s">
        <v>28</v>
      </c>
      <c r="B27" s="350" t="s">
        <v>29</v>
      </c>
      <c r="C27" s="351">
        <f>SUM(C20:C26)</f>
        <v>0</v>
      </c>
      <c r="D27" s="353">
        <f>SUM(D20:D26)</f>
        <v>19</v>
      </c>
      <c r="E27" s="353">
        <f>SUM(E20:E26)</f>
        <v>19</v>
      </c>
      <c r="F27" s="352">
        <f>E27/D27</f>
        <v>1</v>
      </c>
      <c r="G27" s="353">
        <f>SUM(G20:G26)</f>
        <v>5</v>
      </c>
      <c r="H27" s="351">
        <v>0</v>
      </c>
      <c r="I27" s="362">
        <f>SUM(I20:I26)</f>
        <v>16</v>
      </c>
      <c r="J27" s="362">
        <f>SUM(J20:J26)</f>
        <v>16</v>
      </c>
      <c r="K27" s="466">
        <f t="shared" si="3"/>
        <v>1</v>
      </c>
      <c r="L27" s="353">
        <f>SUM(L20:L26)</f>
        <v>4</v>
      </c>
      <c r="M27" s="351">
        <v>0</v>
      </c>
      <c r="N27" s="362">
        <f>SUM(N20:N26)</f>
        <v>2</v>
      </c>
      <c r="O27" s="362">
        <f>SUM(O20:O26)</f>
        <v>2</v>
      </c>
      <c r="P27" s="466">
        <f t="shared" si="4"/>
        <v>1</v>
      </c>
      <c r="Q27" s="353">
        <f>SUM(Q20:Q26)</f>
        <v>0</v>
      </c>
      <c r="R27" s="371">
        <f>SUM(R20:R26)</f>
        <v>0</v>
      </c>
      <c r="S27" s="351">
        <v>0</v>
      </c>
      <c r="T27" s="362">
        <f>SUM(T20:T26)</f>
        <v>1</v>
      </c>
      <c r="U27" s="362">
        <f>SUM(U20:U26)</f>
        <v>1</v>
      </c>
      <c r="V27" s="466">
        <f t="shared" si="5"/>
        <v>1</v>
      </c>
      <c r="W27" s="372">
        <f>SUM(W20:W26)</f>
        <v>1</v>
      </c>
    </row>
    <row r="28" spans="1:23" ht="25.5" customHeight="1" x14ac:dyDescent="0.15">
      <c r="A28" s="578"/>
      <c r="B28" s="579"/>
      <c r="C28" s="579"/>
      <c r="D28" s="579"/>
      <c r="E28" s="579"/>
      <c r="F28" s="915"/>
      <c r="G28" s="864" t="s">
        <v>30</v>
      </c>
      <c r="H28" s="865"/>
      <c r="I28" s="865"/>
      <c r="J28" s="865"/>
      <c r="K28" s="865"/>
      <c r="L28" s="865"/>
      <c r="M28" s="865"/>
      <c r="N28" s="865"/>
      <c r="O28" s="865"/>
      <c r="P28" s="865"/>
      <c r="Q28" s="865"/>
      <c r="R28" s="865"/>
      <c r="S28" s="865"/>
      <c r="T28" s="865"/>
      <c r="U28" s="865"/>
      <c r="V28" s="865"/>
      <c r="W28" s="866"/>
    </row>
    <row r="29" spans="1:23" ht="25.5" customHeight="1" x14ac:dyDescent="0.15">
      <c r="A29" s="916"/>
      <c r="B29" s="917"/>
      <c r="C29" s="917"/>
      <c r="D29" s="917"/>
      <c r="E29" s="917"/>
      <c r="F29" s="918"/>
      <c r="G29" s="459" t="s">
        <v>9</v>
      </c>
      <c r="H29" s="867" t="s">
        <v>31</v>
      </c>
      <c r="I29" s="868"/>
      <c r="J29" s="868"/>
      <c r="K29" s="868"/>
      <c r="L29" s="868"/>
      <c r="M29" s="867" t="s">
        <v>32</v>
      </c>
      <c r="N29" s="868"/>
      <c r="O29" s="868"/>
      <c r="P29" s="868"/>
      <c r="Q29" s="868"/>
      <c r="R29" s="868"/>
      <c r="S29" s="868"/>
      <c r="T29" s="869"/>
      <c r="U29" s="460" t="s">
        <v>33</v>
      </c>
      <c r="V29" s="460" t="s">
        <v>34</v>
      </c>
      <c r="W29" s="373" t="s">
        <v>35</v>
      </c>
    </row>
    <row r="30" spans="1:23" ht="25.5" customHeight="1" x14ac:dyDescent="0.15">
      <c r="A30" s="916"/>
      <c r="B30" s="917"/>
      <c r="C30" s="917"/>
      <c r="D30" s="917"/>
      <c r="E30" s="917"/>
      <c r="F30" s="918"/>
      <c r="G30" s="1265" t="s">
        <v>264</v>
      </c>
      <c r="H30" s="1266" t="s">
        <v>265</v>
      </c>
      <c r="I30" s="1267"/>
      <c r="J30" s="1267"/>
      <c r="K30" s="1267"/>
      <c r="L30" s="1268"/>
      <c r="M30" s="1269" t="s">
        <v>266</v>
      </c>
      <c r="N30" s="1270"/>
      <c r="O30" s="1270"/>
      <c r="P30" s="1270"/>
      <c r="Q30" s="1270"/>
      <c r="R30" s="1270"/>
      <c r="S30" s="1270"/>
      <c r="T30" s="1271"/>
      <c r="U30" s="1272" t="s">
        <v>267</v>
      </c>
      <c r="V30" s="1272" t="s">
        <v>268</v>
      </c>
      <c r="W30" s="1273">
        <v>44135</v>
      </c>
    </row>
    <row r="31" spans="1:23" ht="156.75" customHeight="1" thickBot="1" x14ac:dyDescent="0.2">
      <c r="A31" s="916"/>
      <c r="B31" s="917"/>
      <c r="C31" s="917"/>
      <c r="D31" s="917"/>
      <c r="E31" s="917"/>
      <c r="F31" s="918"/>
      <c r="G31" s="1265" t="s">
        <v>24</v>
      </c>
      <c r="H31" s="1266" t="s">
        <v>256</v>
      </c>
      <c r="I31" s="1267"/>
      <c r="J31" s="1267"/>
      <c r="K31" s="1267"/>
      <c r="L31" s="1268"/>
      <c r="M31" s="1269" t="s">
        <v>257</v>
      </c>
      <c r="N31" s="1270"/>
      <c r="O31" s="1270"/>
      <c r="P31" s="1270"/>
      <c r="Q31" s="1270"/>
      <c r="R31" s="1270"/>
      <c r="S31" s="1270"/>
      <c r="T31" s="1271"/>
      <c r="U31" s="1272" t="s">
        <v>258</v>
      </c>
      <c r="V31" s="1272" t="s">
        <v>259</v>
      </c>
      <c r="W31" s="1273" t="s">
        <v>262</v>
      </c>
    </row>
    <row r="32" spans="1:23" ht="26.1" customHeight="1" x14ac:dyDescent="0.15">
      <c r="A32" s="578"/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80"/>
    </row>
    <row r="33" spans="1:23" ht="26.1" customHeight="1" thickBot="1" x14ac:dyDescent="0.2">
      <c r="A33" s="581" t="s">
        <v>36</v>
      </c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3"/>
    </row>
    <row r="34" spans="1:23" ht="26.1" customHeight="1" x14ac:dyDescent="0.15">
      <c r="A34" s="612" t="s">
        <v>37</v>
      </c>
      <c r="B34" s="626"/>
      <c r="C34" s="626"/>
      <c r="D34" s="816" t="s">
        <v>38</v>
      </c>
      <c r="E34" s="817"/>
      <c r="F34" s="817"/>
      <c r="G34" s="817"/>
      <c r="H34" s="817"/>
      <c r="I34" s="817"/>
      <c r="J34" s="817"/>
      <c r="K34" s="817"/>
      <c r="L34" s="919"/>
      <c r="M34" s="816" t="s">
        <v>39</v>
      </c>
      <c r="N34" s="817"/>
      <c r="O34" s="817"/>
      <c r="P34" s="817"/>
      <c r="Q34" s="817"/>
      <c r="R34" s="817"/>
      <c r="S34" s="817"/>
      <c r="T34" s="817"/>
      <c r="U34" s="817"/>
      <c r="V34" s="622" t="s">
        <v>114</v>
      </c>
      <c r="W34" s="623"/>
    </row>
    <row r="35" spans="1:23" ht="26.1" customHeight="1" x14ac:dyDescent="0.15">
      <c r="A35" s="627"/>
      <c r="B35" s="628"/>
      <c r="C35" s="628"/>
      <c r="D35" s="355" t="s">
        <v>21</v>
      </c>
      <c r="E35" s="355" t="s">
        <v>22</v>
      </c>
      <c r="F35" s="355" t="s">
        <v>23</v>
      </c>
      <c r="G35" s="355" t="s">
        <v>24</v>
      </c>
      <c r="H35" s="355" t="s">
        <v>25</v>
      </c>
      <c r="I35" s="355" t="s">
        <v>26</v>
      </c>
      <c r="J35" s="355" t="s">
        <v>27</v>
      </c>
      <c r="K35" s="628" t="s">
        <v>28</v>
      </c>
      <c r="L35" s="628"/>
      <c r="M35" s="355" t="s">
        <v>21</v>
      </c>
      <c r="N35" s="355" t="s">
        <v>22</v>
      </c>
      <c r="O35" s="355" t="s">
        <v>23</v>
      </c>
      <c r="P35" s="355" t="s">
        <v>24</v>
      </c>
      <c r="Q35" s="355" t="s">
        <v>25</v>
      </c>
      <c r="R35" s="355" t="s">
        <v>26</v>
      </c>
      <c r="S35" s="355" t="s">
        <v>27</v>
      </c>
      <c r="T35" s="628" t="s">
        <v>28</v>
      </c>
      <c r="U35" s="628"/>
      <c r="V35" s="624"/>
      <c r="W35" s="625"/>
    </row>
    <row r="36" spans="1:23" ht="26.1" customHeight="1" x14ac:dyDescent="0.15">
      <c r="A36" s="829" t="s">
        <v>40</v>
      </c>
      <c r="B36" s="862"/>
      <c r="C36" s="440" t="s">
        <v>15</v>
      </c>
      <c r="D36" s="1274"/>
      <c r="E36" s="1275">
        <v>920.63</v>
      </c>
      <c r="F36" s="1275">
        <v>388.43</v>
      </c>
      <c r="G36" s="1275">
        <v>498.34</v>
      </c>
      <c r="H36" s="1275">
        <v>358.08</v>
      </c>
      <c r="I36" s="1275">
        <v>78.939643362499993</v>
      </c>
      <c r="J36" s="1275">
        <v>120.3</v>
      </c>
      <c r="K36" s="849">
        <f>SUM(D36:J36)</f>
        <v>2364.7196433625004</v>
      </c>
      <c r="L36" s="846"/>
      <c r="M36" s="1274"/>
      <c r="N36" s="1275">
        <v>913.44229987938502</v>
      </c>
      <c r="O36" s="1275">
        <v>388.43</v>
      </c>
      <c r="P36" s="1275">
        <v>249.17</v>
      </c>
      <c r="Q36" s="1275">
        <v>358.08</v>
      </c>
      <c r="R36" s="1275">
        <v>69.53</v>
      </c>
      <c r="S36" s="1275">
        <v>120.3</v>
      </c>
      <c r="T36" s="849">
        <f>SUM(M36:S36)</f>
        <v>2098.952299879385</v>
      </c>
      <c r="U36" s="850"/>
      <c r="V36" s="846">
        <f t="shared" ref="V36:V55" si="13">T36-K36</f>
        <v>-265.76734348311538</v>
      </c>
      <c r="W36" s="847"/>
    </row>
    <row r="37" spans="1:23" ht="25.5" customHeight="1" x14ac:dyDescent="0.15">
      <c r="A37" s="627"/>
      <c r="B37" s="628"/>
      <c r="C37" s="440" t="s">
        <v>41</v>
      </c>
      <c r="D37" s="1276"/>
      <c r="E37" s="560">
        <v>453.5</v>
      </c>
      <c r="F37" s="560">
        <v>343.43</v>
      </c>
      <c r="G37" s="560">
        <v>422.27</v>
      </c>
      <c r="H37" s="560">
        <v>0</v>
      </c>
      <c r="I37" s="560">
        <v>66.687268000000003</v>
      </c>
      <c r="J37" s="560">
        <v>46.19</v>
      </c>
      <c r="K37" s="837">
        <f>SUM(D37:J37)</f>
        <v>1332.077268</v>
      </c>
      <c r="L37" s="838"/>
      <c r="M37" s="1276"/>
      <c r="N37" s="560">
        <v>322.36459669337398</v>
      </c>
      <c r="O37" s="560">
        <v>362.67</v>
      </c>
      <c r="P37" s="560">
        <v>215.74</v>
      </c>
      <c r="Q37" s="560">
        <v>0</v>
      </c>
      <c r="R37" s="560">
        <v>56.3</v>
      </c>
      <c r="S37" s="560">
        <v>46.38</v>
      </c>
      <c r="T37" s="837">
        <f>SUM(M37:S37)</f>
        <v>1003.4545966933739</v>
      </c>
      <c r="U37" s="839"/>
      <c r="V37" s="838">
        <f t="shared" si="13"/>
        <v>-328.6226713066261</v>
      </c>
      <c r="W37" s="840"/>
    </row>
    <row r="38" spans="1:23" ht="26.1" customHeight="1" x14ac:dyDescent="0.15">
      <c r="A38" s="627"/>
      <c r="B38" s="628"/>
      <c r="C38" s="356" t="s">
        <v>42</v>
      </c>
      <c r="D38" s="553" t="e">
        <f>D37/D36</f>
        <v>#DIV/0!</v>
      </c>
      <c r="E38" s="553">
        <f t="shared" ref="E38:K38" si="14">E37/E36</f>
        <v>0.49259746043470232</v>
      </c>
      <c r="F38" s="553">
        <f t="shared" si="14"/>
        <v>0.88414901011765312</v>
      </c>
      <c r="G38" s="553">
        <f t="shared" si="14"/>
        <v>0.84735321266605135</v>
      </c>
      <c r="H38" s="553">
        <f t="shared" si="14"/>
        <v>0</v>
      </c>
      <c r="I38" s="553">
        <f t="shared" si="14"/>
        <v>0.84478805780467414</v>
      </c>
      <c r="J38" s="553">
        <f t="shared" si="14"/>
        <v>0.38395677472984208</v>
      </c>
      <c r="K38" s="871">
        <f t="shared" si="14"/>
        <v>0.56331297950646697</v>
      </c>
      <c r="L38" s="872"/>
      <c r="M38" s="555" t="e">
        <f>M37/M36</f>
        <v>#DIV/0!</v>
      </c>
      <c r="N38" s="554">
        <f t="shared" ref="N38:T38" si="15">N37/N36</f>
        <v>0.35291183333193615</v>
      </c>
      <c r="O38" s="554">
        <f t="shared" si="15"/>
        <v>0.93368174445846097</v>
      </c>
      <c r="P38" s="554">
        <f t="shared" si="15"/>
        <v>0.86583457077497294</v>
      </c>
      <c r="Q38" s="554">
        <f t="shared" si="15"/>
        <v>0</v>
      </c>
      <c r="R38" s="554">
        <f t="shared" si="15"/>
        <v>0.80972242197612532</v>
      </c>
      <c r="S38" s="554">
        <f t="shared" si="15"/>
        <v>0.38553615960099752</v>
      </c>
      <c r="T38" s="842">
        <f t="shared" si="15"/>
        <v>0.4780740356753399</v>
      </c>
      <c r="U38" s="851"/>
      <c r="V38" s="844">
        <f t="shared" si="13"/>
        <v>-8.5238943831127068E-2</v>
      </c>
      <c r="W38" s="845"/>
    </row>
    <row r="39" spans="1:23" ht="26.1" customHeight="1" x14ac:dyDescent="0.15">
      <c r="A39" s="646" t="s">
        <v>43</v>
      </c>
      <c r="B39" s="647"/>
      <c r="C39" s="440" t="s">
        <v>15</v>
      </c>
      <c r="D39" s="1274"/>
      <c r="E39" s="1275">
        <v>659.13</v>
      </c>
      <c r="F39" s="1275"/>
      <c r="G39" s="1275">
        <v>454.96</v>
      </c>
      <c r="H39" s="1275">
        <v>297.65468018616798</v>
      </c>
      <c r="I39" s="1275">
        <v>77.346261880914497</v>
      </c>
      <c r="J39" s="1275"/>
      <c r="K39" s="849">
        <f>SUM(D39:J39)</f>
        <v>1489.0909420670823</v>
      </c>
      <c r="L39" s="846"/>
      <c r="M39" s="1274"/>
      <c r="N39" s="1275">
        <v>657.69131070348499</v>
      </c>
      <c r="O39" s="1275"/>
      <c r="P39" s="1275">
        <v>227.48</v>
      </c>
      <c r="Q39" s="1275">
        <v>297.64999999999998</v>
      </c>
      <c r="R39" s="1275">
        <v>69.13</v>
      </c>
      <c r="S39" s="1275"/>
      <c r="T39" s="849">
        <f>SUM(M39:S39)</f>
        <v>1251.951310703485</v>
      </c>
      <c r="U39" s="850"/>
      <c r="V39" s="846">
        <f t="shared" si="13"/>
        <v>-237.13963136359735</v>
      </c>
      <c r="W39" s="847"/>
    </row>
    <row r="40" spans="1:23" ht="26.1" customHeight="1" x14ac:dyDescent="0.15">
      <c r="A40" s="646"/>
      <c r="B40" s="647"/>
      <c r="C40" s="440" t="s">
        <v>41</v>
      </c>
      <c r="D40" s="1276"/>
      <c r="E40" s="560">
        <v>529.91999999999996</v>
      </c>
      <c r="F40" s="560"/>
      <c r="G40" s="560">
        <v>419.7</v>
      </c>
      <c r="H40" s="560">
        <v>0</v>
      </c>
      <c r="I40" s="560">
        <v>74.097897834741204</v>
      </c>
      <c r="J40" s="560"/>
      <c r="K40" s="837">
        <f>SUM(D40:J40)</f>
        <v>1023.7178978347411</v>
      </c>
      <c r="L40" s="838"/>
      <c r="M40" s="1276"/>
      <c r="N40" s="560">
        <v>258.61813685252201</v>
      </c>
      <c r="O40" s="560"/>
      <c r="P40" s="560">
        <v>211.62</v>
      </c>
      <c r="Q40" s="560">
        <v>0</v>
      </c>
      <c r="R40" s="560">
        <v>54.23</v>
      </c>
      <c r="S40" s="560"/>
      <c r="T40" s="837">
        <f>SUM(M40:S40)</f>
        <v>524.46813685252198</v>
      </c>
      <c r="U40" s="839"/>
      <c r="V40" s="838">
        <f t="shared" si="13"/>
        <v>-499.24976098221907</v>
      </c>
      <c r="W40" s="840"/>
    </row>
    <row r="41" spans="1:23" ht="26.1" customHeight="1" x14ac:dyDescent="0.15">
      <c r="A41" s="646"/>
      <c r="B41" s="647"/>
      <c r="C41" s="356" t="s">
        <v>42</v>
      </c>
      <c r="D41" s="553" t="e">
        <f>D40/D39</f>
        <v>#DIV/0!</v>
      </c>
      <c r="E41" s="553">
        <f t="shared" ref="E41:K41" si="16">E40/E39</f>
        <v>0.803968868053343</v>
      </c>
      <c r="F41" s="553" t="e">
        <f t="shared" si="16"/>
        <v>#DIV/0!</v>
      </c>
      <c r="G41" s="553">
        <f t="shared" si="16"/>
        <v>0.92249868120274314</v>
      </c>
      <c r="H41" s="553">
        <f t="shared" si="16"/>
        <v>0</v>
      </c>
      <c r="I41" s="553">
        <f t="shared" si="16"/>
        <v>0.95800231365835609</v>
      </c>
      <c r="J41" s="553" t="e">
        <f t="shared" si="16"/>
        <v>#DIV/0!</v>
      </c>
      <c r="K41" s="871">
        <f t="shared" si="16"/>
        <v>0.68747842654503466</v>
      </c>
      <c r="L41" s="872"/>
      <c r="M41" s="555" t="e">
        <f>M40/M39</f>
        <v>#DIV/0!</v>
      </c>
      <c r="N41" s="554">
        <f t="shared" ref="N41:T41" si="17">N40/N39</f>
        <v>0.39322115503684674</v>
      </c>
      <c r="O41" s="554" t="e">
        <f t="shared" si="17"/>
        <v>#DIV/0!</v>
      </c>
      <c r="P41" s="554">
        <f t="shared" si="17"/>
        <v>0.9302795850184632</v>
      </c>
      <c r="Q41" s="554">
        <f t="shared" si="17"/>
        <v>0</v>
      </c>
      <c r="R41" s="554">
        <f t="shared" si="17"/>
        <v>0.78446405323303925</v>
      </c>
      <c r="S41" s="554" t="e">
        <f t="shared" si="17"/>
        <v>#DIV/0!</v>
      </c>
      <c r="T41" s="842">
        <f t="shared" si="17"/>
        <v>0.41892055415303464</v>
      </c>
      <c r="U41" s="843"/>
      <c r="V41" s="844">
        <f t="shared" si="13"/>
        <v>-0.26855787239200002</v>
      </c>
      <c r="W41" s="845"/>
    </row>
    <row r="42" spans="1:23" ht="26.1" customHeight="1" x14ac:dyDescent="0.15">
      <c r="A42" s="646" t="s">
        <v>44</v>
      </c>
      <c r="B42" s="647" t="s">
        <v>44</v>
      </c>
      <c r="C42" s="440" t="s">
        <v>15</v>
      </c>
      <c r="D42" s="1274"/>
      <c r="E42" s="1275">
        <v>37.94</v>
      </c>
      <c r="F42" s="1275"/>
      <c r="G42" s="1275">
        <v>23.72</v>
      </c>
      <c r="H42" s="1275">
        <v>5.6524999999999999</v>
      </c>
      <c r="I42" s="1275">
        <v>0.44700000000000001</v>
      </c>
      <c r="J42" s="1275"/>
      <c r="K42" s="849">
        <f>SUM(D42:J42)</f>
        <v>67.759500000000003</v>
      </c>
      <c r="L42" s="846"/>
      <c r="M42" s="1274"/>
      <c r="N42" s="1275">
        <v>39.633709153263197</v>
      </c>
      <c r="O42" s="1275"/>
      <c r="P42" s="1275">
        <v>11.86</v>
      </c>
      <c r="Q42" s="1275">
        <v>5.65</v>
      </c>
      <c r="R42" s="1275">
        <v>1.92</v>
      </c>
      <c r="S42" s="1275"/>
      <c r="T42" s="849">
        <f>SUM(M42:S42)</f>
        <v>59.063709153263197</v>
      </c>
      <c r="U42" s="850"/>
      <c r="V42" s="846">
        <f t="shared" si="13"/>
        <v>-8.6957908467368057</v>
      </c>
      <c r="W42" s="847"/>
    </row>
    <row r="43" spans="1:23" ht="26.1" customHeight="1" x14ac:dyDescent="0.15">
      <c r="A43" s="646"/>
      <c r="B43" s="647"/>
      <c r="C43" s="440" t="s">
        <v>41</v>
      </c>
      <c r="D43" s="1276"/>
      <c r="E43" s="560">
        <v>-15.12</v>
      </c>
      <c r="F43" s="560"/>
      <c r="G43" s="560">
        <v>12.129999999999999</v>
      </c>
      <c r="H43" s="560">
        <v>0</v>
      </c>
      <c r="I43" s="560">
        <v>2.59</v>
      </c>
      <c r="J43" s="560"/>
      <c r="K43" s="837">
        <f>SUM(D43:J43)</f>
        <v>-0.40000000000000036</v>
      </c>
      <c r="L43" s="838"/>
      <c r="M43" s="1276"/>
      <c r="N43" s="560">
        <v>1.2</v>
      </c>
      <c r="O43" s="560"/>
      <c r="P43" s="560">
        <v>6.2</v>
      </c>
      <c r="Q43" s="560">
        <v>0</v>
      </c>
      <c r="R43" s="560">
        <v>0.95</v>
      </c>
      <c r="S43" s="560"/>
      <c r="T43" s="837">
        <f>SUM(M43:S43)</f>
        <v>8.35</v>
      </c>
      <c r="U43" s="839"/>
      <c r="V43" s="838">
        <f t="shared" si="13"/>
        <v>8.75</v>
      </c>
      <c r="W43" s="840"/>
    </row>
    <row r="44" spans="1:23" ht="26.1" customHeight="1" x14ac:dyDescent="0.15">
      <c r="A44" s="646"/>
      <c r="B44" s="647"/>
      <c r="C44" s="356" t="s">
        <v>42</v>
      </c>
      <c r="D44" s="553" t="e">
        <f>D43/D42</f>
        <v>#DIV/0!</v>
      </c>
      <c r="E44" s="553">
        <f t="shared" ref="E44:K44" si="18">E43/E42</f>
        <v>-0.39852398523985239</v>
      </c>
      <c r="F44" s="553" t="e">
        <f t="shared" si="18"/>
        <v>#DIV/0!</v>
      </c>
      <c r="G44" s="553">
        <f t="shared" si="18"/>
        <v>0.51138279932546371</v>
      </c>
      <c r="H44" s="553">
        <f t="shared" si="18"/>
        <v>0</v>
      </c>
      <c r="I44" s="553">
        <f t="shared" si="18"/>
        <v>5.7941834451901562</v>
      </c>
      <c r="J44" s="553" t="e">
        <f t="shared" si="18"/>
        <v>#DIV/0!</v>
      </c>
      <c r="K44" s="871">
        <f t="shared" si="18"/>
        <v>-5.9032312812225644E-3</v>
      </c>
      <c r="L44" s="872"/>
      <c r="M44" s="555" t="e">
        <f>M43/M42</f>
        <v>#DIV/0!</v>
      </c>
      <c r="N44" s="554">
        <f t="shared" ref="N44:T44" si="19">N43/N42</f>
        <v>3.0277257053070928E-2</v>
      </c>
      <c r="O44" s="553" t="e">
        <f>O43/O42</f>
        <v>#DIV/0!</v>
      </c>
      <c r="P44" s="554">
        <f t="shared" si="19"/>
        <v>0.52276559865092753</v>
      </c>
      <c r="Q44" s="554">
        <f t="shared" si="19"/>
        <v>0</v>
      </c>
      <c r="R44" s="554">
        <f t="shared" si="19"/>
        <v>0.49479166666666669</v>
      </c>
      <c r="S44" s="554" t="e">
        <f t="shared" si="19"/>
        <v>#DIV/0!</v>
      </c>
      <c r="T44" s="842">
        <f t="shared" si="19"/>
        <v>0.14137276713070554</v>
      </c>
      <c r="U44" s="843"/>
      <c r="V44" s="844">
        <f t="shared" si="13"/>
        <v>0.14727599841192809</v>
      </c>
      <c r="W44" s="845"/>
    </row>
    <row r="45" spans="1:23" ht="26.1" customHeight="1" x14ac:dyDescent="0.15">
      <c r="A45" s="648" t="s">
        <v>45</v>
      </c>
      <c r="B45" s="649"/>
      <c r="C45" s="440" t="s">
        <v>15</v>
      </c>
      <c r="D45" s="1274"/>
      <c r="E45" s="1275">
        <v>23.94</v>
      </c>
      <c r="F45" s="1275"/>
      <c r="G45" s="1275">
        <v>20.3</v>
      </c>
      <c r="H45" s="1275">
        <v>4.1375000000000002</v>
      </c>
      <c r="I45" s="1275">
        <v>6.3428513555849504</v>
      </c>
      <c r="J45" s="1275"/>
      <c r="K45" s="849">
        <f>SUM(D45:J45)</f>
        <v>54.720351355584953</v>
      </c>
      <c r="L45" s="846"/>
      <c r="M45" s="1274"/>
      <c r="N45" s="1275">
        <v>31.9203188582518</v>
      </c>
      <c r="O45" s="1275"/>
      <c r="P45" s="1275">
        <v>10.15</v>
      </c>
      <c r="Q45" s="1275">
        <v>4.1399999999999997</v>
      </c>
      <c r="R45" s="1275">
        <v>6.33</v>
      </c>
      <c r="S45" s="1275"/>
      <c r="T45" s="849">
        <f>SUM(M45:S45)</f>
        <v>52.540318858251801</v>
      </c>
      <c r="U45" s="850"/>
      <c r="V45" s="846">
        <f t="shared" si="13"/>
        <v>-2.1800324973331513</v>
      </c>
      <c r="W45" s="847"/>
    </row>
    <row r="46" spans="1:23" ht="26.1" customHeight="1" x14ac:dyDescent="0.15">
      <c r="A46" s="648"/>
      <c r="B46" s="649"/>
      <c r="C46" s="440" t="s">
        <v>41</v>
      </c>
      <c r="D46" s="1276"/>
      <c r="E46" s="560">
        <v>88.3</v>
      </c>
      <c r="F46" s="560"/>
      <c r="G46" s="560">
        <v>6</v>
      </c>
      <c r="H46" s="560">
        <v>0.86</v>
      </c>
      <c r="I46" s="560">
        <v>5.0399999999999991</v>
      </c>
      <c r="J46" s="560"/>
      <c r="K46" s="837">
        <f>SUM(D46:J46)</f>
        <v>100.19999999999999</v>
      </c>
      <c r="L46" s="838"/>
      <c r="M46" s="1276"/>
      <c r="N46" s="560">
        <v>3.5</v>
      </c>
      <c r="O46" s="560"/>
      <c r="P46" s="560">
        <v>3.07</v>
      </c>
      <c r="Q46" s="560">
        <v>0</v>
      </c>
      <c r="R46" s="560">
        <v>5.94</v>
      </c>
      <c r="S46" s="560"/>
      <c r="T46" s="837">
        <f>SUM(M46:S46)</f>
        <v>12.510000000000002</v>
      </c>
      <c r="U46" s="839"/>
      <c r="V46" s="838">
        <f t="shared" si="13"/>
        <v>-87.689999999999984</v>
      </c>
      <c r="W46" s="840"/>
    </row>
    <row r="47" spans="1:23" ht="26.1" customHeight="1" x14ac:dyDescent="0.15">
      <c r="A47" s="648"/>
      <c r="B47" s="649"/>
      <c r="C47" s="441" t="s">
        <v>42</v>
      </c>
      <c r="D47" s="556" t="e">
        <f>D46/D45</f>
        <v>#DIV/0!</v>
      </c>
      <c r="E47" s="556">
        <f t="shared" ref="E47:K47" si="20">E46/E45</f>
        <v>3.6883876357560563</v>
      </c>
      <c r="F47" s="556" t="e">
        <f t="shared" si="20"/>
        <v>#DIV/0!</v>
      </c>
      <c r="G47" s="556">
        <f t="shared" si="20"/>
        <v>0.29556650246305416</v>
      </c>
      <c r="H47" s="556">
        <f t="shared" si="20"/>
        <v>0.2078549848942598</v>
      </c>
      <c r="I47" s="556">
        <f t="shared" si="20"/>
        <v>0.79459531958954444</v>
      </c>
      <c r="J47" s="556" t="e">
        <f t="shared" si="20"/>
        <v>#DIV/0!</v>
      </c>
      <c r="K47" s="853">
        <f t="shared" si="20"/>
        <v>1.8311285932518637</v>
      </c>
      <c r="L47" s="854"/>
      <c r="M47" s="363" t="e">
        <f t="shared" ref="M47:T47" si="21">M46/M45</f>
        <v>#DIV/0!</v>
      </c>
      <c r="N47" s="557">
        <f t="shared" si="21"/>
        <v>0.10964802750067787</v>
      </c>
      <c r="O47" s="556" t="e">
        <f>O46/O45</f>
        <v>#DIV/0!</v>
      </c>
      <c r="P47" s="557">
        <f t="shared" si="21"/>
        <v>0.3024630541871921</v>
      </c>
      <c r="Q47" s="557">
        <f t="shared" si="21"/>
        <v>0</v>
      </c>
      <c r="R47" s="557">
        <f t="shared" si="21"/>
        <v>0.93838862559241709</v>
      </c>
      <c r="S47" s="557" t="e">
        <f t="shared" si="21"/>
        <v>#DIV/0!</v>
      </c>
      <c r="T47" s="851">
        <f t="shared" si="21"/>
        <v>0.23810285647010732</v>
      </c>
      <c r="U47" s="852"/>
      <c r="V47" s="844">
        <f t="shared" si="13"/>
        <v>-1.5930257367817564</v>
      </c>
      <c r="W47" s="845"/>
    </row>
    <row r="48" spans="1:23" ht="26.1" customHeight="1" x14ac:dyDescent="0.15">
      <c r="A48" s="650" t="s">
        <v>46</v>
      </c>
      <c r="B48" s="651"/>
      <c r="C48" s="439" t="s">
        <v>15</v>
      </c>
      <c r="D48" s="1277"/>
      <c r="E48" s="559">
        <v>12.61</v>
      </c>
      <c r="F48" s="559"/>
      <c r="G48" s="1275">
        <v>2.64</v>
      </c>
      <c r="H48" s="559">
        <v>0.51500000000000001</v>
      </c>
      <c r="I48" s="559">
        <v>1.1218500213862099</v>
      </c>
      <c r="J48" s="559"/>
      <c r="K48" s="849">
        <f>SUM(D48:J48)</f>
        <v>16.886850021386209</v>
      </c>
      <c r="L48" s="846"/>
      <c r="M48" s="1277"/>
      <c r="N48" s="559">
        <v>12.2134946458333</v>
      </c>
      <c r="O48" s="559"/>
      <c r="P48" s="1275">
        <v>1.32</v>
      </c>
      <c r="Q48" s="559">
        <v>0.52</v>
      </c>
      <c r="R48" s="559">
        <v>1.1399999999999999</v>
      </c>
      <c r="S48" s="559"/>
      <c r="T48" s="849">
        <f>SUM(M48:S48)</f>
        <v>15.193494645833301</v>
      </c>
      <c r="U48" s="850"/>
      <c r="V48" s="846">
        <f t="shared" si="13"/>
        <v>-1.6933553755529083</v>
      </c>
      <c r="W48" s="847"/>
    </row>
    <row r="49" spans="1:23" ht="26.1" customHeight="1" x14ac:dyDescent="0.15">
      <c r="A49" s="650"/>
      <c r="B49" s="651"/>
      <c r="C49" s="440" t="s">
        <v>41</v>
      </c>
      <c r="D49" s="1276"/>
      <c r="E49" s="560">
        <v>28.99</v>
      </c>
      <c r="F49" s="560"/>
      <c r="G49" s="560">
        <v>-1.75</v>
      </c>
      <c r="H49" s="560">
        <v>0</v>
      </c>
      <c r="I49" s="560">
        <v>-0.05</v>
      </c>
      <c r="J49" s="560"/>
      <c r="K49" s="837">
        <f>SUM(D49:J49)</f>
        <v>27.189999999999998</v>
      </c>
      <c r="L49" s="838"/>
      <c r="M49" s="1276"/>
      <c r="N49" s="560">
        <v>0</v>
      </c>
      <c r="O49" s="560"/>
      <c r="P49" s="560">
        <v>-0.9</v>
      </c>
      <c r="Q49" s="560">
        <v>0</v>
      </c>
      <c r="R49" s="560">
        <v>0</v>
      </c>
      <c r="S49" s="560"/>
      <c r="T49" s="837">
        <f>SUM(M49:S49)</f>
        <v>-0.9</v>
      </c>
      <c r="U49" s="839"/>
      <c r="V49" s="838">
        <f t="shared" si="13"/>
        <v>-28.089999999999996</v>
      </c>
      <c r="W49" s="840"/>
    </row>
    <row r="50" spans="1:23" ht="26.1" customHeight="1" x14ac:dyDescent="0.15">
      <c r="A50" s="650"/>
      <c r="B50" s="651"/>
      <c r="C50" s="441" t="s">
        <v>42</v>
      </c>
      <c r="D50" s="556" t="e">
        <f>D49/D48</f>
        <v>#DIV/0!</v>
      </c>
      <c r="E50" s="556">
        <f t="shared" ref="E50:K50" si="22">E49/E48</f>
        <v>2.2989690721649483</v>
      </c>
      <c r="F50" s="556" t="e">
        <f t="shared" si="22"/>
        <v>#DIV/0!</v>
      </c>
      <c r="G50" s="556">
        <f t="shared" si="22"/>
        <v>-0.66287878787878785</v>
      </c>
      <c r="H50" s="556">
        <f t="shared" si="22"/>
        <v>0</v>
      </c>
      <c r="I50" s="556">
        <f t="shared" si="22"/>
        <v>-4.4569237462078651E-2</v>
      </c>
      <c r="J50" s="556" t="e">
        <f t="shared" si="22"/>
        <v>#DIV/0!</v>
      </c>
      <c r="K50" s="853">
        <f t="shared" si="22"/>
        <v>1.6101285891427621</v>
      </c>
      <c r="L50" s="854"/>
      <c r="M50" s="363" t="e">
        <f>M49/M48</f>
        <v>#DIV/0!</v>
      </c>
      <c r="N50" s="557">
        <f t="shared" ref="N50:T50" si="23">N49/N48</f>
        <v>0</v>
      </c>
      <c r="O50" s="557" t="e">
        <f>O49/O48</f>
        <v>#DIV/0!</v>
      </c>
      <c r="P50" s="557">
        <f t="shared" si="23"/>
        <v>-0.68181818181818177</v>
      </c>
      <c r="Q50" s="557">
        <f t="shared" si="23"/>
        <v>0</v>
      </c>
      <c r="R50" s="557">
        <f t="shared" si="23"/>
        <v>0</v>
      </c>
      <c r="S50" s="557" t="e">
        <f t="shared" si="23"/>
        <v>#DIV/0!</v>
      </c>
      <c r="T50" s="855">
        <f t="shared" si="23"/>
        <v>-5.9235878313671442E-2</v>
      </c>
      <c r="U50" s="856"/>
      <c r="V50" s="844">
        <f t="shared" si="13"/>
        <v>-1.6693644674564336</v>
      </c>
      <c r="W50" s="845"/>
    </row>
    <row r="51" spans="1:23" ht="26.1" customHeight="1" x14ac:dyDescent="0.15">
      <c r="A51" s="652" t="s">
        <v>47</v>
      </c>
      <c r="B51" s="653"/>
      <c r="C51" s="440" t="s">
        <v>15</v>
      </c>
      <c r="D51" s="1274"/>
      <c r="E51" s="1275">
        <v>181.03</v>
      </c>
      <c r="F51" s="1275"/>
      <c r="G51" s="1275">
        <v>-4.9800000000000004</v>
      </c>
      <c r="H51" s="1275">
        <v>48.342500000000001</v>
      </c>
      <c r="I51" s="1275">
        <v>-12.636639790771451</v>
      </c>
      <c r="J51" s="1275"/>
      <c r="K51" s="849">
        <f>SUM(D51:J51)</f>
        <v>211.75586020922856</v>
      </c>
      <c r="L51" s="846"/>
      <c r="M51" s="1274"/>
      <c r="N51" s="1275">
        <v>166.06862466624401</v>
      </c>
      <c r="O51" s="1275"/>
      <c r="P51" s="1275">
        <v>-2.4900000000000002</v>
      </c>
      <c r="Q51" s="1275">
        <v>48.34</v>
      </c>
      <c r="R51" s="1275">
        <v>-8.99</v>
      </c>
      <c r="S51" s="1275"/>
      <c r="T51" s="849">
        <f>SUM(M51:S51)</f>
        <v>202.92862466624399</v>
      </c>
      <c r="U51" s="850"/>
      <c r="V51" s="846">
        <f t="shared" si="13"/>
        <v>-8.8272355429845675</v>
      </c>
      <c r="W51" s="847"/>
    </row>
    <row r="52" spans="1:23" ht="26.1" customHeight="1" x14ac:dyDescent="0.15">
      <c r="A52" s="654"/>
      <c r="B52" s="655"/>
      <c r="C52" s="440" t="s">
        <v>41</v>
      </c>
      <c r="D52" s="1276"/>
      <c r="E52" s="560">
        <v>-183.07</v>
      </c>
      <c r="F52" s="560"/>
      <c r="G52" s="560">
        <v>-15.08</v>
      </c>
      <c r="H52" s="560">
        <v>-0.86</v>
      </c>
      <c r="I52" s="560">
        <v>-14.990629834741199</v>
      </c>
      <c r="J52" s="560"/>
      <c r="K52" s="837">
        <f>SUM(D52:J52)</f>
        <v>-214.00062983474123</v>
      </c>
      <c r="L52" s="838"/>
      <c r="M52" s="1276"/>
      <c r="N52" s="560">
        <v>64.860130590851298</v>
      </c>
      <c r="O52" s="560"/>
      <c r="P52" s="560">
        <v>-4.91</v>
      </c>
      <c r="Q52" s="560">
        <v>0</v>
      </c>
      <c r="R52" s="560">
        <v>-4.8099999999999996</v>
      </c>
      <c r="S52" s="560"/>
      <c r="T52" s="837">
        <f>SUM(M52:S52)</f>
        <v>55.1401305908513</v>
      </c>
      <c r="U52" s="839"/>
      <c r="V52" s="838">
        <f t="shared" si="13"/>
        <v>269.14076042559253</v>
      </c>
      <c r="W52" s="840"/>
    </row>
    <row r="53" spans="1:23" ht="26.1" customHeight="1" x14ac:dyDescent="0.15">
      <c r="A53" s="656"/>
      <c r="B53" s="657"/>
      <c r="C53" s="356" t="s">
        <v>42</v>
      </c>
      <c r="D53" s="558" t="e">
        <f>D52/D51</f>
        <v>#DIV/0!</v>
      </c>
      <c r="E53" s="558">
        <f t="shared" ref="E53:K53" si="24">E52/E51</f>
        <v>-1.0112688504667735</v>
      </c>
      <c r="F53" s="558" t="e">
        <f t="shared" si="24"/>
        <v>#DIV/0!</v>
      </c>
      <c r="G53" s="558">
        <f t="shared" si="24"/>
        <v>3.0281124497991967</v>
      </c>
      <c r="H53" s="558">
        <f t="shared" si="24"/>
        <v>-1.7789729534053885E-2</v>
      </c>
      <c r="I53" s="558">
        <f t="shared" si="24"/>
        <v>1.1862829108802222</v>
      </c>
      <c r="J53" s="558" t="e">
        <f t="shared" si="24"/>
        <v>#DIV/0!</v>
      </c>
      <c r="K53" s="841">
        <f t="shared" si="24"/>
        <v>-1.010600743815518</v>
      </c>
      <c r="L53" s="841"/>
      <c r="M53" s="555" t="e">
        <f>M52/M51</f>
        <v>#DIV/0!</v>
      </c>
      <c r="N53" s="554">
        <f t="shared" ref="N53:T53" si="25">N52/N51</f>
        <v>0.39056221921030404</v>
      </c>
      <c r="O53" s="558" t="e">
        <f t="shared" si="25"/>
        <v>#DIV/0!</v>
      </c>
      <c r="P53" s="558">
        <f t="shared" si="25"/>
        <v>1.9718875502008031</v>
      </c>
      <c r="Q53" s="554">
        <f t="shared" si="25"/>
        <v>0</v>
      </c>
      <c r="R53" s="554">
        <f t="shared" si="25"/>
        <v>0.53503893214682974</v>
      </c>
      <c r="S53" s="554" t="e">
        <f t="shared" si="25"/>
        <v>#DIV/0!</v>
      </c>
      <c r="T53" s="842">
        <f t="shared" si="25"/>
        <v>0.27172179716656575</v>
      </c>
      <c r="U53" s="843"/>
      <c r="V53" s="844">
        <f t="shared" si="13"/>
        <v>1.2823225409820838</v>
      </c>
      <c r="W53" s="845"/>
    </row>
    <row r="54" spans="1:23" ht="26.1" customHeight="1" x14ac:dyDescent="0.15">
      <c r="A54" s="652" t="s">
        <v>48</v>
      </c>
      <c r="B54" s="653"/>
      <c r="C54" s="461" t="s">
        <v>15</v>
      </c>
      <c r="D54" s="1274"/>
      <c r="E54" s="1275">
        <v>153.88</v>
      </c>
      <c r="F54" s="1275"/>
      <c r="G54" s="1275">
        <v>-7.92</v>
      </c>
      <c r="H54" s="1275">
        <v>36.255000000000003</v>
      </c>
      <c r="I54" s="1275">
        <v>-12.636639790771451</v>
      </c>
      <c r="J54" s="1275"/>
      <c r="K54" s="849">
        <f>SUM(D54:J54)</f>
        <v>169.57836020922855</v>
      </c>
      <c r="L54" s="846"/>
      <c r="M54" s="1274"/>
      <c r="N54" s="1275">
        <v>141.15833096630701</v>
      </c>
      <c r="O54" s="1275"/>
      <c r="P54" s="1275">
        <v>-3.96</v>
      </c>
      <c r="Q54" s="1275">
        <v>36.26</v>
      </c>
      <c r="R54" s="1275">
        <v>-8.99</v>
      </c>
      <c r="S54" s="1275"/>
      <c r="T54" s="849">
        <f>SUM(M54:S54)</f>
        <v>164.46833096630698</v>
      </c>
      <c r="U54" s="850"/>
      <c r="V54" s="846">
        <f>T54-K54</f>
        <v>-5.1100292429215699</v>
      </c>
      <c r="W54" s="847"/>
    </row>
    <row r="55" spans="1:23" ht="26.1" customHeight="1" x14ac:dyDescent="0.15">
      <c r="A55" s="654"/>
      <c r="B55" s="655"/>
      <c r="C55" s="461" t="s">
        <v>41</v>
      </c>
      <c r="D55" s="1276"/>
      <c r="E55" s="560">
        <v>-155.61000000000001</v>
      </c>
      <c r="F55" s="560"/>
      <c r="G55" s="560">
        <v>-15.08</v>
      </c>
      <c r="H55" s="560">
        <v>-0.86</v>
      </c>
      <c r="I55" s="560">
        <v>-14.990629834741199</v>
      </c>
      <c r="J55" s="560"/>
      <c r="K55" s="837">
        <f>SUM(D55:J55)</f>
        <v>-186.54062983474125</v>
      </c>
      <c r="L55" s="838"/>
      <c r="M55" s="1276"/>
      <c r="N55" s="560">
        <v>55.131111002223598</v>
      </c>
      <c r="O55" s="560"/>
      <c r="P55" s="560">
        <v>-4.91</v>
      </c>
      <c r="Q55" s="560">
        <v>0</v>
      </c>
      <c r="R55" s="560">
        <v>-4.8099999999999996</v>
      </c>
      <c r="S55" s="560"/>
      <c r="T55" s="837">
        <f>SUM(M55:S55)</f>
        <v>45.411111002223592</v>
      </c>
      <c r="U55" s="839"/>
      <c r="V55" s="838">
        <f t="shared" si="13"/>
        <v>231.95174083696486</v>
      </c>
      <c r="W55" s="840"/>
    </row>
    <row r="56" spans="1:23" ht="26.1" customHeight="1" x14ac:dyDescent="0.15">
      <c r="A56" s="656"/>
      <c r="B56" s="657"/>
      <c r="C56" s="356" t="s">
        <v>42</v>
      </c>
      <c r="D56" s="558" t="e">
        <f>D55/D54</f>
        <v>#DIV/0!</v>
      </c>
      <c r="E56" s="558">
        <f t="shared" ref="E56:K56" si="26">E55/E54</f>
        <v>-1.0112425266441385</v>
      </c>
      <c r="F56" s="558" t="e">
        <f>F55/F54</f>
        <v>#DIV/0!</v>
      </c>
      <c r="G56" s="558">
        <f t="shared" ref="G56:I56" si="27">G55/G54</f>
        <v>1.904040404040404</v>
      </c>
      <c r="H56" s="558">
        <f t="shared" si="27"/>
        <v>-2.3720866087436215E-2</v>
      </c>
      <c r="I56" s="558">
        <f t="shared" si="27"/>
        <v>1.1862829108802222</v>
      </c>
      <c r="J56" s="558" t="e">
        <f t="shared" si="26"/>
        <v>#DIV/0!</v>
      </c>
      <c r="K56" s="841">
        <f t="shared" si="26"/>
        <v>-1.1000261448724022</v>
      </c>
      <c r="L56" s="841"/>
      <c r="M56" s="555" t="e">
        <f>M55/M54</f>
        <v>#DIV/0!</v>
      </c>
      <c r="N56" s="554">
        <f t="shared" ref="N56:T56" si="28">N55/N54</f>
        <v>0.39056221921030509</v>
      </c>
      <c r="O56" s="558" t="e">
        <f>O55/O54</f>
        <v>#DIV/0!</v>
      </c>
      <c r="P56" s="554">
        <f t="shared" si="28"/>
        <v>1.2398989898989901</v>
      </c>
      <c r="Q56" s="554">
        <f t="shared" si="28"/>
        <v>0</v>
      </c>
      <c r="R56" s="554">
        <f t="shared" si="28"/>
        <v>0.53503893214682974</v>
      </c>
      <c r="S56" s="554" t="e">
        <f t="shared" si="28"/>
        <v>#DIV/0!</v>
      </c>
      <c r="T56" s="842">
        <f t="shared" si="28"/>
        <v>0.27610854159836112</v>
      </c>
      <c r="U56" s="843"/>
      <c r="V56" s="844">
        <f>T56-K56</f>
        <v>1.3761346864707633</v>
      </c>
      <c r="W56" s="845"/>
    </row>
    <row r="57" spans="1:23" ht="26.1" customHeight="1" x14ac:dyDescent="0.15">
      <c r="A57" s="829" t="s">
        <v>227</v>
      </c>
      <c r="B57" s="830"/>
      <c r="C57" s="470" t="s">
        <v>49</v>
      </c>
      <c r="D57" s="1274"/>
      <c r="E57" s="1275">
        <v>545.08000000000004</v>
      </c>
      <c r="F57" s="1275"/>
      <c r="G57" s="1275">
        <v>387.69</v>
      </c>
      <c r="H57" s="1275">
        <v>0</v>
      </c>
      <c r="I57" s="1275">
        <v>103.28</v>
      </c>
      <c r="J57" s="1275"/>
      <c r="K57" s="849">
        <f>SUM(D57:J57)</f>
        <v>1036.05</v>
      </c>
      <c r="L57" s="846"/>
      <c r="M57" s="1274"/>
      <c r="N57" s="1275">
        <v>593.4</v>
      </c>
      <c r="O57" s="1275"/>
      <c r="P57" s="1275">
        <v>201.39</v>
      </c>
      <c r="Q57" s="1275">
        <v>0</v>
      </c>
      <c r="R57" s="1275">
        <v>57.06</v>
      </c>
      <c r="S57" s="1275"/>
      <c r="T57" s="849">
        <f>SUM(M57:S57)</f>
        <v>851.84999999999991</v>
      </c>
      <c r="U57" s="850"/>
      <c r="V57" s="846">
        <f>T57-K57</f>
        <v>-184.20000000000005</v>
      </c>
      <c r="W57" s="847"/>
    </row>
    <row r="58" spans="1:23" ht="26.1" customHeight="1" x14ac:dyDescent="0.15">
      <c r="A58" s="627"/>
      <c r="B58" s="669"/>
      <c r="C58" s="461" t="s">
        <v>50</v>
      </c>
      <c r="D58" s="1276"/>
      <c r="E58" s="560">
        <v>847.43</v>
      </c>
      <c r="F58" s="560"/>
      <c r="G58" s="560">
        <v>388.76</v>
      </c>
      <c r="H58" s="560">
        <v>0</v>
      </c>
      <c r="I58" s="560">
        <v>119.87</v>
      </c>
      <c r="J58" s="560"/>
      <c r="K58" s="837">
        <f>SUM(D58:J58)</f>
        <v>1356.06</v>
      </c>
      <c r="L58" s="838"/>
      <c r="M58" s="1276"/>
      <c r="N58" s="560">
        <v>937.61</v>
      </c>
      <c r="O58" s="560"/>
      <c r="P58" s="560">
        <v>205.31</v>
      </c>
      <c r="Q58" s="560">
        <v>0</v>
      </c>
      <c r="R58" s="560">
        <v>63.66</v>
      </c>
      <c r="S58" s="560"/>
      <c r="T58" s="837">
        <f>SUM(M58:S58)</f>
        <v>1206.5800000000002</v>
      </c>
      <c r="U58" s="839"/>
      <c r="V58" s="838">
        <f t="shared" ref="V58" si="29">T58-K58</f>
        <v>-149.47999999999979</v>
      </c>
      <c r="W58" s="840"/>
    </row>
    <row r="59" spans="1:23" ht="26.1" customHeight="1" thickBot="1" x14ac:dyDescent="0.2">
      <c r="A59" s="831"/>
      <c r="B59" s="832"/>
      <c r="C59" s="471" t="s">
        <v>51</v>
      </c>
      <c r="D59" s="1278" t="e">
        <f>D57/D58</f>
        <v>#DIV/0!</v>
      </c>
      <c r="E59" s="1278">
        <f t="shared" ref="E59:K59" si="30">E57/E58</f>
        <v>0.6432153688210237</v>
      </c>
      <c r="F59" s="1278" t="e">
        <f t="shared" si="30"/>
        <v>#DIV/0!</v>
      </c>
      <c r="G59" s="1278">
        <f t="shared" si="30"/>
        <v>0.9972476592242</v>
      </c>
      <c r="H59" s="1278" t="e">
        <f t="shared" si="30"/>
        <v>#DIV/0!</v>
      </c>
      <c r="I59" s="1278">
        <f t="shared" si="30"/>
        <v>0.86160006673896716</v>
      </c>
      <c r="J59" s="1278" t="e">
        <f t="shared" si="30"/>
        <v>#DIV/0!</v>
      </c>
      <c r="K59" s="1279">
        <f t="shared" si="30"/>
        <v>0.76401486659882301</v>
      </c>
      <c r="L59" s="1280"/>
      <c r="M59" s="1281" t="e">
        <f>M57/M58</f>
        <v>#DIV/0!</v>
      </c>
      <c r="N59" s="1282">
        <f t="shared" ref="N59:T59" si="31">N57/N58</f>
        <v>0.63288574140634157</v>
      </c>
      <c r="O59" s="1282" t="e">
        <f t="shared" si="31"/>
        <v>#DIV/0!</v>
      </c>
      <c r="P59" s="1282">
        <f t="shared" si="31"/>
        <v>0.98090692124105006</v>
      </c>
      <c r="Q59" s="1282" t="e">
        <f t="shared" si="31"/>
        <v>#DIV/0!</v>
      </c>
      <c r="R59" s="1282">
        <f t="shared" si="31"/>
        <v>0.89632422243166832</v>
      </c>
      <c r="S59" s="1282" t="e">
        <f t="shared" si="31"/>
        <v>#DIV/0!</v>
      </c>
      <c r="T59" s="1283">
        <f t="shared" si="31"/>
        <v>0.70600374612541217</v>
      </c>
      <c r="U59" s="1284"/>
      <c r="V59" s="836">
        <f>V58/V57</f>
        <v>0.8115092290988043</v>
      </c>
      <c r="W59" s="848"/>
    </row>
    <row r="60" spans="1:23" ht="26.1" customHeight="1" x14ac:dyDescent="0.15">
      <c r="A60" s="589"/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90"/>
      <c r="T60" s="590"/>
      <c r="U60" s="590"/>
      <c r="V60" s="590"/>
      <c r="W60" s="591"/>
    </row>
    <row r="61" spans="1:23" ht="26.1" customHeight="1" x14ac:dyDescent="0.15">
      <c r="A61" s="581" t="s">
        <v>52</v>
      </c>
      <c r="B61" s="582"/>
      <c r="C61" s="582"/>
      <c r="D61" s="582"/>
      <c r="E61" s="582"/>
      <c r="F61" s="582"/>
      <c r="G61" s="582"/>
      <c r="H61" s="582"/>
      <c r="I61" s="582"/>
      <c r="J61" s="582"/>
      <c r="K61" s="582"/>
      <c r="L61" s="582"/>
      <c r="M61" s="582"/>
      <c r="N61" s="582"/>
      <c r="O61" s="582"/>
      <c r="P61" s="582"/>
      <c r="Q61" s="582"/>
      <c r="R61" s="582"/>
      <c r="S61" s="582"/>
      <c r="T61" s="582"/>
      <c r="U61" s="582"/>
      <c r="V61" s="582"/>
      <c r="W61" s="583"/>
    </row>
    <row r="62" spans="1:23" ht="26.1" customHeight="1" thickBot="1" x14ac:dyDescent="0.2">
      <c r="A62" s="679" t="s">
        <v>53</v>
      </c>
      <c r="B62" s="681"/>
      <c r="C62" s="681"/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  <c r="O62" s="681"/>
      <c r="P62" s="681"/>
      <c r="Q62" s="681"/>
      <c r="R62" s="681"/>
      <c r="S62" s="681"/>
      <c r="T62" s="681"/>
      <c r="U62" s="681"/>
      <c r="V62" s="681"/>
      <c r="W62" s="682"/>
    </row>
    <row r="63" spans="1:23" ht="25.5" customHeight="1" x14ac:dyDescent="0.15">
      <c r="A63" s="612" t="s">
        <v>9</v>
      </c>
      <c r="B63" s="613"/>
      <c r="C63" s="780" t="s">
        <v>54</v>
      </c>
      <c r="D63" s="779"/>
      <c r="E63" s="779"/>
      <c r="F63" s="779"/>
      <c r="G63" s="779"/>
      <c r="H63" s="779"/>
      <c r="I63" s="779"/>
      <c r="J63" s="779"/>
      <c r="K63" s="779"/>
      <c r="L63" s="779" t="s">
        <v>55</v>
      </c>
      <c r="M63" s="779"/>
      <c r="N63" s="779"/>
      <c r="O63" s="779"/>
      <c r="P63" s="779"/>
      <c r="Q63" s="781"/>
      <c r="R63" s="392"/>
      <c r="S63" s="392"/>
      <c r="T63" s="392"/>
      <c r="U63" s="392"/>
      <c r="V63" s="392"/>
      <c r="W63" s="393"/>
    </row>
    <row r="64" spans="1:23" ht="26.1" customHeight="1" x14ac:dyDescent="0.15">
      <c r="A64" s="627"/>
      <c r="B64" s="669"/>
      <c r="C64" s="772" t="s">
        <v>56</v>
      </c>
      <c r="D64" s="769"/>
      <c r="E64" s="769" t="s">
        <v>57</v>
      </c>
      <c r="F64" s="769"/>
      <c r="G64" s="769"/>
      <c r="H64" s="769" t="s">
        <v>58</v>
      </c>
      <c r="I64" s="769"/>
      <c r="J64" s="769" t="s">
        <v>59</v>
      </c>
      <c r="K64" s="769"/>
      <c r="L64" s="769" t="s">
        <v>56</v>
      </c>
      <c r="M64" s="769"/>
      <c r="N64" s="769" t="s">
        <v>58</v>
      </c>
      <c r="O64" s="769"/>
      <c r="P64" s="769" t="s">
        <v>59</v>
      </c>
      <c r="Q64" s="828"/>
      <c r="R64" s="336"/>
      <c r="S64" s="336"/>
      <c r="T64" s="336"/>
      <c r="U64" s="336"/>
      <c r="V64" s="336"/>
      <c r="W64" s="369"/>
    </row>
    <row r="65" spans="1:24" ht="26.1" customHeight="1" x14ac:dyDescent="0.15">
      <c r="A65" s="614"/>
      <c r="B65" s="615"/>
      <c r="C65" s="374" t="s">
        <v>60</v>
      </c>
      <c r="D65" s="375" t="s">
        <v>61</v>
      </c>
      <c r="E65" s="375" t="s">
        <v>60</v>
      </c>
      <c r="F65" s="375" t="s">
        <v>61</v>
      </c>
      <c r="G65" s="375" t="s">
        <v>42</v>
      </c>
      <c r="H65" s="375" t="s">
        <v>60</v>
      </c>
      <c r="I65" s="375" t="s">
        <v>61</v>
      </c>
      <c r="J65" s="375" t="s">
        <v>60</v>
      </c>
      <c r="K65" s="375" t="s">
        <v>253</v>
      </c>
      <c r="L65" s="375" t="s">
        <v>60</v>
      </c>
      <c r="M65" s="375" t="s">
        <v>61</v>
      </c>
      <c r="N65" s="375" t="s">
        <v>60</v>
      </c>
      <c r="O65" s="375" t="s">
        <v>61</v>
      </c>
      <c r="P65" s="375" t="s">
        <v>60</v>
      </c>
      <c r="Q65" s="394" t="s">
        <v>61</v>
      </c>
      <c r="R65" s="336"/>
      <c r="S65" s="336"/>
      <c r="T65" s="336"/>
      <c r="U65" s="336"/>
      <c r="V65" s="336"/>
      <c r="W65" s="369"/>
    </row>
    <row r="66" spans="1:24" ht="26.1" customHeight="1" x14ac:dyDescent="0.15">
      <c r="A66" s="569" t="s">
        <v>21</v>
      </c>
      <c r="B66" s="570"/>
      <c r="C66" s="1285"/>
      <c r="D66" s="1286"/>
      <c r="E66" s="1287"/>
      <c r="F66" s="559"/>
      <c r="G66" s="1288" t="e">
        <f>F66/D66</f>
        <v>#DIV/0!</v>
      </c>
      <c r="H66" s="1285"/>
      <c r="I66" s="1286"/>
      <c r="J66" s="1287"/>
      <c r="K66" s="1289"/>
      <c r="L66" s="1285"/>
      <c r="M66" s="1286"/>
      <c r="N66" s="1287"/>
      <c r="O66" s="1289"/>
      <c r="P66" s="1285"/>
      <c r="Q66" s="1290"/>
      <c r="R66" s="336"/>
      <c r="S66" s="336"/>
      <c r="T66" s="336"/>
      <c r="U66" s="336"/>
      <c r="V66" s="336"/>
      <c r="W66" s="369"/>
    </row>
    <row r="67" spans="1:24" ht="26.1" customHeight="1" x14ac:dyDescent="0.15">
      <c r="A67" s="569" t="s">
        <v>22</v>
      </c>
      <c r="B67" s="570"/>
      <c r="C67" s="1291">
        <v>108644</v>
      </c>
      <c r="D67" s="551">
        <v>436.52207719985427</v>
      </c>
      <c r="E67" s="1292">
        <v>110674</v>
      </c>
      <c r="F67" s="560">
        <v>543.1692599476213</v>
      </c>
      <c r="G67" s="1288">
        <f t="shared" ref="G67:G73" si="32">F67/D67</f>
        <v>1.2443110860093805</v>
      </c>
      <c r="H67" s="1291">
        <v>69524</v>
      </c>
      <c r="I67" s="551">
        <v>486.63000000000005</v>
      </c>
      <c r="J67" s="1292">
        <v>260747</v>
      </c>
      <c r="K67" s="1293">
        <v>1510</v>
      </c>
      <c r="L67" s="1291">
        <v>110417</v>
      </c>
      <c r="M67" s="551">
        <v>332.55453773819028</v>
      </c>
      <c r="N67" s="1292">
        <v>69523</v>
      </c>
      <c r="O67" s="1293">
        <v>446.7</v>
      </c>
      <c r="P67" s="1291">
        <v>301641</v>
      </c>
      <c r="Q67" s="1294">
        <v>1561</v>
      </c>
      <c r="R67" s="336"/>
      <c r="S67" s="336"/>
      <c r="T67" s="336"/>
      <c r="U67" s="336"/>
      <c r="V67" s="336"/>
      <c r="W67" s="369"/>
    </row>
    <row r="68" spans="1:24" ht="26.1" customHeight="1" x14ac:dyDescent="0.15">
      <c r="A68" s="569" t="s">
        <v>23</v>
      </c>
      <c r="B68" s="570"/>
      <c r="C68" s="1291">
        <v>15000</v>
      </c>
      <c r="D68" s="551">
        <v>323.7</v>
      </c>
      <c r="E68" s="1292">
        <v>12372</v>
      </c>
      <c r="F68" s="560">
        <v>365.6</v>
      </c>
      <c r="G68" s="1288">
        <f t="shared" si="32"/>
        <v>1.129440840284214</v>
      </c>
      <c r="H68" s="1291">
        <v>4735</v>
      </c>
      <c r="I68" s="551">
        <v>362.67</v>
      </c>
      <c r="J68" s="1292">
        <v>508</v>
      </c>
      <c r="K68" s="1293">
        <v>35.5</v>
      </c>
      <c r="L68" s="1291">
        <v>15000</v>
      </c>
      <c r="M68" s="551">
        <v>323.7</v>
      </c>
      <c r="N68" s="1292">
        <v>4200</v>
      </c>
      <c r="O68" s="1293">
        <v>294</v>
      </c>
      <c r="P68" s="1291">
        <v>508</v>
      </c>
      <c r="Q68" s="1294">
        <v>35.5</v>
      </c>
      <c r="R68" s="395"/>
      <c r="S68" s="395"/>
      <c r="T68" s="336"/>
      <c r="U68" s="336"/>
      <c r="V68" s="336"/>
      <c r="W68" s="369"/>
    </row>
    <row r="69" spans="1:24" ht="26.1" customHeight="1" x14ac:dyDescent="0.15">
      <c r="A69" s="569" t="s">
        <v>24</v>
      </c>
      <c r="B69" s="570"/>
      <c r="C69" s="1291">
        <v>8284</v>
      </c>
      <c r="D69" s="551">
        <v>206.19</v>
      </c>
      <c r="E69" s="1292">
        <v>8291</v>
      </c>
      <c r="F69" s="560">
        <v>205.31</v>
      </c>
      <c r="G69" s="1288">
        <f t="shared" si="32"/>
        <v>0.99573209176002719</v>
      </c>
      <c r="H69" s="1291">
        <v>8995</v>
      </c>
      <c r="I69" s="551">
        <v>214.81</v>
      </c>
      <c r="J69" s="1292">
        <v>1768</v>
      </c>
      <c r="K69" s="1293">
        <v>46.92000000000003</v>
      </c>
      <c r="L69" s="1291">
        <v>10263</v>
      </c>
      <c r="M69" s="551">
        <v>261.08999999999997</v>
      </c>
      <c r="N69" s="1292">
        <v>10932</v>
      </c>
      <c r="O69" s="1293">
        <v>277.61</v>
      </c>
      <c r="P69" s="1291">
        <v>1105</v>
      </c>
      <c r="Q69" s="1294">
        <v>30.40000000000002</v>
      </c>
      <c r="R69" s="395"/>
      <c r="S69" s="395"/>
      <c r="T69" s="336"/>
      <c r="U69" s="336"/>
      <c r="V69" s="336"/>
      <c r="W69" s="369"/>
    </row>
    <row r="70" spans="1:24" ht="26.1" customHeight="1" x14ac:dyDescent="0.15">
      <c r="A70" s="569" t="s">
        <v>25</v>
      </c>
      <c r="B70" s="570"/>
      <c r="C70" s="1295">
        <v>82</v>
      </c>
      <c r="D70" s="1296">
        <v>8.4780000000000015</v>
      </c>
      <c r="E70" s="1297">
        <v>82</v>
      </c>
      <c r="F70" s="1298">
        <v>8.4780000000000015</v>
      </c>
      <c r="G70" s="1288">
        <f t="shared" si="32"/>
        <v>1</v>
      </c>
      <c r="H70" s="1295">
        <v>25</v>
      </c>
      <c r="I70" s="1296">
        <v>2.544</v>
      </c>
      <c r="J70" s="1297">
        <v>100</v>
      </c>
      <c r="K70" s="1299">
        <v>11.454000000000001</v>
      </c>
      <c r="L70" s="1295">
        <v>60</v>
      </c>
      <c r="M70" s="1296">
        <v>6.78</v>
      </c>
      <c r="N70" s="1297">
        <v>40</v>
      </c>
      <c r="O70" s="1299">
        <v>4.07</v>
      </c>
      <c r="P70" s="1295">
        <v>120</v>
      </c>
      <c r="Q70" s="1294">
        <v>14.164000000000001</v>
      </c>
      <c r="R70" s="395"/>
      <c r="S70" s="395"/>
      <c r="T70" s="336"/>
      <c r="U70" s="336"/>
      <c r="V70" s="336"/>
      <c r="W70" s="369"/>
    </row>
    <row r="71" spans="1:24" ht="26.1" customHeight="1" x14ac:dyDescent="0.15">
      <c r="A71" s="569" t="s">
        <v>26</v>
      </c>
      <c r="B71" s="570"/>
      <c r="C71" s="1295">
        <v>6106</v>
      </c>
      <c r="D71" s="1296">
        <v>58.501972000000016</v>
      </c>
      <c r="E71" s="1297">
        <v>6106</v>
      </c>
      <c r="F71" s="1298">
        <v>58.501972000000016</v>
      </c>
      <c r="G71" s="1288">
        <f t="shared" si="32"/>
        <v>1</v>
      </c>
      <c r="H71" s="1295">
        <v>6689</v>
      </c>
      <c r="I71" s="1296">
        <v>66.017048000000017</v>
      </c>
      <c r="J71" s="1297">
        <v>2689.5</v>
      </c>
      <c r="K71" s="1299">
        <v>23.029315</v>
      </c>
      <c r="L71" s="1295">
        <v>8374.5</v>
      </c>
      <c r="M71" s="1296">
        <v>87.874200000000016</v>
      </c>
      <c r="N71" s="1297">
        <v>8285</v>
      </c>
      <c r="O71" s="1299">
        <v>86.249397000000002</v>
      </c>
      <c r="P71" s="1295">
        <v>2779</v>
      </c>
      <c r="Q71" s="1294">
        <v>24.654118</v>
      </c>
      <c r="R71" s="395"/>
      <c r="S71" s="395"/>
      <c r="T71" s="336"/>
      <c r="U71" s="336"/>
      <c r="V71" s="336"/>
      <c r="W71" s="369"/>
    </row>
    <row r="72" spans="1:24" ht="26.1" customHeight="1" x14ac:dyDescent="0.15">
      <c r="A72" s="569" t="s">
        <v>27</v>
      </c>
      <c r="B72" s="570"/>
      <c r="C72" s="1295">
        <v>18982</v>
      </c>
      <c r="D72" s="1296">
        <v>69.834009514918577</v>
      </c>
      <c r="E72" s="1297">
        <v>65063</v>
      </c>
      <c r="F72" s="1298">
        <v>122.5680470732764</v>
      </c>
      <c r="G72" s="1288">
        <f t="shared" si="32"/>
        <v>1.7551340374791498</v>
      </c>
      <c r="H72" s="1295">
        <v>14218</v>
      </c>
      <c r="I72" s="1296">
        <v>46.379839186611761</v>
      </c>
      <c r="J72" s="1297">
        <v>56715</v>
      </c>
      <c r="K72" s="1299">
        <v>90.917069297300202</v>
      </c>
      <c r="L72" s="1295">
        <v>17132</v>
      </c>
      <c r="M72" s="1296">
        <v>60.91296411091993</v>
      </c>
      <c r="N72" s="1297">
        <v>27500</v>
      </c>
      <c r="O72" s="1299">
        <v>117.29938679112379</v>
      </c>
      <c r="P72" s="1295">
        <v>46347</v>
      </c>
      <c r="Q72" s="1294">
        <v>34.530646617096366</v>
      </c>
      <c r="R72" s="395"/>
      <c r="S72" s="395"/>
      <c r="T72" s="336"/>
      <c r="U72" s="336"/>
      <c r="V72" s="336"/>
      <c r="W72" s="369"/>
    </row>
    <row r="73" spans="1:24" ht="26.1" customHeight="1" thickBot="1" x14ac:dyDescent="0.2">
      <c r="A73" s="571" t="s">
        <v>28</v>
      </c>
      <c r="B73" s="572"/>
      <c r="C73" s="377">
        <f>SUM(C66:C72)</f>
        <v>157098</v>
      </c>
      <c r="D73" s="378">
        <f>SUM(D66:D72)</f>
        <v>1103.2260587147728</v>
      </c>
      <c r="E73" s="379">
        <f>SUM(E66:E72)</f>
        <v>202588</v>
      </c>
      <c r="F73" s="380">
        <f>SUM(F66:F72)</f>
        <v>1303.6272790208977</v>
      </c>
      <c r="G73" s="381">
        <f t="shared" si="32"/>
        <v>1.1816501873963952</v>
      </c>
      <c r="H73" s="377">
        <f t="shared" ref="H73:Q73" si="33">SUM(H66:H72)</f>
        <v>104186</v>
      </c>
      <c r="I73" s="378">
        <f t="shared" si="33"/>
        <v>1179.0508871866118</v>
      </c>
      <c r="J73" s="379">
        <f t="shared" si="33"/>
        <v>322527.5</v>
      </c>
      <c r="K73" s="388">
        <f t="shared" si="33"/>
        <v>1717.8203842973003</v>
      </c>
      <c r="L73" s="377">
        <f t="shared" si="33"/>
        <v>161246.5</v>
      </c>
      <c r="M73" s="378">
        <f t="shared" si="33"/>
        <v>1072.9117018491102</v>
      </c>
      <c r="N73" s="379">
        <f t="shared" si="33"/>
        <v>120480</v>
      </c>
      <c r="O73" s="388">
        <f t="shared" si="33"/>
        <v>1225.928783791124</v>
      </c>
      <c r="P73" s="377">
        <f t="shared" si="33"/>
        <v>352500</v>
      </c>
      <c r="Q73" s="396">
        <f t="shared" si="33"/>
        <v>1700.2487646170964</v>
      </c>
      <c r="R73" s="397"/>
      <c r="S73" s="397"/>
      <c r="T73" s="398"/>
      <c r="U73" s="398"/>
      <c r="V73" s="398"/>
      <c r="W73" s="399"/>
    </row>
    <row r="74" spans="1:24" ht="26.1" customHeight="1" x14ac:dyDescent="0.15">
      <c r="A74" s="578"/>
      <c r="B74" s="579"/>
      <c r="C74" s="579"/>
      <c r="D74" s="579"/>
      <c r="E74" s="579"/>
      <c r="F74" s="579"/>
      <c r="G74" s="579"/>
      <c r="H74" s="579"/>
      <c r="I74" s="579"/>
      <c r="J74" s="579"/>
      <c r="K74" s="579"/>
      <c r="L74" s="579"/>
      <c r="M74" s="579"/>
      <c r="N74" s="579"/>
      <c r="O74" s="579"/>
      <c r="P74" s="579"/>
      <c r="Q74" s="579"/>
      <c r="R74" s="579"/>
      <c r="S74" s="579"/>
      <c r="T74" s="579"/>
      <c r="U74" s="579"/>
      <c r="V74" s="579"/>
      <c r="W74" s="580"/>
    </row>
    <row r="75" spans="1:24" ht="26.1" customHeight="1" thickBot="1" x14ac:dyDescent="0.2">
      <c r="A75" s="824" t="s">
        <v>62</v>
      </c>
      <c r="B75" s="825"/>
      <c r="C75" s="825"/>
      <c r="D75" s="825"/>
      <c r="E75" s="825"/>
      <c r="F75" s="825"/>
      <c r="G75" s="825"/>
      <c r="H75" s="825"/>
      <c r="I75" s="825"/>
      <c r="J75" s="825"/>
      <c r="K75" s="825"/>
      <c r="L75" s="825"/>
      <c r="M75" s="825"/>
      <c r="N75" s="825"/>
      <c r="O75" s="825"/>
      <c r="P75" s="825"/>
      <c r="Q75" s="825"/>
      <c r="R75" s="825"/>
      <c r="S75" s="825"/>
      <c r="T75" s="826"/>
      <c r="U75" s="826"/>
      <c r="V75" s="826"/>
      <c r="W75" s="827"/>
    </row>
    <row r="76" spans="1:24" ht="26.1" customHeight="1" x14ac:dyDescent="0.15">
      <c r="A76" s="612" t="s">
        <v>37</v>
      </c>
      <c r="B76" s="626"/>
      <c r="C76" s="626"/>
      <c r="D76" s="816" t="s">
        <v>38</v>
      </c>
      <c r="E76" s="817"/>
      <c r="F76" s="817"/>
      <c r="G76" s="817"/>
      <c r="H76" s="817"/>
      <c r="I76" s="817"/>
      <c r="J76" s="817"/>
      <c r="K76" s="817"/>
      <c r="L76" s="817"/>
      <c r="M76" s="822" t="s">
        <v>39</v>
      </c>
      <c r="N76" s="817"/>
      <c r="O76" s="817"/>
      <c r="P76" s="817"/>
      <c r="Q76" s="817"/>
      <c r="R76" s="817"/>
      <c r="S76" s="817"/>
      <c r="T76" s="817"/>
      <c r="U76" s="823"/>
      <c r="V76" s="622" t="s">
        <v>114</v>
      </c>
      <c r="W76" s="623"/>
    </row>
    <row r="77" spans="1:24" ht="26.1" customHeight="1" x14ac:dyDescent="0.15">
      <c r="A77" s="627"/>
      <c r="B77" s="628"/>
      <c r="C77" s="628"/>
      <c r="D77" s="355" t="s">
        <v>21</v>
      </c>
      <c r="E77" s="355" t="s">
        <v>22</v>
      </c>
      <c r="F77" s="355" t="s">
        <v>23</v>
      </c>
      <c r="G77" s="355" t="s">
        <v>24</v>
      </c>
      <c r="H77" s="355" t="s">
        <v>25</v>
      </c>
      <c r="I77" s="355" t="s">
        <v>26</v>
      </c>
      <c r="J77" s="355" t="s">
        <v>27</v>
      </c>
      <c r="K77" s="628" t="s">
        <v>28</v>
      </c>
      <c r="L77" s="628"/>
      <c r="M77" s="355" t="s">
        <v>21</v>
      </c>
      <c r="N77" s="355" t="s">
        <v>22</v>
      </c>
      <c r="O77" s="355" t="s">
        <v>23</v>
      </c>
      <c r="P77" s="355" t="s">
        <v>24</v>
      </c>
      <c r="Q77" s="355" t="s">
        <v>25</v>
      </c>
      <c r="R77" s="355" t="s">
        <v>26</v>
      </c>
      <c r="S77" s="355" t="s">
        <v>27</v>
      </c>
      <c r="T77" s="628" t="s">
        <v>28</v>
      </c>
      <c r="U77" s="669"/>
      <c r="V77" s="624"/>
      <c r="W77" s="625"/>
      <c r="X77" s="451"/>
    </row>
    <row r="78" spans="1:24" ht="26.1" customHeight="1" x14ac:dyDescent="0.15">
      <c r="A78" s="569" t="s">
        <v>58</v>
      </c>
      <c r="B78" s="783" t="s">
        <v>15</v>
      </c>
      <c r="C78" s="339" t="s">
        <v>60</v>
      </c>
      <c r="D78" s="482"/>
      <c r="E78" s="482">
        <v>203948.5625</v>
      </c>
      <c r="F78" s="482">
        <v>4161</v>
      </c>
      <c r="G78" s="482">
        <v>15491</v>
      </c>
      <c r="H78" s="482">
        <v>1526</v>
      </c>
      <c r="I78" s="482">
        <v>6193</v>
      </c>
      <c r="J78" s="482">
        <v>18582</v>
      </c>
      <c r="K78" s="1300">
        <f>SUM(D78:J78)</f>
        <v>249901.5625</v>
      </c>
      <c r="L78" s="1301"/>
      <c r="M78" s="1262"/>
      <c r="N78" s="482">
        <v>203948.5625</v>
      </c>
      <c r="O78" s="482">
        <v>4161</v>
      </c>
      <c r="P78" s="482">
        <v>7755.5</v>
      </c>
      <c r="Q78" s="1302">
        <v>1526</v>
      </c>
      <c r="R78" s="1302">
        <v>6509</v>
      </c>
      <c r="S78" s="1302">
        <v>18982</v>
      </c>
      <c r="T78" s="791">
        <f>SUM(M78:S78)</f>
        <v>242882.0625</v>
      </c>
      <c r="U78" s="792"/>
      <c r="V78" s="593">
        <f>T78-K78</f>
        <v>-7019.5</v>
      </c>
      <c r="W78" s="594"/>
    </row>
    <row r="79" spans="1:24" ht="26.1" customHeight="1" x14ac:dyDescent="0.15">
      <c r="A79" s="569"/>
      <c r="B79" s="783"/>
      <c r="C79" s="339" t="s">
        <v>61</v>
      </c>
      <c r="D79" s="1298"/>
      <c r="E79" s="1298">
        <v>672.70125000000007</v>
      </c>
      <c r="F79" s="1298">
        <v>388.43</v>
      </c>
      <c r="G79" s="1298">
        <v>716.40499999999997</v>
      </c>
      <c r="H79" s="1298">
        <v>319.57</v>
      </c>
      <c r="I79" s="1298">
        <v>66</v>
      </c>
      <c r="J79" s="1298">
        <v>120.30249999999999</v>
      </c>
      <c r="K79" s="1303">
        <f>SUM(D79:J79)</f>
        <v>2283.4087500000001</v>
      </c>
      <c r="L79" s="1304"/>
      <c r="M79" s="1305"/>
      <c r="N79" s="1298">
        <v>672.70125000000007</v>
      </c>
      <c r="O79" s="1298">
        <v>388.43</v>
      </c>
      <c r="P79" s="1298">
        <v>358.79250000000002</v>
      </c>
      <c r="Q79" s="560">
        <v>319.57</v>
      </c>
      <c r="R79" s="560">
        <v>62.193210000000001</v>
      </c>
      <c r="S79" s="560">
        <v>120.30249999999999</v>
      </c>
      <c r="T79" s="800">
        <f>SUM(M79:S79)</f>
        <v>1921.98946</v>
      </c>
      <c r="U79" s="801"/>
      <c r="V79" s="595">
        <f>T79-K79</f>
        <v>-361.41929000000005</v>
      </c>
      <c r="W79" s="596"/>
    </row>
    <row r="80" spans="1:24" ht="26.1" customHeight="1" x14ac:dyDescent="0.15">
      <c r="A80" s="569"/>
      <c r="B80" s="783" t="s">
        <v>41</v>
      </c>
      <c r="C80" s="339" t="s">
        <v>60</v>
      </c>
      <c r="D80" s="483"/>
      <c r="E80" s="483">
        <v>45992</v>
      </c>
      <c r="F80" s="483">
        <v>4312</v>
      </c>
      <c r="G80" s="483">
        <v>16377</v>
      </c>
      <c r="H80" s="483">
        <v>60</v>
      </c>
      <c r="I80" s="483">
        <v>8031</v>
      </c>
      <c r="J80" s="483">
        <v>11112</v>
      </c>
      <c r="K80" s="1306">
        <f>SUM(D80:J80)</f>
        <v>85884</v>
      </c>
      <c r="L80" s="1307"/>
      <c r="M80" s="544"/>
      <c r="N80" s="483">
        <v>94793</v>
      </c>
      <c r="O80" s="483">
        <v>4735</v>
      </c>
      <c r="P80" s="483">
        <v>9995</v>
      </c>
      <c r="Q80" s="1308">
        <v>25</v>
      </c>
      <c r="R80" s="1308">
        <v>6689</v>
      </c>
      <c r="S80" s="1308">
        <v>65063</v>
      </c>
      <c r="T80" s="793">
        <f>SUM(M80:S80)</f>
        <v>181300</v>
      </c>
      <c r="U80" s="794"/>
      <c r="V80" s="595">
        <f t="shared" ref="V80:V85" si="34">T80-K80</f>
        <v>95416</v>
      </c>
      <c r="W80" s="596"/>
    </row>
    <row r="81" spans="1:23" ht="26.1" customHeight="1" x14ac:dyDescent="0.15">
      <c r="A81" s="569"/>
      <c r="B81" s="783"/>
      <c r="C81" s="339" t="s">
        <v>61</v>
      </c>
      <c r="D81" s="1298"/>
      <c r="E81" s="1298">
        <v>96.486258308357804</v>
      </c>
      <c r="F81" s="1298">
        <v>343.43</v>
      </c>
      <c r="G81" s="1298">
        <v>379.85</v>
      </c>
      <c r="H81" s="1298">
        <v>6.13</v>
      </c>
      <c r="I81" s="1298">
        <v>89.253674000000004</v>
      </c>
      <c r="J81" s="1298">
        <v>41.038260788855297</v>
      </c>
      <c r="K81" s="1303">
        <f>SUM(D81:J81)</f>
        <v>956.18819309721312</v>
      </c>
      <c r="L81" s="1304"/>
      <c r="M81" s="1305"/>
      <c r="N81" s="1298">
        <v>810.47278038794514</v>
      </c>
      <c r="O81" s="1298">
        <v>362.67</v>
      </c>
      <c r="P81" s="1298">
        <v>215.74</v>
      </c>
      <c r="Q81" s="560">
        <v>2.54</v>
      </c>
      <c r="R81" s="560">
        <v>66.017048000000017</v>
      </c>
      <c r="S81" s="560">
        <v>46.379839186611761</v>
      </c>
      <c r="T81" s="800">
        <f>SUM(M81:S81)</f>
        <v>1503.8196675745567</v>
      </c>
      <c r="U81" s="801"/>
      <c r="V81" s="597">
        <f t="shared" si="34"/>
        <v>547.63147447734355</v>
      </c>
      <c r="W81" s="598"/>
    </row>
    <row r="82" spans="1:23" ht="26.1" customHeight="1" x14ac:dyDescent="0.15">
      <c r="A82" s="569"/>
      <c r="B82" s="783" t="s">
        <v>42</v>
      </c>
      <c r="C82" s="783"/>
      <c r="D82" s="1309" t="e">
        <f>D81/D79</f>
        <v>#DIV/0!</v>
      </c>
      <c r="E82" s="1310">
        <f>E81/E79</f>
        <v>0.14343106736959058</v>
      </c>
      <c r="F82" s="1310">
        <f t="shared" ref="F82:K82" si="35">F81/F79</f>
        <v>0.88414901011765312</v>
      </c>
      <c r="G82" s="1310">
        <f t="shared" si="35"/>
        <v>0.53021684661609014</v>
      </c>
      <c r="H82" s="1310">
        <f t="shared" si="35"/>
        <v>1.9182025847232217E-2</v>
      </c>
      <c r="I82" s="1310">
        <f t="shared" si="35"/>
        <v>1.352328393939394</v>
      </c>
      <c r="J82" s="1310">
        <f t="shared" si="35"/>
        <v>0.34112558582619062</v>
      </c>
      <c r="K82" s="1311">
        <f t="shared" si="35"/>
        <v>0.41875472058921254</v>
      </c>
      <c r="L82" s="1312"/>
      <c r="M82" s="1313" t="e">
        <f>M81/M79</f>
        <v>#DIV/0!</v>
      </c>
      <c r="N82" s="1310">
        <f t="shared" ref="N82:U82" si="36">N81/N79</f>
        <v>1.2048034404394894</v>
      </c>
      <c r="O82" s="1310">
        <f t="shared" si="36"/>
        <v>0.93368174445846097</v>
      </c>
      <c r="P82" s="1310">
        <f>P81/P79</f>
        <v>0.60129462014952928</v>
      </c>
      <c r="Q82" s="1310">
        <f t="shared" si="36"/>
        <v>7.948180367368652E-3</v>
      </c>
      <c r="R82" s="1310">
        <f t="shared" si="36"/>
        <v>1.0614832069288596</v>
      </c>
      <c r="S82" s="1310">
        <f t="shared" si="36"/>
        <v>0.38552681105223718</v>
      </c>
      <c r="T82" s="795">
        <f t="shared" si="36"/>
        <v>0.78242867553215234</v>
      </c>
      <c r="U82" s="796" t="e">
        <f t="shared" si="36"/>
        <v>#DIV/0!</v>
      </c>
      <c r="V82" s="599">
        <f t="shared" si="34"/>
        <v>0.3636739549429398</v>
      </c>
      <c r="W82" s="600"/>
    </row>
    <row r="83" spans="1:23" ht="26.1" customHeight="1" x14ac:dyDescent="0.15">
      <c r="A83" s="575" t="s">
        <v>63</v>
      </c>
      <c r="B83" s="783" t="s">
        <v>15</v>
      </c>
      <c r="C83" s="783"/>
      <c r="D83" s="1314"/>
      <c r="E83" s="1298">
        <v>4.16</v>
      </c>
      <c r="F83" s="1298">
        <v>5.05</v>
      </c>
      <c r="G83" s="1298">
        <v>8.4282941176470505</v>
      </c>
      <c r="H83" s="1298">
        <v>5.62</v>
      </c>
      <c r="I83" s="1298">
        <v>1.25</v>
      </c>
      <c r="J83" s="1298">
        <v>2.29</v>
      </c>
      <c r="K83" s="1303">
        <f>AVERAGE(D83:J83)</f>
        <v>4.4663823529411752</v>
      </c>
      <c r="L83" s="1304"/>
      <c r="M83" s="1315"/>
      <c r="N83" s="1298">
        <v>4.16</v>
      </c>
      <c r="O83" s="1298">
        <v>5.05</v>
      </c>
      <c r="P83" s="1298">
        <v>4.22</v>
      </c>
      <c r="Q83" s="560">
        <v>5.62</v>
      </c>
      <c r="R83" s="560">
        <v>1.25</v>
      </c>
      <c r="S83" s="560">
        <v>2.29</v>
      </c>
      <c r="T83" s="800">
        <f>AVERAGE(M83:S83)</f>
        <v>3.7650000000000001</v>
      </c>
      <c r="U83" s="801"/>
      <c r="V83" s="802">
        <f t="shared" si="34"/>
        <v>-0.70138235294117512</v>
      </c>
      <c r="W83" s="803"/>
    </row>
    <row r="84" spans="1:23" ht="26.1" customHeight="1" x14ac:dyDescent="0.15">
      <c r="A84" s="576"/>
      <c r="B84" s="797" t="s">
        <v>64</v>
      </c>
      <c r="C84" s="797"/>
      <c r="D84" s="417"/>
      <c r="E84" s="417">
        <v>666.336668655621</v>
      </c>
      <c r="F84" s="417">
        <v>343.43</v>
      </c>
      <c r="G84" s="417">
        <v>379.85</v>
      </c>
      <c r="H84" s="417">
        <v>0</v>
      </c>
      <c r="I84" s="417">
        <v>90.620458999999983</v>
      </c>
      <c r="J84" s="417">
        <v>46.188929581543796</v>
      </c>
      <c r="K84" s="1316">
        <f>SUM(D84:J84)</f>
        <v>1526.426057237165</v>
      </c>
      <c r="L84" s="1317"/>
      <c r="M84" s="1318"/>
      <c r="N84" s="417">
        <v>538.37666865562096</v>
      </c>
      <c r="O84" s="417">
        <v>362.67</v>
      </c>
      <c r="P84" s="417">
        <v>215.74</v>
      </c>
      <c r="Q84" s="559">
        <v>0</v>
      </c>
      <c r="R84" s="559">
        <v>58.501972000000016</v>
      </c>
      <c r="S84" s="559">
        <v>122.5680470732764</v>
      </c>
      <c r="T84" s="798">
        <f>SUM(M84:S84)</f>
        <v>1297.8566877288974</v>
      </c>
      <c r="U84" s="799"/>
      <c r="V84" s="573">
        <f t="shared" si="34"/>
        <v>-228.56936950826753</v>
      </c>
      <c r="W84" s="574"/>
    </row>
    <row r="85" spans="1:23" ht="26.1" customHeight="1" x14ac:dyDescent="0.15">
      <c r="A85" s="576"/>
      <c r="B85" s="783" t="s">
        <v>65</v>
      </c>
      <c r="C85" s="783"/>
      <c r="D85" s="483"/>
      <c r="E85" s="483">
        <v>316</v>
      </c>
      <c r="F85" s="483">
        <v>68</v>
      </c>
      <c r="G85" s="483">
        <v>71</v>
      </c>
      <c r="H85" s="483">
        <v>15</v>
      </c>
      <c r="I85" s="483">
        <v>56</v>
      </c>
      <c r="J85" s="483">
        <v>21</v>
      </c>
      <c r="K85" s="1306">
        <f>SUM(D85:J85)</f>
        <v>547</v>
      </c>
      <c r="L85" s="1307"/>
      <c r="M85" s="544"/>
      <c r="N85" s="483">
        <v>316</v>
      </c>
      <c r="O85" s="483">
        <v>71</v>
      </c>
      <c r="P85" s="483">
        <v>71</v>
      </c>
      <c r="Q85" s="1308">
        <v>15</v>
      </c>
      <c r="R85" s="1308">
        <v>57</v>
      </c>
      <c r="S85" s="1308">
        <v>21</v>
      </c>
      <c r="T85" s="793">
        <f>SUM(M85:S85)</f>
        <v>551</v>
      </c>
      <c r="U85" s="794"/>
      <c r="V85" s="808">
        <f t="shared" si="34"/>
        <v>4</v>
      </c>
      <c r="W85" s="809"/>
    </row>
    <row r="86" spans="1:23" ht="26.1" customHeight="1" x14ac:dyDescent="0.15">
      <c r="A86" s="576"/>
      <c r="B86" s="783" t="s">
        <v>66</v>
      </c>
      <c r="C86" s="783"/>
      <c r="D86" s="1314" t="e">
        <f>D84/D85</f>
        <v>#DIV/0!</v>
      </c>
      <c r="E86" s="1298">
        <f>E84/E85</f>
        <v>2.108660343846902</v>
      </c>
      <c r="F86" s="1298">
        <f t="shared" ref="F86:K86" si="37">F84/F85</f>
        <v>5.0504411764705885</v>
      </c>
      <c r="G86" s="1298">
        <v>2.3838888888888885</v>
      </c>
      <c r="H86" s="1298">
        <v>0.39533333333333331</v>
      </c>
      <c r="I86" s="1298">
        <v>1.7583603181818179</v>
      </c>
      <c r="J86" s="1298">
        <v>3.6058923733749952</v>
      </c>
      <c r="K86" s="1303">
        <f t="shared" si="37"/>
        <v>2.7905412380935375</v>
      </c>
      <c r="L86" s="1304"/>
      <c r="M86" s="1305" t="e">
        <f>M84/M85</f>
        <v>#DIV/0!</v>
      </c>
      <c r="N86" s="1298">
        <f t="shared" ref="N86:T86" si="38">N84/N85</f>
        <v>1.7037236349861422</v>
      </c>
      <c r="O86" s="1298">
        <f t="shared" si="38"/>
        <v>5.1080281690140845</v>
      </c>
      <c r="P86" s="1298">
        <f t="shared" si="38"/>
        <v>3.0385915492957749</v>
      </c>
      <c r="Q86" s="1298">
        <f t="shared" si="38"/>
        <v>0</v>
      </c>
      <c r="R86" s="1298">
        <f t="shared" si="38"/>
        <v>1.0263503859649126</v>
      </c>
      <c r="S86" s="1298">
        <f t="shared" si="38"/>
        <v>5.8365736701560191</v>
      </c>
      <c r="T86" s="812">
        <f t="shared" si="38"/>
        <v>2.355456783537019</v>
      </c>
      <c r="U86" s="813"/>
      <c r="V86" s="573">
        <f>T86-K86</f>
        <v>-0.43508445455651845</v>
      </c>
      <c r="W86" s="574"/>
    </row>
    <row r="87" spans="1:23" ht="26.1" customHeight="1" thickBot="1" x14ac:dyDescent="0.2">
      <c r="A87" s="577"/>
      <c r="B87" s="804" t="s">
        <v>42</v>
      </c>
      <c r="C87" s="804"/>
      <c r="D87" s="382" t="e">
        <f t="shared" ref="D87:K87" si="39">D86/D83</f>
        <v>#DIV/0!</v>
      </c>
      <c r="E87" s="383">
        <f t="shared" si="39"/>
        <v>0.5068895057324283</v>
      </c>
      <c r="F87" s="383">
        <f t="shared" si="39"/>
        <v>1.0000873616773442</v>
      </c>
      <c r="G87" s="469">
        <f t="shared" si="39"/>
        <v>0.28284358087332684</v>
      </c>
      <c r="H87" s="469">
        <f t="shared" si="39"/>
        <v>7.0344009489916953E-2</v>
      </c>
      <c r="I87" s="469">
        <f t="shared" si="39"/>
        <v>1.4066882545454544</v>
      </c>
      <c r="J87" s="469">
        <f t="shared" si="39"/>
        <v>1.5746254905567665</v>
      </c>
      <c r="K87" s="805">
        <f t="shared" si="39"/>
        <v>0.62478780757673535</v>
      </c>
      <c r="L87" s="806"/>
      <c r="M87" s="389" t="e">
        <f t="shared" ref="M87:T87" si="40">M86/M83</f>
        <v>#DIV/0!</v>
      </c>
      <c r="N87" s="432">
        <f t="shared" si="40"/>
        <v>0.40954895071782266</v>
      </c>
      <c r="O87" s="432">
        <f t="shared" si="40"/>
        <v>1.0114907265374424</v>
      </c>
      <c r="P87" s="432">
        <f t="shared" si="40"/>
        <v>0.7200453908283827</v>
      </c>
      <c r="Q87" s="432">
        <f t="shared" si="40"/>
        <v>0</v>
      </c>
      <c r="R87" s="432">
        <f t="shared" si="40"/>
        <v>0.82108030877193006</v>
      </c>
      <c r="S87" s="432">
        <f t="shared" si="40"/>
        <v>2.5487221267056852</v>
      </c>
      <c r="T87" s="805">
        <f t="shared" si="40"/>
        <v>0.62561933161673811</v>
      </c>
      <c r="U87" s="807"/>
      <c r="V87" s="599">
        <f>T87-K87</f>
        <v>8.3152404000275126E-4</v>
      </c>
      <c r="W87" s="600"/>
    </row>
    <row r="88" spans="1:23" ht="26.1" customHeight="1" x14ac:dyDescent="0.15">
      <c r="A88" s="589"/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1"/>
      <c r="M88" s="589"/>
      <c r="N88" s="590"/>
      <c r="O88" s="590"/>
      <c r="P88" s="590"/>
      <c r="Q88" s="590"/>
      <c r="R88" s="590"/>
      <c r="S88" s="590"/>
      <c r="T88" s="590"/>
      <c r="U88" s="590"/>
      <c r="V88" s="590"/>
      <c r="W88" s="591"/>
    </row>
    <row r="89" spans="1:23" ht="26.1" customHeight="1" x14ac:dyDescent="0.15">
      <c r="A89" s="670"/>
      <c r="B89" s="671"/>
      <c r="C89" s="671"/>
      <c r="D89" s="671"/>
      <c r="E89" s="671"/>
      <c r="F89" s="671"/>
      <c r="G89" s="671"/>
      <c r="H89" s="671"/>
      <c r="I89" s="671"/>
      <c r="J89" s="671"/>
      <c r="K89" s="671"/>
      <c r="L89" s="672"/>
      <c r="M89" s="670"/>
      <c r="N89" s="671"/>
      <c r="O89" s="671"/>
      <c r="P89" s="671"/>
      <c r="Q89" s="671"/>
      <c r="R89" s="671"/>
      <c r="S89" s="671"/>
      <c r="T89" s="671"/>
      <c r="U89" s="671"/>
      <c r="V89" s="671"/>
      <c r="W89" s="672"/>
    </row>
    <row r="90" spans="1:23" ht="26.1" customHeight="1" x14ac:dyDescent="0.15">
      <c r="A90" s="670"/>
      <c r="B90" s="671"/>
      <c r="C90" s="671"/>
      <c r="D90" s="671"/>
      <c r="E90" s="671"/>
      <c r="F90" s="671"/>
      <c r="G90" s="671"/>
      <c r="H90" s="671"/>
      <c r="I90" s="671"/>
      <c r="J90" s="671"/>
      <c r="K90" s="671"/>
      <c r="L90" s="672"/>
      <c r="M90" s="670"/>
      <c r="N90" s="671"/>
      <c r="O90" s="671"/>
      <c r="P90" s="671"/>
      <c r="Q90" s="671"/>
      <c r="R90" s="671"/>
      <c r="S90" s="671"/>
      <c r="T90" s="671"/>
      <c r="U90" s="671"/>
      <c r="V90" s="671"/>
      <c r="W90" s="672"/>
    </row>
    <row r="91" spans="1:23" ht="26.1" customHeight="1" x14ac:dyDescent="0.15">
      <c r="A91" s="670"/>
      <c r="B91" s="671"/>
      <c r="C91" s="671"/>
      <c r="D91" s="671"/>
      <c r="E91" s="671"/>
      <c r="F91" s="671"/>
      <c r="G91" s="671"/>
      <c r="H91" s="671"/>
      <c r="I91" s="671"/>
      <c r="J91" s="671"/>
      <c r="K91" s="671"/>
      <c r="L91" s="672"/>
      <c r="M91" s="670"/>
      <c r="N91" s="671"/>
      <c r="O91" s="671"/>
      <c r="P91" s="671"/>
      <c r="Q91" s="671"/>
      <c r="R91" s="671"/>
      <c r="S91" s="671"/>
      <c r="T91" s="671"/>
      <c r="U91" s="671"/>
      <c r="V91" s="671"/>
      <c r="W91" s="672"/>
    </row>
    <row r="92" spans="1:23" ht="26.1" customHeight="1" x14ac:dyDescent="0.15">
      <c r="A92" s="670"/>
      <c r="B92" s="671"/>
      <c r="C92" s="671"/>
      <c r="D92" s="671"/>
      <c r="E92" s="671"/>
      <c r="F92" s="671"/>
      <c r="G92" s="671"/>
      <c r="H92" s="671"/>
      <c r="I92" s="671"/>
      <c r="J92" s="671"/>
      <c r="K92" s="671"/>
      <c r="L92" s="672"/>
      <c r="M92" s="670"/>
      <c r="N92" s="671"/>
      <c r="O92" s="671"/>
      <c r="P92" s="671"/>
      <c r="Q92" s="671"/>
      <c r="R92" s="671"/>
      <c r="S92" s="671"/>
      <c r="T92" s="671"/>
      <c r="U92" s="671"/>
      <c r="V92" s="671"/>
      <c r="W92" s="672"/>
    </row>
    <row r="93" spans="1:23" ht="26.1" customHeight="1" thickBot="1" x14ac:dyDescent="0.2">
      <c r="A93" s="673"/>
      <c r="B93" s="674"/>
      <c r="C93" s="674"/>
      <c r="D93" s="674"/>
      <c r="E93" s="674"/>
      <c r="F93" s="674"/>
      <c r="G93" s="674"/>
      <c r="H93" s="674"/>
      <c r="I93" s="674"/>
      <c r="J93" s="674"/>
      <c r="K93" s="674"/>
      <c r="L93" s="675"/>
      <c r="M93" s="673"/>
      <c r="N93" s="674"/>
      <c r="O93" s="674"/>
      <c r="P93" s="674"/>
      <c r="Q93" s="674"/>
      <c r="R93" s="674"/>
      <c r="S93" s="674"/>
      <c r="T93" s="674"/>
      <c r="U93" s="674"/>
      <c r="V93" s="674"/>
      <c r="W93" s="675"/>
    </row>
    <row r="94" spans="1:23" ht="26.1" customHeight="1" x14ac:dyDescent="0.15">
      <c r="A94" s="578"/>
      <c r="B94" s="579"/>
      <c r="C94" s="579"/>
      <c r="D94" s="579"/>
      <c r="E94" s="579"/>
      <c r="F94" s="579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80"/>
    </row>
    <row r="95" spans="1:23" ht="26.1" customHeight="1" thickBot="1" x14ac:dyDescent="0.2">
      <c r="A95" s="679" t="s">
        <v>67</v>
      </c>
      <c r="B95" s="680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  <c r="P95" s="680"/>
      <c r="Q95" s="680"/>
      <c r="R95" s="680"/>
      <c r="S95" s="680"/>
      <c r="T95" s="681"/>
      <c r="U95" s="681"/>
      <c r="V95" s="681"/>
      <c r="W95" s="682"/>
    </row>
    <row r="96" spans="1:23" ht="26.1" customHeight="1" x14ac:dyDescent="0.15">
      <c r="A96" s="612" t="s">
        <v>37</v>
      </c>
      <c r="B96" s="626"/>
      <c r="C96" s="626"/>
      <c r="D96" s="816" t="s">
        <v>68</v>
      </c>
      <c r="E96" s="817"/>
      <c r="F96" s="817"/>
      <c r="G96" s="817"/>
      <c r="H96" s="817"/>
      <c r="I96" s="817"/>
      <c r="J96" s="817"/>
      <c r="K96" s="817"/>
      <c r="L96" s="817"/>
      <c r="M96" s="816" t="s">
        <v>69</v>
      </c>
      <c r="N96" s="817"/>
      <c r="O96" s="817"/>
      <c r="P96" s="817"/>
      <c r="Q96" s="817"/>
      <c r="R96" s="817"/>
      <c r="S96" s="817"/>
      <c r="T96" s="817"/>
      <c r="U96" s="817"/>
      <c r="V96" s="818" t="s">
        <v>70</v>
      </c>
      <c r="W96" s="819"/>
    </row>
    <row r="97" spans="1:23" ht="26.1" customHeight="1" x14ac:dyDescent="0.15">
      <c r="A97" s="627"/>
      <c r="B97" s="628"/>
      <c r="C97" s="628"/>
      <c r="D97" s="355" t="s">
        <v>21</v>
      </c>
      <c r="E97" s="355" t="s">
        <v>22</v>
      </c>
      <c r="F97" s="355" t="s">
        <v>23</v>
      </c>
      <c r="G97" s="355" t="s">
        <v>24</v>
      </c>
      <c r="H97" s="355" t="s">
        <v>25</v>
      </c>
      <c r="I97" s="355" t="s">
        <v>26</v>
      </c>
      <c r="J97" s="355" t="s">
        <v>27</v>
      </c>
      <c r="K97" s="628" t="s">
        <v>28</v>
      </c>
      <c r="L97" s="628"/>
      <c r="M97" s="355" t="s">
        <v>21</v>
      </c>
      <c r="N97" s="355" t="s">
        <v>22</v>
      </c>
      <c r="O97" s="355" t="s">
        <v>23</v>
      </c>
      <c r="P97" s="355" t="s">
        <v>24</v>
      </c>
      <c r="Q97" s="355" t="s">
        <v>25</v>
      </c>
      <c r="R97" s="355" t="s">
        <v>26</v>
      </c>
      <c r="S97" s="355" t="s">
        <v>27</v>
      </c>
      <c r="T97" s="628" t="s">
        <v>28</v>
      </c>
      <c r="U97" s="628"/>
      <c r="V97" s="820"/>
      <c r="W97" s="821"/>
    </row>
    <row r="98" spans="1:23" ht="25.5" customHeight="1" x14ac:dyDescent="0.15">
      <c r="A98" s="784" t="s">
        <v>71</v>
      </c>
      <c r="B98" s="783" t="s">
        <v>72</v>
      </c>
      <c r="C98" s="783"/>
      <c r="D98" s="1319"/>
      <c r="E98" s="482">
        <v>249781</v>
      </c>
      <c r="F98" s="482">
        <v>12346</v>
      </c>
      <c r="G98" s="482">
        <v>8291</v>
      </c>
      <c r="H98" s="482">
        <v>82</v>
      </c>
      <c r="I98" s="482">
        <v>65006</v>
      </c>
      <c r="J98" s="482">
        <v>65063</v>
      </c>
      <c r="K98" s="1300">
        <f>SUM(D98:J98)</f>
        <v>400569</v>
      </c>
      <c r="L98" s="1301"/>
      <c r="M98" s="1262"/>
      <c r="N98" s="482">
        <v>429307</v>
      </c>
      <c r="O98" s="482">
        <v>25914</v>
      </c>
      <c r="P98" s="482">
        <v>15776</v>
      </c>
      <c r="Q98" s="482">
        <v>82</v>
      </c>
      <c r="R98" s="482">
        <v>65006</v>
      </c>
      <c r="S98" s="1302">
        <v>76175</v>
      </c>
      <c r="T98" s="791">
        <f>SUM(M98:S98)</f>
        <v>612260</v>
      </c>
      <c r="U98" s="792"/>
      <c r="V98" s="561"/>
      <c r="W98" s="562"/>
    </row>
    <row r="99" spans="1:23" ht="25.5" customHeight="1" x14ac:dyDescent="0.15">
      <c r="A99" s="784"/>
      <c r="B99" s="783" t="s">
        <v>73</v>
      </c>
      <c r="C99" s="783"/>
      <c r="D99" s="545"/>
      <c r="E99" s="483">
        <v>248584</v>
      </c>
      <c r="F99" s="483">
        <v>12344</v>
      </c>
      <c r="G99" s="483">
        <v>8277</v>
      </c>
      <c r="H99" s="483">
        <v>82</v>
      </c>
      <c r="I99" s="483">
        <v>64956</v>
      </c>
      <c r="J99" s="483">
        <v>65024</v>
      </c>
      <c r="K99" s="1306">
        <f>SUM(D99:J99)</f>
        <v>399267</v>
      </c>
      <c r="L99" s="1307"/>
      <c r="M99" s="544"/>
      <c r="N99" s="483">
        <v>425994</v>
      </c>
      <c r="O99" s="483">
        <v>25910</v>
      </c>
      <c r="P99" s="483">
        <v>15748</v>
      </c>
      <c r="Q99" s="483">
        <v>82</v>
      </c>
      <c r="R99" s="483">
        <v>64956</v>
      </c>
      <c r="S99" s="1308">
        <v>76131</v>
      </c>
      <c r="T99" s="793">
        <f>SUM(M99:S99)</f>
        <v>608821</v>
      </c>
      <c r="U99" s="794"/>
      <c r="V99" s="563"/>
      <c r="W99" s="564"/>
    </row>
    <row r="100" spans="1:23" ht="25.5" customHeight="1" x14ac:dyDescent="0.15">
      <c r="A100" s="784"/>
      <c r="B100" s="783" t="s">
        <v>71</v>
      </c>
      <c r="C100" s="783"/>
      <c r="D100" s="1309" t="e">
        <f>D99/D98</f>
        <v>#DIV/0!</v>
      </c>
      <c r="E100" s="1309">
        <f>E99/E98</f>
        <v>0.99520780203458226</v>
      </c>
      <c r="F100" s="1309">
        <f>F99/F98</f>
        <v>0.99983800421189051</v>
      </c>
      <c r="G100" s="1309">
        <f t="shared" ref="G100:K100" si="41">G99/G98</f>
        <v>0.99831142202388135</v>
      </c>
      <c r="H100" s="1309">
        <f t="shared" si="41"/>
        <v>1</v>
      </c>
      <c r="I100" s="1309">
        <f t="shared" si="41"/>
        <v>0.99923084023013264</v>
      </c>
      <c r="J100" s="1309">
        <f t="shared" si="41"/>
        <v>0.99940058097536233</v>
      </c>
      <c r="K100" s="1312">
        <f t="shared" si="41"/>
        <v>0.99674962366034314</v>
      </c>
      <c r="L100" s="1320"/>
      <c r="M100" s="1313" t="e">
        <f>M99/M98</f>
        <v>#DIV/0!</v>
      </c>
      <c r="N100" s="1310">
        <f t="shared" ref="N100:T100" si="42">N99/N98</f>
        <v>0.9922829117624451</v>
      </c>
      <c r="O100" s="1310">
        <f>O99/O98</f>
        <v>0.99984564328162384</v>
      </c>
      <c r="P100" s="1310">
        <f t="shared" si="42"/>
        <v>0.99822515212981744</v>
      </c>
      <c r="Q100" s="1310">
        <f t="shared" si="42"/>
        <v>1</v>
      </c>
      <c r="R100" s="1310">
        <f t="shared" si="42"/>
        <v>0.99923084023013264</v>
      </c>
      <c r="S100" s="1310">
        <f t="shared" si="42"/>
        <v>0.99942238267148009</v>
      </c>
      <c r="T100" s="795">
        <f t="shared" si="42"/>
        <v>0.99438310521673801</v>
      </c>
      <c r="U100" s="796"/>
      <c r="V100" s="565"/>
      <c r="W100" s="566"/>
    </row>
    <row r="101" spans="1:23" ht="25.5" customHeight="1" x14ac:dyDescent="0.15">
      <c r="A101" s="462" t="s">
        <v>248</v>
      </c>
      <c r="B101" s="592" t="s">
        <v>249</v>
      </c>
      <c r="C101" s="592"/>
      <c r="D101" s="592"/>
      <c r="E101" s="592"/>
      <c r="F101" s="592"/>
      <c r="G101" s="592" t="s">
        <v>251</v>
      </c>
      <c r="H101" s="592"/>
      <c r="I101" s="592"/>
      <c r="J101" s="592"/>
      <c r="K101" s="592"/>
      <c r="L101" s="592"/>
      <c r="M101" s="592"/>
      <c r="N101" s="592" t="s">
        <v>252</v>
      </c>
      <c r="O101" s="592"/>
      <c r="P101" s="592"/>
      <c r="Q101" s="592"/>
      <c r="R101" s="592"/>
      <c r="S101" s="592"/>
      <c r="T101" s="592"/>
      <c r="U101" s="486" t="s">
        <v>250</v>
      </c>
      <c r="V101" s="486" t="s">
        <v>138</v>
      </c>
      <c r="W101" s="490" t="s">
        <v>35</v>
      </c>
    </row>
    <row r="102" spans="1:23" ht="87" customHeight="1" x14ac:dyDescent="0.15">
      <c r="A102" s="1321" t="s">
        <v>274</v>
      </c>
      <c r="B102" s="1269" t="s">
        <v>273</v>
      </c>
      <c r="C102" s="1026"/>
      <c r="D102" s="1026"/>
      <c r="E102" s="1026"/>
      <c r="F102" s="1322"/>
      <c r="G102" s="1323" t="s">
        <v>275</v>
      </c>
      <c r="H102" s="1324"/>
      <c r="I102" s="1324"/>
      <c r="J102" s="1324"/>
      <c r="K102" s="1324"/>
      <c r="L102" s="1324"/>
      <c r="M102" s="1325"/>
      <c r="N102" s="1323" t="s">
        <v>276</v>
      </c>
      <c r="O102" s="1324"/>
      <c r="P102" s="1324"/>
      <c r="Q102" s="1324"/>
      <c r="R102" s="1324"/>
      <c r="S102" s="1324"/>
      <c r="T102" s="1325"/>
      <c r="U102" s="1326" t="s">
        <v>277</v>
      </c>
      <c r="V102" s="1327" t="s">
        <v>278</v>
      </c>
      <c r="W102" s="1328" t="s">
        <v>279</v>
      </c>
    </row>
    <row r="103" spans="1:23" ht="25.5" customHeight="1" x14ac:dyDescent="0.15">
      <c r="A103" s="1321" t="s">
        <v>294</v>
      </c>
      <c r="B103" s="1269" t="s">
        <v>288</v>
      </c>
      <c r="C103" s="1026"/>
      <c r="D103" s="1026"/>
      <c r="E103" s="1026"/>
      <c r="F103" s="1322"/>
      <c r="G103" s="1323" t="s">
        <v>289</v>
      </c>
      <c r="H103" s="1324"/>
      <c r="I103" s="1324"/>
      <c r="J103" s="1324"/>
      <c r="K103" s="1324"/>
      <c r="L103" s="1324"/>
      <c r="M103" s="1325"/>
      <c r="N103" s="1323" t="s">
        <v>290</v>
      </c>
      <c r="O103" s="1324"/>
      <c r="P103" s="1324"/>
      <c r="Q103" s="1324"/>
      <c r="R103" s="1324"/>
      <c r="S103" s="1324"/>
      <c r="T103" s="1325"/>
      <c r="U103" s="1326" t="s">
        <v>291</v>
      </c>
      <c r="V103" s="1327" t="s">
        <v>292</v>
      </c>
      <c r="W103" s="1329" t="s">
        <v>293</v>
      </c>
    </row>
    <row r="104" spans="1:23" ht="25.5" customHeight="1" x14ac:dyDescent="0.15">
      <c r="A104" s="1321" t="s">
        <v>376</v>
      </c>
      <c r="B104" s="1269" t="s">
        <v>365</v>
      </c>
      <c r="C104" s="1270"/>
      <c r="D104" s="1270"/>
      <c r="E104" s="1270"/>
      <c r="F104" s="1271"/>
      <c r="G104" s="1323" t="s">
        <v>366</v>
      </c>
      <c r="H104" s="1330"/>
      <c r="I104" s="1330"/>
      <c r="J104" s="1330"/>
      <c r="K104" s="1330"/>
      <c r="L104" s="1330"/>
      <c r="M104" s="1331"/>
      <c r="N104" s="1323" t="s">
        <v>367</v>
      </c>
      <c r="O104" s="1330"/>
      <c r="P104" s="1330"/>
      <c r="Q104" s="1330"/>
      <c r="R104" s="1330"/>
      <c r="S104" s="1330"/>
      <c r="T104" s="1331"/>
      <c r="U104" s="1326" t="s">
        <v>368</v>
      </c>
      <c r="V104" s="1327" t="s">
        <v>370</v>
      </c>
      <c r="W104" s="1329" t="s">
        <v>369</v>
      </c>
    </row>
    <row r="105" spans="1:23" ht="25.5" customHeight="1" x14ac:dyDescent="0.15">
      <c r="A105" s="1321" t="s">
        <v>377</v>
      </c>
      <c r="B105" s="1269" t="s">
        <v>375</v>
      </c>
      <c r="C105" s="1026"/>
      <c r="D105" s="1026"/>
      <c r="E105" s="1026"/>
      <c r="F105" s="1322"/>
      <c r="G105" s="1332" t="s">
        <v>378</v>
      </c>
      <c r="H105" s="1333"/>
      <c r="I105" s="1333"/>
      <c r="J105" s="1333"/>
      <c r="K105" s="1333"/>
      <c r="L105" s="1333"/>
      <c r="M105" s="1334"/>
      <c r="N105" s="1323" t="s">
        <v>379</v>
      </c>
      <c r="O105" s="1324"/>
      <c r="P105" s="1324"/>
      <c r="Q105" s="1324"/>
      <c r="R105" s="1324"/>
      <c r="S105" s="1324"/>
      <c r="T105" s="1325"/>
      <c r="U105" s="1326" t="s">
        <v>380</v>
      </c>
      <c r="V105" s="1327" t="s">
        <v>381</v>
      </c>
      <c r="W105" s="1329" t="s">
        <v>382</v>
      </c>
    </row>
    <row r="106" spans="1:23" ht="26.1" customHeight="1" x14ac:dyDescent="0.15">
      <c r="A106" s="358"/>
      <c r="B106" s="487"/>
      <c r="C106" s="487"/>
      <c r="D106" s="487"/>
      <c r="E106" s="487"/>
      <c r="F106" s="487"/>
      <c r="G106" s="487"/>
      <c r="H106" s="487"/>
      <c r="I106" s="487"/>
      <c r="J106" s="487"/>
      <c r="K106" s="487"/>
      <c r="L106" s="487"/>
      <c r="M106" s="488"/>
      <c r="N106" s="487"/>
      <c r="O106" s="487"/>
      <c r="P106" s="487"/>
      <c r="Q106" s="489"/>
      <c r="R106" s="489"/>
      <c r="S106" s="489"/>
      <c r="T106" s="464"/>
      <c r="U106" s="336"/>
      <c r="V106" s="336"/>
      <c r="W106" s="539"/>
    </row>
    <row r="107" spans="1:23" ht="26.1" customHeight="1" x14ac:dyDescent="0.15">
      <c r="A107" s="358"/>
      <c r="B107" s="386"/>
      <c r="C107" s="386"/>
      <c r="D107" s="386"/>
      <c r="E107" s="386"/>
      <c r="F107" s="386"/>
      <c r="G107" s="386"/>
      <c r="H107" s="386"/>
      <c r="I107" s="386"/>
      <c r="J107" s="386"/>
      <c r="K107" s="386"/>
      <c r="L107" s="386"/>
      <c r="M107" s="390"/>
      <c r="N107" s="386"/>
      <c r="O107" s="386"/>
      <c r="P107" s="386"/>
      <c r="Q107" s="395"/>
      <c r="R107" s="395"/>
      <c r="S107" s="395"/>
      <c r="T107" s="336"/>
      <c r="U107" s="336"/>
      <c r="V107" s="336"/>
      <c r="W107" s="539"/>
    </row>
    <row r="108" spans="1:23" ht="26.1" customHeight="1" x14ac:dyDescent="0.15">
      <c r="A108" s="358"/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90"/>
      <c r="N108" s="386"/>
      <c r="O108" s="386"/>
      <c r="P108" s="386"/>
      <c r="Q108" s="395"/>
      <c r="R108" s="395"/>
      <c r="S108" s="395"/>
      <c r="T108" s="336"/>
      <c r="U108" s="336"/>
      <c r="V108" s="336"/>
      <c r="W108" s="539"/>
    </row>
    <row r="109" spans="1:23" ht="26.1" customHeight="1" x14ac:dyDescent="0.15">
      <c r="A109" s="358"/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90"/>
      <c r="N109" s="386"/>
      <c r="O109" s="386"/>
      <c r="P109" s="386"/>
      <c r="Q109" s="395"/>
      <c r="R109" s="395"/>
      <c r="S109" s="395"/>
      <c r="T109" s="336"/>
      <c r="U109" s="336"/>
      <c r="V109" s="336"/>
      <c r="W109" s="369"/>
    </row>
    <row r="110" spans="1:23" ht="26.1" customHeight="1" x14ac:dyDescent="0.15">
      <c r="A110" s="358"/>
      <c r="B110" s="386"/>
      <c r="C110" s="386"/>
      <c r="D110" s="386"/>
      <c r="E110" s="386"/>
      <c r="F110" s="386"/>
      <c r="G110" s="386"/>
      <c r="H110" s="386"/>
      <c r="I110" s="386"/>
      <c r="J110" s="386"/>
      <c r="K110" s="386"/>
      <c r="L110" s="386"/>
      <c r="M110" s="390"/>
      <c r="N110" s="386"/>
      <c r="O110" s="386"/>
      <c r="P110" s="386"/>
      <c r="Q110" s="395"/>
      <c r="R110" s="395"/>
      <c r="S110" s="395"/>
      <c r="T110" s="336"/>
      <c r="U110" s="336"/>
      <c r="V110" s="336"/>
      <c r="W110" s="369"/>
    </row>
    <row r="111" spans="1:23" ht="26.1" customHeight="1" x14ac:dyDescent="0.15">
      <c r="A111" s="358"/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90"/>
      <c r="N111" s="386"/>
      <c r="O111" s="386"/>
      <c r="P111" s="386"/>
      <c r="Q111" s="395"/>
      <c r="R111" s="395"/>
      <c r="S111" s="395"/>
      <c r="T111" s="336"/>
      <c r="U111" s="336"/>
      <c r="V111" s="336"/>
      <c r="W111" s="369"/>
    </row>
    <row r="112" spans="1:23" ht="26.1" customHeight="1" x14ac:dyDescent="0.15">
      <c r="A112" s="569" t="s">
        <v>37</v>
      </c>
      <c r="B112" s="570"/>
      <c r="C112" s="570"/>
      <c r="D112" s="783" t="s">
        <v>68</v>
      </c>
      <c r="E112" s="783"/>
      <c r="F112" s="783"/>
      <c r="G112" s="783"/>
      <c r="H112" s="783"/>
      <c r="I112" s="783"/>
      <c r="J112" s="783"/>
      <c r="K112" s="783"/>
      <c r="L112" s="783"/>
      <c r="M112" s="783" t="s">
        <v>69</v>
      </c>
      <c r="N112" s="783"/>
      <c r="O112" s="783"/>
      <c r="P112" s="783"/>
      <c r="Q112" s="783"/>
      <c r="R112" s="783"/>
      <c r="S112" s="783"/>
      <c r="T112" s="783"/>
      <c r="U112" s="783"/>
      <c r="V112" s="570" t="s">
        <v>70</v>
      </c>
      <c r="W112" s="914"/>
    </row>
    <row r="113" spans="1:28" ht="25.5" customHeight="1" x14ac:dyDescent="0.15">
      <c r="A113" s="569"/>
      <c r="B113" s="570"/>
      <c r="C113" s="570"/>
      <c r="D113" s="468" t="s">
        <v>21</v>
      </c>
      <c r="E113" s="468" t="s">
        <v>22</v>
      </c>
      <c r="F113" s="468" t="s">
        <v>23</v>
      </c>
      <c r="G113" s="468" t="s">
        <v>24</v>
      </c>
      <c r="H113" s="468" t="s">
        <v>25</v>
      </c>
      <c r="I113" s="468" t="s">
        <v>26</v>
      </c>
      <c r="J113" s="468" t="s">
        <v>27</v>
      </c>
      <c r="K113" s="570" t="s">
        <v>28</v>
      </c>
      <c r="L113" s="570"/>
      <c r="M113" s="468" t="s">
        <v>21</v>
      </c>
      <c r="N113" s="468" t="s">
        <v>22</v>
      </c>
      <c r="O113" s="468" t="s">
        <v>23</v>
      </c>
      <c r="P113" s="468" t="s">
        <v>24</v>
      </c>
      <c r="Q113" s="468" t="s">
        <v>25</v>
      </c>
      <c r="R113" s="468" t="s">
        <v>26</v>
      </c>
      <c r="S113" s="468" t="s">
        <v>27</v>
      </c>
      <c r="T113" s="570" t="s">
        <v>28</v>
      </c>
      <c r="U113" s="570"/>
      <c r="V113" s="570"/>
      <c r="W113" s="914"/>
    </row>
    <row r="114" spans="1:28" ht="25.5" customHeight="1" x14ac:dyDescent="0.15">
      <c r="A114" s="635" t="s">
        <v>74</v>
      </c>
      <c r="B114" s="797" t="s">
        <v>15</v>
      </c>
      <c r="C114" s="797"/>
      <c r="D114" s="1335"/>
      <c r="E114" s="417">
        <v>14.282500000000001</v>
      </c>
      <c r="F114" s="417">
        <v>1.88</v>
      </c>
      <c r="G114" s="417">
        <v>2.78</v>
      </c>
      <c r="H114" s="417">
        <v>2.64</v>
      </c>
      <c r="I114" s="417">
        <v>0.44</v>
      </c>
      <c r="J114" s="417">
        <v>0.4</v>
      </c>
      <c r="K114" s="1316">
        <f>SUM(D114:J114)</f>
        <v>22.422500000000003</v>
      </c>
      <c r="L114" s="1317"/>
      <c r="M114" s="1318"/>
      <c r="N114" s="417">
        <v>57.13</v>
      </c>
      <c r="O114" s="417">
        <v>7.5</v>
      </c>
      <c r="P114" s="417">
        <v>12.15</v>
      </c>
      <c r="Q114" s="559">
        <v>10.56</v>
      </c>
      <c r="R114" s="559">
        <v>1.74</v>
      </c>
      <c r="S114" s="559">
        <v>1.58</v>
      </c>
      <c r="T114" s="1316">
        <f>SUM(M114:S114)</f>
        <v>90.66</v>
      </c>
      <c r="U114" s="1336"/>
      <c r="V114" s="563"/>
      <c r="W114" s="564"/>
      <c r="Y114" s="450"/>
      <c r="Z114" s="450"/>
      <c r="AA114" s="450"/>
      <c r="AB114" s="450"/>
    </row>
    <row r="115" spans="1:28" ht="25.5" customHeight="1" x14ac:dyDescent="0.15">
      <c r="A115" s="569"/>
      <c r="B115" s="783" t="s">
        <v>41</v>
      </c>
      <c r="C115" s="783"/>
      <c r="D115" s="1314"/>
      <c r="E115" s="1298">
        <v>9.44</v>
      </c>
      <c r="F115" s="1298">
        <v>1.2</v>
      </c>
      <c r="G115" s="1298">
        <v>1.78</v>
      </c>
      <c r="H115" s="1298">
        <v>0</v>
      </c>
      <c r="I115" s="1298">
        <v>0.28000000000000003</v>
      </c>
      <c r="J115" s="1298">
        <v>0.15</v>
      </c>
      <c r="K115" s="1303">
        <f>SUM(D115:J115)</f>
        <v>12.849999999999998</v>
      </c>
      <c r="L115" s="1304"/>
      <c r="M115" s="1305"/>
      <c r="N115" s="1298">
        <v>15.85</v>
      </c>
      <c r="O115" s="1298">
        <v>2.4</v>
      </c>
      <c r="P115" s="1298">
        <v>3.34</v>
      </c>
      <c r="Q115" s="560">
        <v>0</v>
      </c>
      <c r="R115" s="560">
        <v>0.28000000000000003</v>
      </c>
      <c r="S115" s="560">
        <v>0.28000000000000003</v>
      </c>
      <c r="T115" s="1303">
        <f>SUM(M115:S115)</f>
        <v>22.150000000000002</v>
      </c>
      <c r="U115" s="1337"/>
      <c r="V115" s="563"/>
      <c r="W115" s="564"/>
      <c r="Y115" s="450"/>
      <c r="Z115" s="450"/>
      <c r="AA115" s="450"/>
      <c r="AB115" s="450"/>
    </row>
    <row r="116" spans="1:28" ht="25.5" customHeight="1" x14ac:dyDescent="0.15">
      <c r="A116" s="569"/>
      <c r="B116" s="783" t="s">
        <v>75</v>
      </c>
      <c r="C116" s="783"/>
      <c r="D116" s="1314">
        <f>D115-D114</f>
        <v>0</v>
      </c>
      <c r="E116" s="1314">
        <f t="shared" ref="E116:K116" si="43">E115-E114</f>
        <v>-4.8425000000000011</v>
      </c>
      <c r="F116" s="1314">
        <f t="shared" si="43"/>
        <v>-0.67999999999999994</v>
      </c>
      <c r="G116" s="1314">
        <f t="shared" si="43"/>
        <v>-0.99999999999999978</v>
      </c>
      <c r="H116" s="1314">
        <f t="shared" si="43"/>
        <v>-2.64</v>
      </c>
      <c r="I116" s="1314">
        <f>I115-I114</f>
        <v>-0.15999999999999998</v>
      </c>
      <c r="J116" s="1314">
        <f t="shared" si="43"/>
        <v>-0.25</v>
      </c>
      <c r="K116" s="1304">
        <f t="shared" si="43"/>
        <v>-9.5725000000000051</v>
      </c>
      <c r="L116" s="1304"/>
      <c r="M116" s="1305">
        <f>M115-M114</f>
        <v>0</v>
      </c>
      <c r="N116" s="1298">
        <f t="shared" ref="N116:T116" si="44">N115-N114</f>
        <v>-41.28</v>
      </c>
      <c r="O116" s="1298">
        <f t="shared" si="44"/>
        <v>-5.0999999999999996</v>
      </c>
      <c r="P116" s="1298">
        <f t="shared" si="44"/>
        <v>-8.81</v>
      </c>
      <c r="Q116" s="1298">
        <f>Q115-Q114</f>
        <v>-10.56</v>
      </c>
      <c r="R116" s="1298">
        <f t="shared" si="44"/>
        <v>-1.46</v>
      </c>
      <c r="S116" s="1298">
        <f t="shared" si="44"/>
        <v>-1.3</v>
      </c>
      <c r="T116" s="1338">
        <f t="shared" si="44"/>
        <v>-68.509999999999991</v>
      </c>
      <c r="U116" s="1339"/>
      <c r="V116" s="563"/>
      <c r="W116" s="564"/>
      <c r="Y116" s="450"/>
      <c r="Z116" s="450"/>
      <c r="AA116" s="450"/>
      <c r="AB116" s="450"/>
    </row>
    <row r="117" spans="1:28" ht="25.5" customHeight="1" x14ac:dyDescent="0.15">
      <c r="A117" s="569"/>
      <c r="B117" s="783" t="s">
        <v>76</v>
      </c>
      <c r="C117" s="783"/>
      <c r="D117" s="1314"/>
      <c r="E117" s="1298">
        <v>326.95</v>
      </c>
      <c r="F117" s="1298"/>
      <c r="G117" s="1298">
        <v>215.74</v>
      </c>
      <c r="H117" s="1298">
        <v>0</v>
      </c>
      <c r="I117" s="1298">
        <v>66.02</v>
      </c>
      <c r="J117" s="1298">
        <v>46.38</v>
      </c>
      <c r="K117" s="1303">
        <f>SUM(D117:J117)</f>
        <v>655.09</v>
      </c>
      <c r="L117" s="1304"/>
      <c r="M117" s="1305"/>
      <c r="N117" s="1298">
        <v>549.08999999999992</v>
      </c>
      <c r="O117" s="1298">
        <v>343.43</v>
      </c>
      <c r="P117" s="1298">
        <v>376.02</v>
      </c>
      <c r="Q117" s="560">
        <v>0</v>
      </c>
      <c r="R117" s="1298">
        <v>66.02</v>
      </c>
      <c r="S117" s="560">
        <v>92.57</v>
      </c>
      <c r="T117" s="1303">
        <f>SUM(M117:S117)</f>
        <v>1427.1299999999999</v>
      </c>
      <c r="U117" s="1337"/>
      <c r="V117" s="563"/>
      <c r="W117" s="564"/>
      <c r="Y117" s="450"/>
      <c r="Z117" s="450"/>
      <c r="AA117" s="450"/>
      <c r="AB117" s="450"/>
    </row>
    <row r="118" spans="1:28" ht="25.5" customHeight="1" thickBot="1" x14ac:dyDescent="0.2">
      <c r="A118" s="571"/>
      <c r="B118" s="804" t="s">
        <v>77</v>
      </c>
      <c r="C118" s="804"/>
      <c r="D118" s="1340" t="e">
        <f>D115/D117</f>
        <v>#DIV/0!</v>
      </c>
      <c r="E118" s="1340">
        <f t="shared" ref="E118:K118" si="45">E115/E117</f>
        <v>2.8872916348065453E-2</v>
      </c>
      <c r="F118" s="1340" t="e">
        <f t="shared" si="45"/>
        <v>#DIV/0!</v>
      </c>
      <c r="G118" s="1340">
        <f t="shared" si="45"/>
        <v>8.250672105311949E-3</v>
      </c>
      <c r="H118" s="1340" t="e">
        <f t="shared" si="45"/>
        <v>#DIV/0!</v>
      </c>
      <c r="I118" s="1340">
        <f t="shared" si="45"/>
        <v>4.2411390487730998E-3</v>
      </c>
      <c r="J118" s="1340">
        <f t="shared" si="45"/>
        <v>3.2341526520051744E-3</v>
      </c>
      <c r="K118" s="1341">
        <f t="shared" si="45"/>
        <v>1.9615625333923577E-2</v>
      </c>
      <c r="L118" s="1341"/>
      <c r="M118" s="1342" t="e">
        <f>M115/M117</f>
        <v>#DIV/0!</v>
      </c>
      <c r="N118" s="1343">
        <f t="shared" ref="N118:T118" si="46">N115/N117</f>
        <v>2.8865941831029526E-2</v>
      </c>
      <c r="O118" s="1343">
        <f t="shared" si="46"/>
        <v>6.9883236758582533E-3</v>
      </c>
      <c r="P118" s="1343">
        <f t="shared" si="46"/>
        <v>8.8825062496675714E-3</v>
      </c>
      <c r="Q118" s="1343" t="e">
        <f>Q115/Q117</f>
        <v>#DIV/0!</v>
      </c>
      <c r="R118" s="1343">
        <f t="shared" si="46"/>
        <v>4.2411390487730998E-3</v>
      </c>
      <c r="S118" s="1343">
        <f>S115/S117</f>
        <v>3.024738036080804E-3</v>
      </c>
      <c r="T118" s="1344">
        <f t="shared" si="46"/>
        <v>1.5520660346289409E-2</v>
      </c>
      <c r="U118" s="1345"/>
      <c r="V118" s="567"/>
      <c r="W118" s="568"/>
      <c r="Y118" s="450"/>
      <c r="Z118" s="450"/>
      <c r="AA118" s="450"/>
      <c r="AB118" s="450"/>
    </row>
    <row r="119" spans="1:28" ht="26.1" customHeight="1" x14ac:dyDescent="0.15">
      <c r="A119" s="578"/>
      <c r="B119" s="579"/>
      <c r="C119" s="579"/>
      <c r="D119" s="579"/>
      <c r="E119" s="579"/>
      <c r="F119" s="579"/>
      <c r="G119" s="579"/>
      <c r="H119" s="579"/>
      <c r="I119" s="579"/>
      <c r="J119" s="579"/>
      <c r="K119" s="579"/>
      <c r="L119" s="579"/>
      <c r="M119" s="579"/>
      <c r="N119" s="579"/>
      <c r="O119" s="579"/>
      <c r="P119" s="579"/>
      <c r="Q119" s="579"/>
      <c r="R119" s="579"/>
      <c r="S119" s="579"/>
      <c r="T119" s="579"/>
      <c r="U119" s="579"/>
      <c r="V119" s="579"/>
      <c r="W119" s="580"/>
    </row>
    <row r="120" spans="1:28" ht="26.1" customHeight="1" thickBot="1" x14ac:dyDescent="0.2">
      <c r="A120" s="679" t="s">
        <v>78</v>
      </c>
      <c r="B120" s="680"/>
      <c r="C120" s="680"/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  <c r="O120" s="680"/>
      <c r="P120" s="680"/>
      <c r="Q120" s="680"/>
      <c r="R120" s="680"/>
      <c r="S120" s="680"/>
      <c r="T120" s="681"/>
      <c r="U120" s="681"/>
      <c r="V120" s="681"/>
      <c r="W120" s="682"/>
    </row>
    <row r="121" spans="1:28" ht="26.1" customHeight="1" x14ac:dyDescent="0.15">
      <c r="A121" s="612" t="s">
        <v>9</v>
      </c>
      <c r="B121" s="613"/>
      <c r="C121" s="810" t="s">
        <v>38</v>
      </c>
      <c r="D121" s="810"/>
      <c r="E121" s="810"/>
      <c r="F121" s="810"/>
      <c r="G121" s="811"/>
      <c r="H121" s="810" t="s">
        <v>39</v>
      </c>
      <c r="I121" s="810"/>
      <c r="J121" s="810"/>
      <c r="K121" s="810"/>
      <c r="L121" s="811"/>
      <c r="M121" s="811" t="s">
        <v>79</v>
      </c>
      <c r="N121" s="815" t="s">
        <v>80</v>
      </c>
      <c r="O121" s="785" t="s">
        <v>81</v>
      </c>
      <c r="P121" s="787" t="s">
        <v>82</v>
      </c>
      <c r="Q121" s="789" t="s">
        <v>83</v>
      </c>
      <c r="R121" s="400"/>
      <c r="S121" s="400"/>
      <c r="T121" s="392"/>
      <c r="U121" s="392"/>
      <c r="V121" s="392"/>
      <c r="W121" s="393"/>
    </row>
    <row r="122" spans="1:28" ht="26.1" customHeight="1" x14ac:dyDescent="0.15">
      <c r="A122" s="614"/>
      <c r="B122" s="615"/>
      <c r="C122" s="463" t="s">
        <v>85</v>
      </c>
      <c r="D122" s="387" t="s">
        <v>84</v>
      </c>
      <c r="E122" s="339" t="s">
        <v>86</v>
      </c>
      <c r="F122" s="339" t="s">
        <v>87</v>
      </c>
      <c r="G122" s="339" t="s">
        <v>28</v>
      </c>
      <c r="H122" s="463" t="s">
        <v>85</v>
      </c>
      <c r="I122" s="387" t="s">
        <v>84</v>
      </c>
      <c r="J122" s="339" t="s">
        <v>86</v>
      </c>
      <c r="K122" s="339" t="s">
        <v>87</v>
      </c>
      <c r="L122" s="339" t="s">
        <v>28</v>
      </c>
      <c r="M122" s="814"/>
      <c r="N122" s="797"/>
      <c r="O122" s="786"/>
      <c r="P122" s="788"/>
      <c r="Q122" s="790"/>
      <c r="R122" s="395"/>
      <c r="S122" s="395"/>
      <c r="T122" s="336"/>
      <c r="U122" s="336"/>
      <c r="V122" s="336"/>
      <c r="W122" s="369"/>
    </row>
    <row r="123" spans="1:28" ht="26.1" customHeight="1" x14ac:dyDescent="0.15">
      <c r="A123" s="569" t="s">
        <v>21</v>
      </c>
      <c r="B123" s="570"/>
      <c r="C123" s="543"/>
      <c r="D123" s="1346"/>
      <c r="E123" s="1346"/>
      <c r="F123" s="1346"/>
      <c r="G123" s="1347">
        <f t="shared" ref="G123:G129" si="47">SUM(C123:F123)</f>
        <v>0</v>
      </c>
      <c r="H123" s="1262"/>
      <c r="I123" s="1346"/>
      <c r="J123" s="1346"/>
      <c r="K123" s="1346"/>
      <c r="L123" s="542">
        <f t="shared" ref="L123:L129" si="48">SUM(H123:K123)</f>
        <v>0</v>
      </c>
      <c r="M123" s="391">
        <f>L123-G123</f>
        <v>0</v>
      </c>
      <c r="N123" s="541">
        <v>88</v>
      </c>
      <c r="O123" s="542">
        <f>L123-N123</f>
        <v>-88</v>
      </c>
      <c r="P123" s="543">
        <v>88</v>
      </c>
      <c r="Q123" s="401">
        <f>L123-P123</f>
        <v>-88</v>
      </c>
      <c r="R123" s="395"/>
      <c r="S123" s="395"/>
      <c r="T123" s="336"/>
      <c r="U123" s="336"/>
      <c r="V123" s="336"/>
      <c r="W123" s="369"/>
    </row>
    <row r="124" spans="1:28" ht="26.1" customHeight="1" x14ac:dyDescent="0.15">
      <c r="A124" s="569" t="s">
        <v>22</v>
      </c>
      <c r="B124" s="570"/>
      <c r="C124" s="545">
        <v>89</v>
      </c>
      <c r="D124" s="483">
        <v>241</v>
      </c>
      <c r="E124" s="483">
        <v>72</v>
      </c>
      <c r="F124" s="483">
        <v>7</v>
      </c>
      <c r="G124" s="485">
        <f t="shared" si="47"/>
        <v>409</v>
      </c>
      <c r="H124" s="544">
        <v>89</v>
      </c>
      <c r="I124" s="483">
        <v>244</v>
      </c>
      <c r="J124" s="483">
        <v>90</v>
      </c>
      <c r="K124" s="483">
        <v>8</v>
      </c>
      <c r="L124" s="1348">
        <f t="shared" si="48"/>
        <v>431</v>
      </c>
      <c r="M124" s="391">
        <f t="shared" ref="M124:M128" si="49">L124-G124</f>
        <v>22</v>
      </c>
      <c r="N124" s="544">
        <v>484</v>
      </c>
      <c r="O124" s="542">
        <f>L124-N124</f>
        <v>-53</v>
      </c>
      <c r="P124" s="545">
        <v>485</v>
      </c>
      <c r="Q124" s="401">
        <f t="shared" ref="Q124:Q130" si="50">L124-P124</f>
        <v>-54</v>
      </c>
      <c r="R124" s="395"/>
      <c r="S124" s="395"/>
      <c r="T124" s="336"/>
      <c r="U124" s="336"/>
      <c r="V124" s="336"/>
      <c r="W124" s="369"/>
    </row>
    <row r="125" spans="1:28" ht="26.1" customHeight="1" x14ac:dyDescent="0.15">
      <c r="A125" s="569" t="s">
        <v>23</v>
      </c>
      <c r="B125" s="570"/>
      <c r="C125" s="545">
        <v>24</v>
      </c>
      <c r="D125" s="483">
        <v>44</v>
      </c>
      <c r="E125" s="483">
        <v>0</v>
      </c>
      <c r="F125" s="483">
        <v>0</v>
      </c>
      <c r="G125" s="485">
        <f t="shared" si="47"/>
        <v>68</v>
      </c>
      <c r="H125" s="544">
        <v>25</v>
      </c>
      <c r="I125" s="483">
        <v>46</v>
      </c>
      <c r="J125" s="483">
        <v>0</v>
      </c>
      <c r="K125" s="483">
        <v>0</v>
      </c>
      <c r="L125" s="1348">
        <v>67</v>
      </c>
      <c r="M125" s="391">
        <f t="shared" si="49"/>
        <v>-1</v>
      </c>
      <c r="N125" s="544">
        <v>78</v>
      </c>
      <c r="O125" s="542">
        <f t="shared" ref="O125:O129" si="51">L125-N125</f>
        <v>-11</v>
      </c>
      <c r="P125" s="545">
        <v>59</v>
      </c>
      <c r="Q125" s="401">
        <f t="shared" si="50"/>
        <v>8</v>
      </c>
      <c r="R125" s="395"/>
      <c r="S125" s="395"/>
      <c r="T125" s="336"/>
      <c r="U125" s="336"/>
      <c r="V125" s="336"/>
      <c r="W125" s="369"/>
    </row>
    <row r="126" spans="1:28" ht="26.1" customHeight="1" x14ac:dyDescent="0.15">
      <c r="A126" s="569" t="s">
        <v>24</v>
      </c>
      <c r="B126" s="570"/>
      <c r="C126" s="545">
        <v>36</v>
      </c>
      <c r="D126" s="483">
        <v>20</v>
      </c>
      <c r="E126" s="483">
        <v>17</v>
      </c>
      <c r="F126" s="483">
        <v>0</v>
      </c>
      <c r="G126" s="485">
        <f t="shared" si="47"/>
        <v>73</v>
      </c>
      <c r="H126" s="544">
        <v>36</v>
      </c>
      <c r="I126" s="483">
        <v>20</v>
      </c>
      <c r="J126" s="483">
        <v>15</v>
      </c>
      <c r="K126" s="483">
        <v>0</v>
      </c>
      <c r="L126" s="1348">
        <f t="shared" si="48"/>
        <v>71</v>
      </c>
      <c r="M126" s="391">
        <f t="shared" si="49"/>
        <v>-2</v>
      </c>
      <c r="N126" s="544">
        <v>85</v>
      </c>
      <c r="O126" s="542">
        <f t="shared" si="51"/>
        <v>-14</v>
      </c>
      <c r="P126" s="545">
        <v>65</v>
      </c>
      <c r="Q126" s="401">
        <f t="shared" si="50"/>
        <v>6</v>
      </c>
      <c r="R126" s="395"/>
      <c r="S126" s="395"/>
      <c r="T126" s="336"/>
      <c r="U126" s="336"/>
      <c r="V126" s="336"/>
      <c r="W126" s="369"/>
    </row>
    <row r="127" spans="1:28" ht="26.1" customHeight="1" x14ac:dyDescent="0.15">
      <c r="A127" s="569" t="s">
        <v>25</v>
      </c>
      <c r="B127" s="570"/>
      <c r="C127" s="545">
        <v>13</v>
      </c>
      <c r="D127" s="483">
        <v>1</v>
      </c>
      <c r="E127" s="483">
        <v>1</v>
      </c>
      <c r="F127" s="483">
        <v>0</v>
      </c>
      <c r="G127" s="485">
        <f t="shared" si="47"/>
        <v>15</v>
      </c>
      <c r="H127" s="544">
        <v>13</v>
      </c>
      <c r="I127" s="483">
        <v>1</v>
      </c>
      <c r="J127" s="483">
        <v>1</v>
      </c>
      <c r="K127" s="483">
        <v>0</v>
      </c>
      <c r="L127" s="1348">
        <f t="shared" si="48"/>
        <v>15</v>
      </c>
      <c r="M127" s="391">
        <f t="shared" si="49"/>
        <v>0</v>
      </c>
      <c r="N127" s="544">
        <v>18</v>
      </c>
      <c r="O127" s="542">
        <f t="shared" si="51"/>
        <v>-3</v>
      </c>
      <c r="P127" s="545">
        <v>15</v>
      </c>
      <c r="Q127" s="401">
        <f t="shared" si="50"/>
        <v>0</v>
      </c>
      <c r="R127" s="395"/>
      <c r="S127" s="395"/>
      <c r="T127" s="336"/>
      <c r="U127" s="336"/>
      <c r="V127" s="336"/>
      <c r="W127" s="369"/>
    </row>
    <row r="128" spans="1:28" ht="26.1" customHeight="1" x14ac:dyDescent="0.15">
      <c r="A128" s="569" t="s">
        <v>26</v>
      </c>
      <c r="B128" s="570"/>
      <c r="C128" s="545">
        <v>28</v>
      </c>
      <c r="D128" s="483">
        <v>28</v>
      </c>
      <c r="E128" s="483">
        <v>0</v>
      </c>
      <c r="F128" s="483">
        <v>0</v>
      </c>
      <c r="G128" s="485">
        <f t="shared" si="47"/>
        <v>56</v>
      </c>
      <c r="H128" s="544">
        <v>21</v>
      </c>
      <c r="I128" s="483">
        <v>36</v>
      </c>
      <c r="J128" s="483">
        <v>0</v>
      </c>
      <c r="K128" s="483">
        <v>0</v>
      </c>
      <c r="L128" s="1348">
        <f t="shared" si="48"/>
        <v>57</v>
      </c>
      <c r="M128" s="391">
        <f t="shared" si="49"/>
        <v>1</v>
      </c>
      <c r="N128" s="544">
        <v>62</v>
      </c>
      <c r="O128" s="542">
        <f t="shared" si="51"/>
        <v>-5</v>
      </c>
      <c r="P128" s="545">
        <v>68</v>
      </c>
      <c r="Q128" s="401">
        <f t="shared" si="50"/>
        <v>-11</v>
      </c>
      <c r="R128" s="395"/>
      <c r="S128" s="395"/>
      <c r="T128" s="336"/>
      <c r="U128" s="336"/>
      <c r="V128" s="336"/>
      <c r="W128" s="369"/>
    </row>
    <row r="129" spans="1:30" ht="26.1" customHeight="1" x14ac:dyDescent="0.15">
      <c r="A129" s="569" t="s">
        <v>27</v>
      </c>
      <c r="B129" s="570"/>
      <c r="C129" s="545">
        <v>6</v>
      </c>
      <c r="D129" s="483">
        <v>9</v>
      </c>
      <c r="E129" s="483">
        <v>6</v>
      </c>
      <c r="F129" s="483">
        <v>0</v>
      </c>
      <c r="G129" s="485">
        <f t="shared" si="47"/>
        <v>21</v>
      </c>
      <c r="H129" s="544">
        <v>6</v>
      </c>
      <c r="I129" s="483">
        <v>9</v>
      </c>
      <c r="J129" s="483">
        <v>6</v>
      </c>
      <c r="K129" s="483">
        <v>0</v>
      </c>
      <c r="L129" s="1348">
        <f t="shared" si="48"/>
        <v>21</v>
      </c>
      <c r="M129" s="391">
        <f>L129-G129</f>
        <v>0</v>
      </c>
      <c r="N129" s="544">
        <v>22</v>
      </c>
      <c r="O129" s="542">
        <f t="shared" si="51"/>
        <v>-1</v>
      </c>
      <c r="P129" s="545">
        <v>13</v>
      </c>
      <c r="Q129" s="401">
        <f>L129-P129</f>
        <v>8</v>
      </c>
      <c r="R129" s="395"/>
      <c r="S129" s="395"/>
      <c r="T129" s="336"/>
      <c r="U129" s="336"/>
      <c r="V129" s="336"/>
      <c r="W129" s="369"/>
    </row>
    <row r="130" spans="1:30" ht="26.1" customHeight="1" thickBot="1" x14ac:dyDescent="0.2">
      <c r="A130" s="571" t="s">
        <v>28</v>
      </c>
      <c r="B130" s="572"/>
      <c r="C130" s="402">
        <v>6</v>
      </c>
      <c r="D130" s="362">
        <v>9</v>
      </c>
      <c r="E130" s="362">
        <v>7</v>
      </c>
      <c r="F130" s="362">
        <v>0</v>
      </c>
      <c r="G130" s="403">
        <f t="shared" ref="G130:K130" si="52">SUM(G123:G129)</f>
        <v>642</v>
      </c>
      <c r="H130" s="351">
        <f t="shared" si="52"/>
        <v>190</v>
      </c>
      <c r="I130" s="362">
        <f t="shared" si="52"/>
        <v>356</v>
      </c>
      <c r="J130" s="362">
        <f t="shared" si="52"/>
        <v>112</v>
      </c>
      <c r="K130" s="362">
        <f t="shared" si="52"/>
        <v>8</v>
      </c>
      <c r="L130" s="412">
        <f>SUM(L123:L129)</f>
        <v>662</v>
      </c>
      <c r="M130" s="455">
        <f>L130-G130</f>
        <v>20</v>
      </c>
      <c r="N130" s="456">
        <f>SUM(N123:N129)</f>
        <v>837</v>
      </c>
      <c r="O130" s="457">
        <f>L130-N130</f>
        <v>-175</v>
      </c>
      <c r="P130" s="458">
        <f>SUM(P123:P129)</f>
        <v>793</v>
      </c>
      <c r="Q130" s="423">
        <f t="shared" si="50"/>
        <v>-131</v>
      </c>
      <c r="R130" s="397"/>
      <c r="S130" s="397"/>
      <c r="T130" s="398"/>
      <c r="U130" s="398"/>
      <c r="V130" s="398"/>
      <c r="W130" s="399"/>
    </row>
    <row r="131" spans="1:30" ht="26.1" customHeight="1" x14ac:dyDescent="0.15">
      <c r="A131" s="589"/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  <c r="O131" s="590"/>
      <c r="P131" s="590"/>
      <c r="Q131" s="590"/>
      <c r="R131" s="590"/>
      <c r="S131" s="590"/>
      <c r="T131" s="590"/>
      <c r="U131" s="590"/>
      <c r="V131" s="590"/>
      <c r="W131" s="591"/>
    </row>
    <row r="132" spans="1:30" ht="26.1" customHeight="1" thickBot="1" x14ac:dyDescent="0.2">
      <c r="A132" s="679" t="s">
        <v>88</v>
      </c>
      <c r="B132" s="680"/>
      <c r="C132" s="680"/>
      <c r="D132" s="680"/>
      <c r="E132" s="680"/>
      <c r="F132" s="680"/>
      <c r="G132" s="680"/>
      <c r="H132" s="680"/>
      <c r="I132" s="680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1"/>
      <c r="U132" s="681"/>
      <c r="V132" s="681"/>
      <c r="W132" s="682"/>
    </row>
    <row r="133" spans="1:30" ht="26.1" customHeight="1" x14ac:dyDescent="0.15">
      <c r="A133" s="612" t="s">
        <v>9</v>
      </c>
      <c r="B133" s="613"/>
      <c r="C133" s="626" t="s">
        <v>89</v>
      </c>
      <c r="D133" s="779" t="s">
        <v>90</v>
      </c>
      <c r="E133" s="779"/>
      <c r="F133" s="779"/>
      <c r="G133" s="779"/>
      <c r="H133" s="766" t="s">
        <v>91</v>
      </c>
      <c r="I133" s="780"/>
      <c r="J133" s="779" t="s">
        <v>92</v>
      </c>
      <c r="K133" s="779" t="s">
        <v>93</v>
      </c>
      <c r="L133" s="779"/>
      <c r="M133" s="779" t="s">
        <v>94</v>
      </c>
      <c r="N133" s="779" t="s">
        <v>95</v>
      </c>
      <c r="O133" s="779"/>
      <c r="P133" s="779"/>
      <c r="Q133" s="781"/>
      <c r="R133" s="424"/>
      <c r="S133" s="424"/>
      <c r="T133" s="424"/>
      <c r="U133" s="424"/>
      <c r="V133" s="424"/>
      <c r="W133" s="425"/>
    </row>
    <row r="134" spans="1:30" ht="26.1" customHeight="1" x14ac:dyDescent="0.15">
      <c r="A134" s="614"/>
      <c r="B134" s="615"/>
      <c r="C134" s="782"/>
      <c r="D134" s="375" t="s">
        <v>96</v>
      </c>
      <c r="E134" s="375" t="s">
        <v>97</v>
      </c>
      <c r="F134" s="375" t="s">
        <v>98</v>
      </c>
      <c r="G134" s="375" t="s">
        <v>99</v>
      </c>
      <c r="H134" s="375" t="s">
        <v>100</v>
      </c>
      <c r="I134" s="413" t="s">
        <v>101</v>
      </c>
      <c r="J134" s="769"/>
      <c r="K134" s="414" t="s">
        <v>102</v>
      </c>
      <c r="L134" s="375" t="s">
        <v>103</v>
      </c>
      <c r="M134" s="769"/>
      <c r="N134" s="414" t="s">
        <v>104</v>
      </c>
      <c r="O134" s="375" t="s">
        <v>41</v>
      </c>
      <c r="P134" s="375" t="s">
        <v>75</v>
      </c>
      <c r="Q134" s="394" t="s">
        <v>42</v>
      </c>
      <c r="R134" s="338"/>
      <c r="S134" s="338"/>
      <c r="T134" s="338"/>
      <c r="U134" s="338"/>
      <c r="V134" s="338"/>
      <c r="W134" s="426"/>
    </row>
    <row r="135" spans="1:30" ht="26.1" customHeight="1" x14ac:dyDescent="0.15">
      <c r="A135" s="569" t="s">
        <v>21</v>
      </c>
      <c r="B135" s="570"/>
      <c r="C135" s="391" t="e">
        <f>RANK(M135,M135:M141,1)</f>
        <v>#N/A</v>
      </c>
      <c r="D135" s="541"/>
      <c r="E135" s="1346"/>
      <c r="F135" s="1346"/>
      <c r="G135" s="1349"/>
      <c r="H135" s="1350"/>
      <c r="I135" s="1351"/>
      <c r="J135" s="415">
        <f>G135+I135</f>
        <v>0</v>
      </c>
      <c r="K135" s="1350"/>
      <c r="L135" s="1351"/>
      <c r="M135" s="416"/>
      <c r="N135" s="1318"/>
      <c r="O135" s="417"/>
      <c r="P135" s="417">
        <f>O135-N135</f>
        <v>0</v>
      </c>
      <c r="Q135" s="427" t="e">
        <f>O135/N135</f>
        <v>#DIV/0!</v>
      </c>
      <c r="R135" s="336"/>
      <c r="S135" s="336"/>
      <c r="T135" s="336"/>
      <c r="U135" s="336"/>
      <c r="V135" s="336"/>
      <c r="W135" s="369"/>
    </row>
    <row r="136" spans="1:30" ht="26.1" customHeight="1" x14ac:dyDescent="0.15">
      <c r="A136" s="569" t="s">
        <v>22</v>
      </c>
      <c r="B136" s="570"/>
      <c r="C136" s="528">
        <f>RANK(M136,M135:M141,1)</f>
        <v>3</v>
      </c>
      <c r="D136" s="544">
        <v>955</v>
      </c>
      <c r="E136" s="483">
        <v>13</v>
      </c>
      <c r="F136" s="483">
        <v>5</v>
      </c>
      <c r="G136" s="1296">
        <v>15557</v>
      </c>
      <c r="H136" s="1297">
        <v>723</v>
      </c>
      <c r="I136" s="1299">
        <v>1812</v>
      </c>
      <c r="J136" s="415">
        <f t="shared" ref="J136:J141" si="53">G136+I136</f>
        <v>17369</v>
      </c>
      <c r="K136" s="1297">
        <v>197520</v>
      </c>
      <c r="L136" s="1299">
        <v>15568</v>
      </c>
      <c r="M136" s="416">
        <f t="shared" ref="M136:M142" si="54">L136/J136</f>
        <v>0.89630951695549543</v>
      </c>
      <c r="N136" s="1305">
        <v>400</v>
      </c>
      <c r="O136" s="1298">
        <v>1064</v>
      </c>
      <c r="P136" s="417">
        <f t="shared" ref="P136:P142" si="55">O136-N136</f>
        <v>664</v>
      </c>
      <c r="Q136" s="427">
        <f t="shared" ref="Q136:Q142" si="56">O136/N136</f>
        <v>2.66</v>
      </c>
      <c r="R136" s="336"/>
      <c r="S136" s="336"/>
      <c r="T136" s="336"/>
      <c r="U136" s="336"/>
      <c r="V136" s="336"/>
      <c r="W136" s="369"/>
    </row>
    <row r="137" spans="1:30" ht="26.1" customHeight="1" x14ac:dyDescent="0.15">
      <c r="A137" s="569" t="s">
        <v>23</v>
      </c>
      <c r="B137" s="570"/>
      <c r="C137" s="528">
        <f>RANK(M137,M135:M141,1)</f>
        <v>4</v>
      </c>
      <c r="D137" s="544">
        <v>199</v>
      </c>
      <c r="E137" s="483">
        <v>6</v>
      </c>
      <c r="F137" s="483">
        <v>1</v>
      </c>
      <c r="G137" s="1296">
        <v>1379.4</v>
      </c>
      <c r="H137" s="1297">
        <v>0</v>
      </c>
      <c r="I137" s="1299">
        <v>0</v>
      </c>
      <c r="J137" s="415">
        <f t="shared" si="53"/>
        <v>1379.4</v>
      </c>
      <c r="K137" s="1297">
        <v>4515</v>
      </c>
      <c r="L137" s="1299">
        <v>1276</v>
      </c>
      <c r="M137" s="416">
        <f t="shared" si="54"/>
        <v>0.92503987240829344</v>
      </c>
      <c r="N137" s="1305">
        <v>100</v>
      </c>
      <c r="O137" s="1298">
        <v>7.5</v>
      </c>
      <c r="P137" s="417">
        <f>O137-N137</f>
        <v>-92.5</v>
      </c>
      <c r="Q137" s="427">
        <f t="shared" si="56"/>
        <v>7.4999999999999997E-2</v>
      </c>
      <c r="R137" s="336"/>
      <c r="S137" s="336"/>
      <c r="T137" s="336"/>
      <c r="U137" s="336"/>
      <c r="V137" s="336"/>
      <c r="W137" s="369"/>
    </row>
    <row r="138" spans="1:30" ht="26.1" customHeight="1" x14ac:dyDescent="0.15">
      <c r="A138" s="569" t="s">
        <v>24</v>
      </c>
      <c r="B138" s="570"/>
      <c r="C138" s="528">
        <f>RANK(M138,M135:M141,1)</f>
        <v>2</v>
      </c>
      <c r="D138" s="544">
        <v>32</v>
      </c>
      <c r="E138" s="483">
        <v>5.5</v>
      </c>
      <c r="F138" s="483">
        <v>2</v>
      </c>
      <c r="G138" s="1296">
        <v>1295.5</v>
      </c>
      <c r="H138" s="1297">
        <v>32</v>
      </c>
      <c r="I138" s="1299">
        <v>179</v>
      </c>
      <c r="J138" s="415">
        <f t="shared" si="53"/>
        <v>1474.5</v>
      </c>
      <c r="K138" s="1297">
        <v>8291</v>
      </c>
      <c r="L138" s="1299">
        <v>1291.8</v>
      </c>
      <c r="M138" s="416">
        <f t="shared" si="54"/>
        <v>0.87609359104781281</v>
      </c>
      <c r="N138" s="1305">
        <v>100</v>
      </c>
      <c r="O138" s="1298">
        <v>16</v>
      </c>
      <c r="P138" s="417">
        <f t="shared" si="55"/>
        <v>-84</v>
      </c>
      <c r="Q138" s="427">
        <f t="shared" si="56"/>
        <v>0.16</v>
      </c>
      <c r="R138" s="336"/>
      <c r="S138" s="336"/>
      <c r="T138" s="336"/>
      <c r="U138" s="336"/>
      <c r="V138" s="336"/>
      <c r="W138" s="369"/>
    </row>
    <row r="139" spans="1:30" ht="26.1" customHeight="1" x14ac:dyDescent="0.15">
      <c r="A139" s="569" t="s">
        <v>25</v>
      </c>
      <c r="B139" s="570"/>
      <c r="C139" s="528">
        <f>RANK(M139,M135:M141,1)</f>
        <v>1</v>
      </c>
      <c r="D139" s="544">
        <v>12</v>
      </c>
      <c r="E139" s="483">
        <v>5</v>
      </c>
      <c r="F139" s="483">
        <v>0</v>
      </c>
      <c r="G139" s="1296">
        <v>96</v>
      </c>
      <c r="H139" s="1297">
        <v>0</v>
      </c>
      <c r="I139" s="1299">
        <v>0</v>
      </c>
      <c r="J139" s="415">
        <f t="shared" si="53"/>
        <v>96</v>
      </c>
      <c r="K139" s="1297">
        <v>75</v>
      </c>
      <c r="L139" s="1299">
        <v>30</v>
      </c>
      <c r="M139" s="416">
        <f>L139/J139</f>
        <v>0.3125</v>
      </c>
      <c r="N139" s="1305">
        <v>100</v>
      </c>
      <c r="O139" s="1298">
        <v>58</v>
      </c>
      <c r="P139" s="417">
        <f t="shared" si="55"/>
        <v>-42</v>
      </c>
      <c r="Q139" s="427">
        <f t="shared" si="56"/>
        <v>0.57999999999999996</v>
      </c>
      <c r="R139" s="336"/>
      <c r="S139" s="336"/>
      <c r="T139" s="336"/>
      <c r="U139" s="336"/>
      <c r="V139" s="336"/>
      <c r="W139" s="369"/>
    </row>
    <row r="140" spans="1:30" ht="26.1" customHeight="1" x14ac:dyDescent="0.15">
      <c r="A140" s="569" t="s">
        <v>26</v>
      </c>
      <c r="B140" s="570"/>
      <c r="C140" s="528">
        <f>RANK(M140,M135:M141,1)</f>
        <v>6</v>
      </c>
      <c r="D140" s="544">
        <v>132</v>
      </c>
      <c r="E140" s="483">
        <v>10</v>
      </c>
      <c r="F140" s="483">
        <v>0</v>
      </c>
      <c r="G140" s="1296">
        <v>1056</v>
      </c>
      <c r="H140" s="1297">
        <v>117</v>
      </c>
      <c r="I140" s="1299">
        <v>251</v>
      </c>
      <c r="J140" s="415">
        <f t="shared" si="53"/>
        <v>1307</v>
      </c>
      <c r="K140" s="1297">
        <v>47719</v>
      </c>
      <c r="L140" s="1299">
        <v>1238.08</v>
      </c>
      <c r="M140" s="416">
        <f>L140/J140</f>
        <v>0.94726855394032128</v>
      </c>
      <c r="N140" s="1305">
        <v>46.07</v>
      </c>
      <c r="O140" s="1298">
        <v>46.07</v>
      </c>
      <c r="P140" s="417">
        <f t="shared" ref="P140" si="57">O140-N140</f>
        <v>0</v>
      </c>
      <c r="Q140" s="427">
        <f t="shared" ref="Q140" si="58">O140/N140</f>
        <v>1</v>
      </c>
      <c r="R140" s="336"/>
      <c r="S140" s="336"/>
      <c r="T140" s="336"/>
      <c r="U140" s="336"/>
      <c r="V140" s="336"/>
      <c r="W140" s="369"/>
    </row>
    <row r="141" spans="1:30" ht="26.1" customHeight="1" x14ac:dyDescent="0.15">
      <c r="A141" s="569" t="s">
        <v>27</v>
      </c>
      <c r="B141" s="570"/>
      <c r="C141" s="528">
        <f>RANK(M141,M135:M141,1)</f>
        <v>5</v>
      </c>
      <c r="D141" s="544">
        <v>90</v>
      </c>
      <c r="E141" s="483">
        <v>7</v>
      </c>
      <c r="F141" s="483">
        <v>7</v>
      </c>
      <c r="G141" s="1296">
        <v>720</v>
      </c>
      <c r="H141" s="1297">
        <v>84</v>
      </c>
      <c r="I141" s="1299">
        <v>486</v>
      </c>
      <c r="J141" s="415">
        <f t="shared" si="53"/>
        <v>1206</v>
      </c>
      <c r="K141" s="1297">
        <v>65063</v>
      </c>
      <c r="L141" s="1299">
        <v>1127.6099999999999</v>
      </c>
      <c r="M141" s="416">
        <f t="shared" si="54"/>
        <v>0.93499999999999994</v>
      </c>
      <c r="N141" s="1305">
        <v>40</v>
      </c>
      <c r="O141" s="1298">
        <v>18</v>
      </c>
      <c r="P141" s="417">
        <f t="shared" si="55"/>
        <v>-22</v>
      </c>
      <c r="Q141" s="427">
        <f t="shared" si="56"/>
        <v>0.45</v>
      </c>
      <c r="R141" s="336"/>
      <c r="S141" s="336"/>
      <c r="T141" s="336"/>
      <c r="U141" s="336"/>
      <c r="V141" s="336"/>
      <c r="W141" s="369"/>
    </row>
    <row r="142" spans="1:30" ht="26.1" customHeight="1" thickBot="1" x14ac:dyDescent="0.2">
      <c r="A142" s="571" t="s">
        <v>28</v>
      </c>
      <c r="B142" s="572"/>
      <c r="C142" s="530" t="s">
        <v>29</v>
      </c>
      <c r="D142" s="531">
        <f t="shared" ref="D142:J142" si="59">SUM(D135:D141)</f>
        <v>1420</v>
      </c>
      <c r="E142" s="526">
        <f t="shared" si="59"/>
        <v>46.5</v>
      </c>
      <c r="F142" s="526">
        <f t="shared" si="59"/>
        <v>15</v>
      </c>
      <c r="G142" s="527">
        <f t="shared" si="59"/>
        <v>20103.900000000001</v>
      </c>
      <c r="H142" s="532">
        <f t="shared" si="59"/>
        <v>956</v>
      </c>
      <c r="I142" s="533">
        <f t="shared" si="59"/>
        <v>2728</v>
      </c>
      <c r="J142" s="534">
        <f t="shared" si="59"/>
        <v>22831.9</v>
      </c>
      <c r="K142" s="535">
        <f>SUM(K135:K141)</f>
        <v>323183</v>
      </c>
      <c r="L142" s="536">
        <f>SUM(L135:L141)</f>
        <v>20531.489999999998</v>
      </c>
      <c r="M142" s="418">
        <f t="shared" si="54"/>
        <v>0.89924579207161892</v>
      </c>
      <c r="N142" s="537">
        <f>SUM(N135:N141)</f>
        <v>786.07</v>
      </c>
      <c r="O142" s="538">
        <f>SUM(O135:O141)</f>
        <v>1209.57</v>
      </c>
      <c r="P142" s="419">
        <f t="shared" si="55"/>
        <v>423.49999999999989</v>
      </c>
      <c r="Q142" s="428">
        <f t="shared" si="56"/>
        <v>1.5387560904245168</v>
      </c>
      <c r="R142" s="398"/>
      <c r="S142" s="398"/>
      <c r="T142" s="398"/>
      <c r="U142" s="398"/>
      <c r="V142" s="398"/>
      <c r="W142" s="399"/>
    </row>
    <row r="143" spans="1:30" s="333" customFormat="1" ht="26.1" customHeight="1" x14ac:dyDescent="0.15">
      <c r="A143" s="578"/>
      <c r="B143" s="579"/>
      <c r="C143" s="579"/>
      <c r="D143" s="579"/>
      <c r="E143" s="579"/>
      <c r="F143" s="579"/>
      <c r="G143" s="579"/>
      <c r="H143" s="579"/>
      <c r="I143" s="579"/>
      <c r="J143" s="579"/>
      <c r="K143" s="579"/>
      <c r="L143" s="579"/>
      <c r="M143" s="579"/>
      <c r="N143" s="579"/>
      <c r="O143" s="579"/>
      <c r="P143" s="579"/>
      <c r="Q143" s="579"/>
      <c r="R143" s="579"/>
      <c r="S143" s="579"/>
      <c r="T143" s="579"/>
      <c r="U143" s="579"/>
      <c r="V143" s="579"/>
      <c r="W143" s="580"/>
      <c r="X143" s="450"/>
      <c r="Y143" s="450"/>
      <c r="Z143" s="450"/>
      <c r="AA143" s="450"/>
      <c r="AB143" s="450"/>
      <c r="AC143" s="450"/>
      <c r="AD143" s="450"/>
    </row>
    <row r="144" spans="1:30" s="333" customFormat="1" ht="26.1" customHeight="1" thickBot="1" x14ac:dyDescent="0.2">
      <c r="A144" s="679" t="s">
        <v>105</v>
      </c>
      <c r="B144" s="680"/>
      <c r="C144" s="680"/>
      <c r="D144" s="680"/>
      <c r="E144" s="680"/>
      <c r="F144" s="680"/>
      <c r="G144" s="680"/>
      <c r="H144" s="680"/>
      <c r="I144" s="680"/>
      <c r="J144" s="680"/>
      <c r="K144" s="680"/>
      <c r="L144" s="680"/>
      <c r="M144" s="680"/>
      <c r="N144" s="680"/>
      <c r="O144" s="680"/>
      <c r="P144" s="680"/>
      <c r="Q144" s="680"/>
      <c r="R144" s="680"/>
      <c r="S144" s="680"/>
      <c r="T144" s="681"/>
      <c r="U144" s="681"/>
      <c r="V144" s="681"/>
      <c r="W144" s="682"/>
      <c r="X144" s="450"/>
      <c r="Y144" s="450"/>
      <c r="Z144" s="450"/>
      <c r="AA144" s="450"/>
      <c r="AB144" s="450"/>
      <c r="AC144" s="450"/>
      <c r="AD144" s="450"/>
    </row>
    <row r="145" spans="1:30" s="333" customFormat="1" ht="26.1" customHeight="1" x14ac:dyDescent="0.15">
      <c r="A145" s="612" t="s">
        <v>9</v>
      </c>
      <c r="B145" s="613"/>
      <c r="C145" s="774" t="s">
        <v>89</v>
      </c>
      <c r="D145" s="766" t="s">
        <v>106</v>
      </c>
      <c r="E145" s="767"/>
      <c r="F145" s="767"/>
      <c r="G145" s="767"/>
      <c r="H145" s="767"/>
      <c r="I145" s="767"/>
      <c r="J145" s="767"/>
      <c r="K145" s="767"/>
      <c r="L145" s="707" t="s">
        <v>107</v>
      </c>
      <c r="M145" s="619"/>
      <c r="N145" s="619"/>
      <c r="O145" s="708"/>
      <c r="P145" s="767" t="s">
        <v>108</v>
      </c>
      <c r="Q145" s="767"/>
      <c r="R145" s="767"/>
      <c r="S145" s="767"/>
      <c r="T145" s="767"/>
      <c r="U145" s="767"/>
      <c r="V145" s="767"/>
      <c r="W145" s="768"/>
      <c r="X145" s="450"/>
      <c r="Y145" s="450"/>
      <c r="Z145" s="450"/>
      <c r="AA145" s="450"/>
      <c r="AB145" s="450"/>
      <c r="AC145" s="450"/>
      <c r="AD145" s="450"/>
    </row>
    <row r="146" spans="1:30" s="333" customFormat="1" ht="26.1" customHeight="1" x14ac:dyDescent="0.15">
      <c r="A146" s="614"/>
      <c r="B146" s="615"/>
      <c r="C146" s="775"/>
      <c r="D146" s="769" t="s">
        <v>109</v>
      </c>
      <c r="E146" s="769"/>
      <c r="F146" s="769" t="s">
        <v>110</v>
      </c>
      <c r="G146" s="769"/>
      <c r="H146" s="769" t="s">
        <v>75</v>
      </c>
      <c r="I146" s="769"/>
      <c r="J146" s="770" t="s">
        <v>111</v>
      </c>
      <c r="K146" s="771"/>
      <c r="L146" s="776"/>
      <c r="M146" s="777"/>
      <c r="N146" s="777"/>
      <c r="O146" s="778"/>
      <c r="P146" s="771" t="s">
        <v>109</v>
      </c>
      <c r="Q146" s="772"/>
      <c r="R146" s="770" t="s">
        <v>110</v>
      </c>
      <c r="S146" s="772"/>
      <c r="T146" s="770" t="s">
        <v>75</v>
      </c>
      <c r="U146" s="772"/>
      <c r="V146" s="770" t="s">
        <v>111</v>
      </c>
      <c r="W146" s="773"/>
      <c r="X146" s="450"/>
      <c r="Y146" s="450"/>
      <c r="Z146" s="450"/>
      <c r="AA146" s="450"/>
      <c r="AB146" s="450"/>
      <c r="AC146" s="450"/>
      <c r="AD146" s="450"/>
    </row>
    <row r="147" spans="1:30" s="333" customFormat="1" ht="26.1" customHeight="1" x14ac:dyDescent="0.15">
      <c r="A147" s="764" t="s">
        <v>226</v>
      </c>
      <c r="B147" s="570"/>
      <c r="C147" s="404" t="e">
        <f>RANK(J147,J147:K152,1)</f>
        <v>#DIV/0!</v>
      </c>
      <c r="D147" s="765"/>
      <c r="E147" s="765"/>
      <c r="F147" s="765"/>
      <c r="G147" s="765"/>
      <c r="H147" s="765">
        <f t="shared" ref="H147:H152" si="60">F147-D147</f>
        <v>0</v>
      </c>
      <c r="I147" s="765"/>
      <c r="J147" s="1352" t="e">
        <f>F147/D147</f>
        <v>#DIV/0!</v>
      </c>
      <c r="K147" s="1353"/>
      <c r="L147" s="748"/>
      <c r="M147" s="749"/>
      <c r="N147" s="749"/>
      <c r="O147" s="750"/>
      <c r="P147" s="1356"/>
      <c r="Q147" s="765"/>
      <c r="R147" s="765"/>
      <c r="S147" s="765"/>
      <c r="T147" s="757">
        <f t="shared" ref="T147:T152" si="61">R147-P147</f>
        <v>0</v>
      </c>
      <c r="U147" s="757"/>
      <c r="V147" s="755" t="e">
        <f t="shared" ref="V147:V152" si="62">R147/P147</f>
        <v>#DIV/0!</v>
      </c>
      <c r="W147" s="758"/>
      <c r="X147" s="450"/>
      <c r="Y147" s="450"/>
      <c r="Z147" s="450"/>
      <c r="AA147" s="450"/>
      <c r="AB147" s="450"/>
      <c r="AC147" s="450"/>
      <c r="AD147" s="450"/>
    </row>
    <row r="148" spans="1:30" s="333" customFormat="1" ht="26.1" customHeight="1" x14ac:dyDescent="0.15">
      <c r="A148" s="569" t="s">
        <v>22</v>
      </c>
      <c r="B148" s="570"/>
      <c r="C148" s="405" t="e">
        <f>RANK(J148,J147:K152,1)</f>
        <v>#DIV/0!</v>
      </c>
      <c r="D148" s="754">
        <v>0</v>
      </c>
      <c r="E148" s="754"/>
      <c r="F148" s="754">
        <v>0</v>
      </c>
      <c r="G148" s="754"/>
      <c r="H148" s="754">
        <f t="shared" si="60"/>
        <v>0</v>
      </c>
      <c r="I148" s="754"/>
      <c r="J148" s="1352" t="e">
        <f>F148/D148</f>
        <v>#DIV/0!</v>
      </c>
      <c r="K148" s="1353"/>
      <c r="L148" s="748"/>
      <c r="M148" s="749"/>
      <c r="N148" s="749"/>
      <c r="O148" s="750"/>
      <c r="P148" s="1358">
        <v>472</v>
      </c>
      <c r="Q148" s="754"/>
      <c r="R148" s="754">
        <v>0</v>
      </c>
      <c r="S148" s="754"/>
      <c r="T148" s="757">
        <f t="shared" si="61"/>
        <v>-472</v>
      </c>
      <c r="U148" s="757"/>
      <c r="V148" s="755">
        <f t="shared" si="62"/>
        <v>0</v>
      </c>
      <c r="W148" s="758"/>
      <c r="X148" s="450"/>
      <c r="Y148" s="450"/>
      <c r="Z148" s="450"/>
      <c r="AA148" s="450"/>
      <c r="AB148" s="450"/>
      <c r="AC148" s="450"/>
      <c r="AD148" s="450"/>
    </row>
    <row r="149" spans="1:30" s="333" customFormat="1" ht="26.1" customHeight="1" x14ac:dyDescent="0.15">
      <c r="A149" s="569" t="s">
        <v>23</v>
      </c>
      <c r="B149" s="570"/>
      <c r="C149" s="405" t="e">
        <f>RANK(J149,J147:K152,1)</f>
        <v>#DIV/0!</v>
      </c>
      <c r="D149" s="754">
        <v>2000</v>
      </c>
      <c r="E149" s="754"/>
      <c r="F149" s="754">
        <v>0</v>
      </c>
      <c r="G149" s="754"/>
      <c r="H149" s="754">
        <f t="shared" si="60"/>
        <v>-2000</v>
      </c>
      <c r="I149" s="754"/>
      <c r="J149" s="1352">
        <f t="shared" ref="J149:J151" si="63">F149/D149</f>
        <v>0</v>
      </c>
      <c r="K149" s="1353"/>
      <c r="L149" s="748"/>
      <c r="M149" s="749"/>
      <c r="N149" s="749"/>
      <c r="O149" s="750"/>
      <c r="P149" s="1358">
        <v>2000</v>
      </c>
      <c r="Q149" s="754"/>
      <c r="R149" s="754">
        <v>0</v>
      </c>
      <c r="S149" s="754"/>
      <c r="T149" s="757">
        <f t="shared" si="61"/>
        <v>-2000</v>
      </c>
      <c r="U149" s="757"/>
      <c r="V149" s="755">
        <f t="shared" si="62"/>
        <v>0</v>
      </c>
      <c r="W149" s="758"/>
      <c r="X149" s="450"/>
      <c r="Y149" s="450"/>
      <c r="Z149" s="450"/>
      <c r="AA149" s="450"/>
      <c r="AB149" s="450"/>
      <c r="AC149" s="450"/>
      <c r="AD149" s="450"/>
    </row>
    <row r="150" spans="1:30" s="333" customFormat="1" ht="26.1" customHeight="1" x14ac:dyDescent="0.15">
      <c r="A150" s="569" t="s">
        <v>24</v>
      </c>
      <c r="B150" s="570"/>
      <c r="C150" s="405" t="e">
        <f>RANK(J150,J147:K152,1)</f>
        <v>#DIV/0!</v>
      </c>
      <c r="D150" s="754">
        <v>607</v>
      </c>
      <c r="E150" s="754"/>
      <c r="F150" s="754">
        <v>0</v>
      </c>
      <c r="G150" s="754"/>
      <c r="H150" s="754">
        <f t="shared" si="60"/>
        <v>-607</v>
      </c>
      <c r="I150" s="754"/>
      <c r="J150" s="1352">
        <f t="shared" si="63"/>
        <v>0</v>
      </c>
      <c r="K150" s="1353"/>
      <c r="L150" s="748"/>
      <c r="M150" s="749"/>
      <c r="N150" s="749"/>
      <c r="O150" s="750"/>
      <c r="P150" s="1359">
        <v>607</v>
      </c>
      <c r="Q150" s="1358"/>
      <c r="R150" s="837">
        <v>0</v>
      </c>
      <c r="S150" s="1358"/>
      <c r="T150" s="757">
        <f t="shared" si="61"/>
        <v>-607</v>
      </c>
      <c r="U150" s="757"/>
      <c r="V150" s="755">
        <f t="shared" si="62"/>
        <v>0</v>
      </c>
      <c r="W150" s="758"/>
      <c r="X150" s="450"/>
      <c r="Y150" s="450"/>
      <c r="Z150" s="450"/>
      <c r="AA150" s="450"/>
      <c r="AB150" s="450"/>
      <c r="AC150" s="450"/>
      <c r="AD150" s="450"/>
    </row>
    <row r="151" spans="1:30" s="333" customFormat="1" ht="26.1" customHeight="1" x14ac:dyDescent="0.15">
      <c r="A151" s="569" t="s">
        <v>25</v>
      </c>
      <c r="B151" s="570"/>
      <c r="C151" s="405" t="e">
        <f>RANK(J151,J147:K152,1)</f>
        <v>#DIV/0!</v>
      </c>
      <c r="D151" s="754">
        <v>50.7</v>
      </c>
      <c r="E151" s="754"/>
      <c r="F151" s="754">
        <v>0</v>
      </c>
      <c r="G151" s="754"/>
      <c r="H151" s="754">
        <f t="shared" si="60"/>
        <v>-50.7</v>
      </c>
      <c r="I151" s="754"/>
      <c r="J151" s="1352">
        <f t="shared" si="63"/>
        <v>0</v>
      </c>
      <c r="K151" s="1353"/>
      <c r="L151" s="748"/>
      <c r="M151" s="749"/>
      <c r="N151" s="749"/>
      <c r="O151" s="750"/>
      <c r="P151" s="1358">
        <v>50.7</v>
      </c>
      <c r="Q151" s="754"/>
      <c r="R151" s="754">
        <v>12.3</v>
      </c>
      <c r="S151" s="754"/>
      <c r="T151" s="757">
        <f t="shared" si="61"/>
        <v>-38.400000000000006</v>
      </c>
      <c r="U151" s="757"/>
      <c r="V151" s="755">
        <f t="shared" si="62"/>
        <v>0.24260355029585798</v>
      </c>
      <c r="W151" s="758"/>
      <c r="X151" s="450"/>
      <c r="Y151" s="450"/>
      <c r="Z151" s="450"/>
      <c r="AA151" s="450"/>
      <c r="AB151" s="450"/>
      <c r="AC151" s="450"/>
      <c r="AD151" s="450"/>
    </row>
    <row r="152" spans="1:30" s="333" customFormat="1" ht="26.1" customHeight="1" x14ac:dyDescent="0.15">
      <c r="A152" s="569" t="s">
        <v>26</v>
      </c>
      <c r="B152" s="570"/>
      <c r="C152" s="405" t="e">
        <f>RANK(J152,J147:K152,1)</f>
        <v>#DIV/0!</v>
      </c>
      <c r="D152" s="754">
        <v>300.5</v>
      </c>
      <c r="E152" s="754"/>
      <c r="F152" s="754">
        <v>0</v>
      </c>
      <c r="G152" s="754"/>
      <c r="H152" s="754">
        <f t="shared" si="60"/>
        <v>-300.5</v>
      </c>
      <c r="I152" s="754"/>
      <c r="J152" s="1352">
        <f t="shared" ref="J152" si="64">F152/D152</f>
        <v>0</v>
      </c>
      <c r="K152" s="1353"/>
      <c r="L152" s="748"/>
      <c r="M152" s="749"/>
      <c r="N152" s="749"/>
      <c r="O152" s="750"/>
      <c r="P152" s="1358">
        <v>300.5</v>
      </c>
      <c r="Q152" s="754"/>
      <c r="R152" s="754">
        <v>0</v>
      </c>
      <c r="S152" s="754"/>
      <c r="T152" s="757">
        <f t="shared" si="61"/>
        <v>-300.5</v>
      </c>
      <c r="U152" s="757"/>
      <c r="V152" s="755">
        <f t="shared" si="62"/>
        <v>0</v>
      </c>
      <c r="W152" s="758"/>
      <c r="X152" s="450"/>
      <c r="Y152" s="450"/>
      <c r="Z152" s="450"/>
      <c r="AA152" s="450"/>
      <c r="AB152" s="450"/>
      <c r="AC152" s="450"/>
      <c r="AD152" s="450"/>
    </row>
    <row r="153" spans="1:30" s="333" customFormat="1" ht="26.1" customHeight="1" x14ac:dyDescent="0.15">
      <c r="A153" s="569" t="s">
        <v>27</v>
      </c>
      <c r="B153" s="570"/>
      <c r="C153" s="406" t="s">
        <v>29</v>
      </c>
      <c r="D153" s="754" t="s">
        <v>29</v>
      </c>
      <c r="E153" s="754"/>
      <c r="F153" s="1354" t="s">
        <v>29</v>
      </c>
      <c r="G153" s="1355"/>
      <c r="H153" s="1354" t="s">
        <v>29</v>
      </c>
      <c r="I153" s="1356"/>
      <c r="J153" s="1357" t="s">
        <v>29</v>
      </c>
      <c r="K153" s="1357"/>
      <c r="L153" s="748"/>
      <c r="M153" s="749"/>
      <c r="N153" s="749"/>
      <c r="O153" s="750"/>
      <c r="P153" s="761" t="s">
        <v>29</v>
      </c>
      <c r="Q153" s="761"/>
      <c r="R153" s="760" t="s">
        <v>29</v>
      </c>
      <c r="S153" s="762"/>
      <c r="T153" s="761" t="s">
        <v>29</v>
      </c>
      <c r="U153" s="761"/>
      <c r="V153" s="756" t="s">
        <v>29</v>
      </c>
      <c r="W153" s="763"/>
      <c r="X153" s="450"/>
      <c r="Y153" s="450"/>
      <c r="Z153" s="450"/>
      <c r="AA153" s="450"/>
      <c r="AB153" s="450"/>
      <c r="AC153" s="450"/>
      <c r="AD153" s="450"/>
    </row>
    <row r="154" spans="1:30" s="333" customFormat="1" ht="26.1" customHeight="1" thickBot="1" x14ac:dyDescent="0.2">
      <c r="A154" s="571" t="s">
        <v>28</v>
      </c>
      <c r="B154" s="572"/>
      <c r="C154" s="407" t="s">
        <v>29</v>
      </c>
      <c r="D154" s="603">
        <f>SUM(D147:E152)</f>
        <v>2958.2</v>
      </c>
      <c r="E154" s="603"/>
      <c r="F154" s="603">
        <f>SUM(F147:G152)</f>
        <v>0</v>
      </c>
      <c r="G154" s="603"/>
      <c r="H154" s="603">
        <f>F154-D154</f>
        <v>-2958.2</v>
      </c>
      <c r="I154" s="603"/>
      <c r="J154" s="745">
        <f>F154/D154</f>
        <v>0</v>
      </c>
      <c r="K154" s="746"/>
      <c r="L154" s="751"/>
      <c r="M154" s="752"/>
      <c r="N154" s="752"/>
      <c r="O154" s="753"/>
      <c r="P154" s="725">
        <f>SUM(P147:Q152)</f>
        <v>3430.2</v>
      </c>
      <c r="Q154" s="603"/>
      <c r="R154" s="603">
        <f>SUM(R147:S152)</f>
        <v>12.3</v>
      </c>
      <c r="S154" s="603"/>
      <c r="T154" s="603">
        <f>R154-P154</f>
        <v>-3417.8999999999996</v>
      </c>
      <c r="U154" s="603"/>
      <c r="V154" s="745">
        <f>R154/P154</f>
        <v>3.5857967465453915E-3</v>
      </c>
      <c r="W154" s="747"/>
      <c r="X154" s="450"/>
      <c r="Y154" s="450"/>
      <c r="Z154" s="450"/>
      <c r="AA154" s="450"/>
      <c r="AB154" s="450"/>
      <c r="AC154" s="450"/>
      <c r="AD154" s="450"/>
    </row>
    <row r="155" spans="1:30" s="333" customFormat="1" ht="26.1" customHeight="1" x14ac:dyDescent="0.15">
      <c r="A155" s="578"/>
      <c r="B155" s="579"/>
      <c r="C155" s="579"/>
      <c r="D155" s="579"/>
      <c r="E155" s="579"/>
      <c r="F155" s="579"/>
      <c r="G155" s="579"/>
      <c r="H155" s="579"/>
      <c r="I155" s="579"/>
      <c r="J155" s="579"/>
      <c r="K155" s="579"/>
      <c r="L155" s="579"/>
      <c r="M155" s="579"/>
      <c r="N155" s="579"/>
      <c r="O155" s="579"/>
      <c r="P155" s="579"/>
      <c r="Q155" s="579"/>
      <c r="R155" s="579"/>
      <c r="S155" s="579"/>
      <c r="T155" s="579"/>
      <c r="U155" s="579"/>
      <c r="V155" s="579"/>
      <c r="W155" s="580"/>
      <c r="X155" s="450"/>
      <c r="Y155" s="450"/>
      <c r="Z155" s="450"/>
      <c r="AA155" s="450"/>
      <c r="AB155" s="450"/>
      <c r="AC155" s="450"/>
      <c r="AD155" s="450"/>
    </row>
    <row r="156" spans="1:30" s="333" customFormat="1" ht="26.1" customHeight="1" thickBot="1" x14ac:dyDescent="0.2">
      <c r="A156" s="679" t="s">
        <v>112</v>
      </c>
      <c r="B156" s="680"/>
      <c r="C156" s="680"/>
      <c r="D156" s="680"/>
      <c r="E156" s="680"/>
      <c r="F156" s="680"/>
      <c r="G156" s="680"/>
      <c r="H156" s="680"/>
      <c r="I156" s="680"/>
      <c r="J156" s="680"/>
      <c r="K156" s="680"/>
      <c r="L156" s="680"/>
      <c r="M156" s="680"/>
      <c r="N156" s="680"/>
      <c r="O156" s="680"/>
      <c r="P156" s="680"/>
      <c r="Q156" s="680"/>
      <c r="R156" s="680"/>
      <c r="S156" s="680"/>
      <c r="T156" s="681"/>
      <c r="U156" s="681"/>
      <c r="V156" s="681"/>
      <c r="W156" s="682"/>
      <c r="X156" s="450"/>
      <c r="Y156" s="450"/>
      <c r="Z156" s="450"/>
      <c r="AA156" s="450"/>
      <c r="AB156" s="450"/>
      <c r="AC156" s="450"/>
      <c r="AD156" s="450"/>
    </row>
    <row r="157" spans="1:30" s="333" customFormat="1" ht="26.1" customHeight="1" x14ac:dyDescent="0.15">
      <c r="A157" s="739" t="s">
        <v>113</v>
      </c>
      <c r="B157" s="683"/>
      <c r="C157" s="683"/>
      <c r="D157" s="740" t="s">
        <v>38</v>
      </c>
      <c r="E157" s="741"/>
      <c r="F157" s="741"/>
      <c r="G157" s="741"/>
      <c r="H157" s="741"/>
      <c r="I157" s="741"/>
      <c r="J157" s="741"/>
      <c r="K157" s="741"/>
      <c r="L157" s="742"/>
      <c r="M157" s="740" t="s">
        <v>39</v>
      </c>
      <c r="N157" s="741"/>
      <c r="O157" s="741"/>
      <c r="P157" s="741"/>
      <c r="Q157" s="741"/>
      <c r="R157" s="741"/>
      <c r="S157" s="741"/>
      <c r="T157" s="741"/>
      <c r="U157" s="741"/>
      <c r="V157" s="622" t="s">
        <v>114</v>
      </c>
      <c r="W157" s="623"/>
      <c r="X157" s="450"/>
      <c r="Y157" s="450"/>
      <c r="Z157" s="450"/>
      <c r="AA157" s="450"/>
      <c r="AB157" s="450"/>
      <c r="AC157" s="450"/>
      <c r="AD157" s="450"/>
    </row>
    <row r="158" spans="1:30" s="333" customFormat="1" ht="26.1" customHeight="1" x14ac:dyDescent="0.15">
      <c r="A158" s="569"/>
      <c r="B158" s="570"/>
      <c r="C158" s="570"/>
      <c r="D158" s="354" t="s">
        <v>21</v>
      </c>
      <c r="E158" s="354" t="s">
        <v>22</v>
      </c>
      <c r="F158" s="354" t="s">
        <v>23</v>
      </c>
      <c r="G158" s="354" t="s">
        <v>24</v>
      </c>
      <c r="H158" s="354" t="s">
        <v>25</v>
      </c>
      <c r="I158" s="354" t="s">
        <v>26</v>
      </c>
      <c r="J158" s="354" t="s">
        <v>27</v>
      </c>
      <c r="K158" s="743" t="s">
        <v>28</v>
      </c>
      <c r="L158" s="685"/>
      <c r="M158" s="420" t="s">
        <v>21</v>
      </c>
      <c r="N158" s="354" t="s">
        <v>22</v>
      </c>
      <c r="O158" s="354" t="s">
        <v>23</v>
      </c>
      <c r="P158" s="354" t="s">
        <v>24</v>
      </c>
      <c r="Q158" s="354" t="s">
        <v>25</v>
      </c>
      <c r="R158" s="354" t="s">
        <v>26</v>
      </c>
      <c r="S158" s="354" t="s">
        <v>27</v>
      </c>
      <c r="T158" s="743" t="s">
        <v>28</v>
      </c>
      <c r="U158" s="744"/>
      <c r="V158" s="624"/>
      <c r="W158" s="625"/>
      <c r="X158" s="450"/>
      <c r="Y158" s="450"/>
      <c r="Z158" s="450"/>
      <c r="AA158" s="450"/>
      <c r="AB158" s="450"/>
      <c r="AC158" s="450"/>
      <c r="AD158" s="450"/>
    </row>
    <row r="159" spans="1:30" ht="26.1" customHeight="1" x14ac:dyDescent="0.15">
      <c r="A159" s="569" t="s">
        <v>115</v>
      </c>
      <c r="B159" s="570"/>
      <c r="C159" s="354" t="s">
        <v>60</v>
      </c>
      <c r="D159" s="1360"/>
      <c r="E159" s="1302">
        <v>2159617</v>
      </c>
      <c r="F159" s="1302">
        <v>1791954</v>
      </c>
      <c r="G159" s="1302">
        <v>90317.5</v>
      </c>
      <c r="H159" s="1302">
        <v>544732</v>
      </c>
      <c r="I159" s="1302">
        <v>727261</v>
      </c>
      <c r="J159" s="1302">
        <v>129847</v>
      </c>
      <c r="K159" s="1361">
        <f t="shared" ref="K159:K168" si="65">SUM(D159:J159)</f>
        <v>5443728.5</v>
      </c>
      <c r="L159" s="1362"/>
      <c r="M159" s="1363"/>
      <c r="N159" s="1302">
        <v>2289819.71</v>
      </c>
      <c r="O159" s="1302">
        <v>1506181</v>
      </c>
      <c r="P159" s="1302">
        <v>92503</v>
      </c>
      <c r="Q159" s="1302">
        <v>536130</v>
      </c>
      <c r="R159" s="1302">
        <v>767809</v>
      </c>
      <c r="S159" s="1302">
        <v>118566</v>
      </c>
      <c r="T159" s="662">
        <f t="shared" ref="T159:T168" si="66">SUM(M159:S159)</f>
        <v>5311008.71</v>
      </c>
      <c r="U159" s="664"/>
      <c r="V159" s="665">
        <f>T159-K159</f>
        <v>-132719.79000000004</v>
      </c>
      <c r="W159" s="666"/>
    </row>
    <row r="160" spans="1:30" ht="26.1" customHeight="1" x14ac:dyDescent="0.15">
      <c r="A160" s="569"/>
      <c r="B160" s="570"/>
      <c r="C160" s="354" t="s">
        <v>61</v>
      </c>
      <c r="D160" s="1364"/>
      <c r="E160" s="1365">
        <v>999.53</v>
      </c>
      <c r="F160" s="1365">
        <v>323.44</v>
      </c>
      <c r="G160" s="1365">
        <v>83.7</v>
      </c>
      <c r="H160" s="1365">
        <v>67.3</v>
      </c>
      <c r="I160" s="1365">
        <v>115.51</v>
      </c>
      <c r="J160" s="1365">
        <v>160.68</v>
      </c>
      <c r="K160" s="1366">
        <f t="shared" si="65"/>
        <v>1750.16</v>
      </c>
      <c r="L160" s="1367"/>
      <c r="M160" s="1368"/>
      <c r="N160" s="1365">
        <v>1037.04</v>
      </c>
      <c r="O160" s="1365">
        <v>319.39999999999998</v>
      </c>
      <c r="P160" s="1365">
        <v>97.19</v>
      </c>
      <c r="Q160" s="1365">
        <v>63.95</v>
      </c>
      <c r="R160" s="1365">
        <v>126.6</v>
      </c>
      <c r="S160" s="1365">
        <v>140.33000000000001</v>
      </c>
      <c r="T160" s="658">
        <f t="shared" si="66"/>
        <v>1784.51</v>
      </c>
      <c r="U160" s="659"/>
      <c r="V160" s="660">
        <f t="shared" ref="V160:V168" si="67">T160-K160</f>
        <v>34.349999999999909</v>
      </c>
      <c r="W160" s="661"/>
    </row>
    <row r="161" spans="1:23" ht="26.1" customHeight="1" x14ac:dyDescent="0.15">
      <c r="A161" s="635" t="s">
        <v>116</v>
      </c>
      <c r="B161" s="636"/>
      <c r="C161" s="357" t="s">
        <v>60</v>
      </c>
      <c r="D161" s="1369"/>
      <c r="E161" s="1370">
        <v>481521</v>
      </c>
      <c r="F161" s="1370">
        <v>0</v>
      </c>
      <c r="G161" s="1370">
        <v>82</v>
      </c>
      <c r="H161" s="1370">
        <v>0</v>
      </c>
      <c r="I161" s="1370">
        <v>102019</v>
      </c>
      <c r="J161" s="1370">
        <v>0</v>
      </c>
      <c r="K161" s="1371">
        <f t="shared" si="65"/>
        <v>583622</v>
      </c>
      <c r="L161" s="1372"/>
      <c r="M161" s="1373"/>
      <c r="N161" s="1370">
        <v>513461</v>
      </c>
      <c r="O161" s="1370">
        <v>0</v>
      </c>
      <c r="P161" s="1370">
        <v>82</v>
      </c>
      <c r="Q161" s="1370">
        <v>0</v>
      </c>
      <c r="R161" s="1370">
        <v>104274</v>
      </c>
      <c r="S161" s="1370">
        <v>0</v>
      </c>
      <c r="T161" s="735">
        <f>SUM(M161:S161)</f>
        <v>617817</v>
      </c>
      <c r="U161" s="736"/>
      <c r="V161" s="665">
        <f t="shared" si="67"/>
        <v>34195</v>
      </c>
      <c r="W161" s="666"/>
    </row>
    <row r="162" spans="1:23" ht="26.1" customHeight="1" x14ac:dyDescent="0.15">
      <c r="A162" s="569"/>
      <c r="B162" s="570"/>
      <c r="C162" s="354" t="s">
        <v>61</v>
      </c>
      <c r="D162" s="1374"/>
      <c r="E162" s="1375">
        <v>76.97</v>
      </c>
      <c r="F162" s="1375">
        <v>0</v>
      </c>
      <c r="G162" s="1375">
        <v>0.22</v>
      </c>
      <c r="H162" s="1375">
        <v>0</v>
      </c>
      <c r="I162" s="1375">
        <v>21.5</v>
      </c>
      <c r="J162" s="1375">
        <v>0</v>
      </c>
      <c r="K162" s="1376">
        <f t="shared" si="65"/>
        <v>98.69</v>
      </c>
      <c r="L162" s="1377"/>
      <c r="M162" s="1378"/>
      <c r="N162" s="1375">
        <v>84.62</v>
      </c>
      <c r="O162" s="1375">
        <v>0</v>
      </c>
      <c r="P162" s="1375">
        <v>0.22</v>
      </c>
      <c r="Q162" s="1375">
        <v>0</v>
      </c>
      <c r="R162" s="1375">
        <v>24.19</v>
      </c>
      <c r="S162" s="1375">
        <v>0</v>
      </c>
      <c r="T162" s="737">
        <f>SUM(M162:S162)</f>
        <v>109.03</v>
      </c>
      <c r="U162" s="738"/>
      <c r="V162" s="660">
        <f t="shared" si="67"/>
        <v>10.340000000000003</v>
      </c>
      <c r="W162" s="661"/>
    </row>
    <row r="163" spans="1:23" ht="26.1" customHeight="1" x14ac:dyDescent="0.15">
      <c r="A163" s="569" t="s">
        <v>117</v>
      </c>
      <c r="B163" s="570"/>
      <c r="C163" s="354" t="s">
        <v>60</v>
      </c>
      <c r="D163" s="1360"/>
      <c r="E163" s="1302">
        <v>86842</v>
      </c>
      <c r="F163" s="1302">
        <v>2640</v>
      </c>
      <c r="G163" s="1302">
        <v>2472</v>
      </c>
      <c r="H163" s="1302">
        <v>43</v>
      </c>
      <c r="I163" s="1302">
        <v>4564</v>
      </c>
      <c r="J163" s="1302">
        <v>25157</v>
      </c>
      <c r="K163" s="1361">
        <f t="shared" si="65"/>
        <v>121718</v>
      </c>
      <c r="L163" s="1362"/>
      <c r="M163" s="1363"/>
      <c r="N163" s="1302">
        <v>69100</v>
      </c>
      <c r="O163" s="1302">
        <v>2539</v>
      </c>
      <c r="P163" s="1302">
        <v>1768</v>
      </c>
      <c r="Q163" s="1302">
        <v>100</v>
      </c>
      <c r="R163" s="1302">
        <v>3636</v>
      </c>
      <c r="S163" s="1302">
        <v>56715</v>
      </c>
      <c r="T163" s="662">
        <f t="shared" si="66"/>
        <v>133858</v>
      </c>
      <c r="U163" s="664"/>
      <c r="V163" s="665">
        <f t="shared" si="67"/>
        <v>12140</v>
      </c>
      <c r="W163" s="666"/>
    </row>
    <row r="164" spans="1:23" ht="26.1" customHeight="1" x14ac:dyDescent="0.15">
      <c r="A164" s="569"/>
      <c r="B164" s="570"/>
      <c r="C164" s="354" t="s">
        <v>61</v>
      </c>
      <c r="D164" s="1364"/>
      <c r="E164" s="1365">
        <v>264.2</v>
      </c>
      <c r="F164" s="1365">
        <v>195</v>
      </c>
      <c r="G164" s="1365">
        <v>56.43</v>
      </c>
      <c r="H164" s="1365">
        <v>5.52</v>
      </c>
      <c r="I164" s="1365">
        <v>31.71</v>
      </c>
      <c r="J164" s="1365">
        <v>37.17</v>
      </c>
      <c r="K164" s="1366">
        <f t="shared" si="65"/>
        <v>590.03</v>
      </c>
      <c r="L164" s="1367"/>
      <c r="M164" s="1368"/>
      <c r="N164" s="1365">
        <v>178.17</v>
      </c>
      <c r="O164" s="1365">
        <v>192.5</v>
      </c>
      <c r="P164" s="1365">
        <v>46.92</v>
      </c>
      <c r="Q164" s="1365">
        <v>11.45</v>
      </c>
      <c r="R164" s="1365">
        <v>23</v>
      </c>
      <c r="S164" s="1365">
        <v>90.92</v>
      </c>
      <c r="T164" s="658">
        <f t="shared" si="66"/>
        <v>542.95999999999992</v>
      </c>
      <c r="U164" s="659"/>
      <c r="V164" s="660">
        <f t="shared" si="67"/>
        <v>-47.07000000000005</v>
      </c>
      <c r="W164" s="661"/>
    </row>
    <row r="165" spans="1:23" ht="26.1" customHeight="1" x14ac:dyDescent="0.15">
      <c r="A165" s="569" t="s">
        <v>119</v>
      </c>
      <c r="B165" s="570"/>
      <c r="C165" s="354" t="s">
        <v>60</v>
      </c>
      <c r="D165" s="1360"/>
      <c r="E165" s="1302">
        <v>794820</v>
      </c>
      <c r="F165" s="1302">
        <v>18882</v>
      </c>
      <c r="G165" s="1302">
        <v>377</v>
      </c>
      <c r="H165" s="1302">
        <v>0</v>
      </c>
      <c r="I165" s="1302">
        <v>14615</v>
      </c>
      <c r="J165" s="1302">
        <v>0</v>
      </c>
      <c r="K165" s="1361">
        <f t="shared" si="65"/>
        <v>828694</v>
      </c>
      <c r="L165" s="1362"/>
      <c r="M165" s="1363"/>
      <c r="N165" s="1302">
        <v>869533</v>
      </c>
      <c r="O165" s="1302">
        <v>18882</v>
      </c>
      <c r="P165" s="1302">
        <v>377</v>
      </c>
      <c r="Q165" s="1370">
        <v>0</v>
      </c>
      <c r="R165" s="1302">
        <v>14615</v>
      </c>
      <c r="S165" s="1302">
        <v>0</v>
      </c>
      <c r="T165" s="662">
        <f t="shared" si="66"/>
        <v>903407</v>
      </c>
      <c r="U165" s="664"/>
      <c r="V165" s="665">
        <f t="shared" si="67"/>
        <v>74713</v>
      </c>
      <c r="W165" s="666"/>
    </row>
    <row r="166" spans="1:23" ht="26.1" customHeight="1" x14ac:dyDescent="0.15">
      <c r="A166" s="569"/>
      <c r="B166" s="570"/>
      <c r="C166" s="354" t="s">
        <v>61</v>
      </c>
      <c r="D166" s="1364"/>
      <c r="E166" s="1365">
        <v>269.94</v>
      </c>
      <c r="F166" s="1365">
        <v>0.8</v>
      </c>
      <c r="G166" s="1365">
        <v>0.63</v>
      </c>
      <c r="H166" s="1365">
        <v>0</v>
      </c>
      <c r="I166" s="1365">
        <v>12</v>
      </c>
      <c r="J166" s="1365">
        <v>0</v>
      </c>
      <c r="K166" s="1366">
        <f t="shared" si="65"/>
        <v>283.37</v>
      </c>
      <c r="L166" s="1367"/>
      <c r="M166" s="1368"/>
      <c r="N166" s="1365">
        <v>324.33999999999997</v>
      </c>
      <c r="O166" s="1365">
        <v>0.8</v>
      </c>
      <c r="P166" s="1365">
        <v>0.63</v>
      </c>
      <c r="Q166" s="1365">
        <v>0</v>
      </c>
      <c r="R166" s="1365">
        <v>12</v>
      </c>
      <c r="S166" s="1365">
        <v>0</v>
      </c>
      <c r="T166" s="658">
        <f t="shared" si="66"/>
        <v>337.77</v>
      </c>
      <c r="U166" s="659"/>
      <c r="V166" s="660">
        <f t="shared" si="67"/>
        <v>54.399999999999977</v>
      </c>
      <c r="W166" s="661"/>
    </row>
    <row r="167" spans="1:23" ht="26.1" customHeight="1" x14ac:dyDescent="0.15">
      <c r="A167" s="569" t="s">
        <v>28</v>
      </c>
      <c r="B167" s="570"/>
      <c r="C167" s="354" t="s">
        <v>60</v>
      </c>
      <c r="D167" s="409"/>
      <c r="E167" s="410">
        <v>3356751</v>
      </c>
      <c r="F167" s="410">
        <v>2434494</v>
      </c>
      <c r="G167" s="410">
        <v>90442</v>
      </c>
      <c r="H167" s="410">
        <v>559048</v>
      </c>
      <c r="I167" s="410">
        <v>793275</v>
      </c>
      <c r="J167" s="410">
        <v>1188399</v>
      </c>
      <c r="K167" s="662">
        <f>SUM(D167:J167)</f>
        <v>8422409</v>
      </c>
      <c r="L167" s="663"/>
      <c r="M167" s="421">
        <f>M159+M161+M163+M165</f>
        <v>0</v>
      </c>
      <c r="N167" s="410">
        <f>N159+N161+N163+N165</f>
        <v>3741913.71</v>
      </c>
      <c r="O167" s="410">
        <f t="shared" ref="O167:S167" si="68">O159+O161+O163+O165</f>
        <v>1527602</v>
      </c>
      <c r="P167" s="410">
        <f t="shared" si="68"/>
        <v>94730</v>
      </c>
      <c r="Q167" s="410">
        <f t="shared" si="68"/>
        <v>536230</v>
      </c>
      <c r="R167" s="410">
        <f t="shared" si="68"/>
        <v>890334</v>
      </c>
      <c r="S167" s="410">
        <f t="shared" si="68"/>
        <v>175281</v>
      </c>
      <c r="T167" s="662">
        <f t="shared" si="66"/>
        <v>6966090.71</v>
      </c>
      <c r="U167" s="664"/>
      <c r="V167" s="665">
        <f t="shared" si="67"/>
        <v>-1456318.29</v>
      </c>
      <c r="W167" s="666"/>
    </row>
    <row r="168" spans="1:23" ht="26.1" customHeight="1" thickBot="1" x14ac:dyDescent="0.2">
      <c r="A168" s="571"/>
      <c r="B168" s="572"/>
      <c r="C168" s="376" t="s">
        <v>61</v>
      </c>
      <c r="D168" s="411"/>
      <c r="E168" s="408">
        <f>E160+E162+E164+E166</f>
        <v>1610.64</v>
      </c>
      <c r="F168" s="433">
        <f t="shared" ref="F168:J168" si="69">F160+F162+F164+F166</f>
        <v>519.24</v>
      </c>
      <c r="G168" s="433">
        <f t="shared" si="69"/>
        <v>140.97999999999999</v>
      </c>
      <c r="H168" s="433">
        <f t="shared" si="69"/>
        <v>72.819999999999993</v>
      </c>
      <c r="I168" s="433">
        <f t="shared" si="69"/>
        <v>180.72</v>
      </c>
      <c r="J168" s="433">
        <f t="shared" si="69"/>
        <v>197.85000000000002</v>
      </c>
      <c r="K168" s="722">
        <f t="shared" si="65"/>
        <v>2722.25</v>
      </c>
      <c r="L168" s="723"/>
      <c r="M168" s="422">
        <f>M160+M162+M164+M166</f>
        <v>0</v>
      </c>
      <c r="N168" s="408">
        <f>N160+N162+N164+N166</f>
        <v>1624.1699999999998</v>
      </c>
      <c r="O168" s="442">
        <f t="shared" ref="O168:S168" si="70">O160+O162+O164+O166</f>
        <v>512.69999999999993</v>
      </c>
      <c r="P168" s="442">
        <f t="shared" si="70"/>
        <v>144.95999999999998</v>
      </c>
      <c r="Q168" s="442">
        <f t="shared" si="70"/>
        <v>75.400000000000006</v>
      </c>
      <c r="R168" s="442">
        <f t="shared" si="70"/>
        <v>185.79</v>
      </c>
      <c r="S168" s="442">
        <f t="shared" si="70"/>
        <v>231.25</v>
      </c>
      <c r="T168" s="722">
        <f t="shared" si="66"/>
        <v>2774.27</v>
      </c>
      <c r="U168" s="724"/>
      <c r="V168" s="725">
        <f t="shared" si="67"/>
        <v>52.019999999999982</v>
      </c>
      <c r="W168" s="726"/>
    </row>
    <row r="169" spans="1:23" ht="26.1" customHeight="1" thickBot="1" x14ac:dyDescent="0.2">
      <c r="A169" s="732"/>
      <c r="B169" s="733"/>
      <c r="C169" s="733"/>
      <c r="D169" s="733"/>
      <c r="E169" s="733"/>
      <c r="F169" s="733"/>
      <c r="G169" s="733"/>
      <c r="H169" s="733"/>
      <c r="I169" s="733"/>
      <c r="J169" s="733"/>
      <c r="K169" s="733"/>
      <c r="L169" s="733"/>
      <c r="M169" s="733"/>
      <c r="N169" s="733"/>
      <c r="O169" s="733"/>
      <c r="P169" s="733"/>
      <c r="Q169" s="733"/>
      <c r="R169" s="733"/>
      <c r="S169" s="733"/>
      <c r="T169" s="733"/>
      <c r="U169" s="733"/>
      <c r="V169" s="733"/>
      <c r="W169" s="734"/>
    </row>
    <row r="170" spans="1:23" ht="26.1" customHeight="1" x14ac:dyDescent="0.15">
      <c r="A170" s="727" t="s">
        <v>120</v>
      </c>
      <c r="B170" s="728"/>
      <c r="C170" s="728"/>
      <c r="D170" s="728"/>
      <c r="E170" s="728"/>
      <c r="F170" s="728"/>
      <c r="G170" s="728"/>
      <c r="H170" s="728"/>
      <c r="I170" s="728"/>
      <c r="J170" s="728"/>
      <c r="K170" s="728"/>
      <c r="L170" s="728"/>
      <c r="M170" s="728"/>
      <c r="N170" s="728"/>
      <c r="O170" s="728"/>
      <c r="P170" s="728"/>
      <c r="Q170" s="728"/>
      <c r="R170" s="728"/>
      <c r="S170" s="728"/>
      <c r="T170" s="728"/>
      <c r="U170" s="728"/>
      <c r="V170" s="728"/>
      <c r="W170" s="729"/>
    </row>
    <row r="171" spans="1:23" ht="26.1" customHeight="1" x14ac:dyDescent="0.15">
      <c r="A171" s="610" t="s">
        <v>9</v>
      </c>
      <c r="B171" s="611"/>
      <c r="C171" s="611" t="s">
        <v>113</v>
      </c>
      <c r="D171" s="611"/>
      <c r="E171" s="730" t="s">
        <v>121</v>
      </c>
      <c r="F171" s="730"/>
      <c r="G171" s="730" t="s">
        <v>122</v>
      </c>
      <c r="H171" s="730"/>
      <c r="I171" s="730" t="s">
        <v>75</v>
      </c>
      <c r="J171" s="730"/>
      <c r="K171" s="730" t="s">
        <v>107</v>
      </c>
      <c r="L171" s="730"/>
      <c r="M171" s="730"/>
      <c r="N171" s="730"/>
      <c r="O171" s="730"/>
      <c r="P171" s="730"/>
      <c r="Q171" s="730"/>
      <c r="R171" s="730"/>
      <c r="S171" s="730"/>
      <c r="T171" s="730"/>
      <c r="U171" s="730"/>
      <c r="V171" s="730"/>
      <c r="W171" s="731"/>
    </row>
    <row r="172" spans="1:23" ht="26.1" customHeight="1" x14ac:dyDescent="0.15">
      <c r="A172" s="610" t="s">
        <v>123</v>
      </c>
      <c r="B172" s="611"/>
      <c r="C172" s="611" t="s">
        <v>115</v>
      </c>
      <c r="D172" s="611"/>
      <c r="E172" s="720">
        <f>M160</f>
        <v>0</v>
      </c>
      <c r="F172" s="720"/>
      <c r="G172" s="720">
        <v>105</v>
      </c>
      <c r="H172" s="720"/>
      <c r="I172" s="720">
        <f>E172-G172</f>
        <v>-105</v>
      </c>
      <c r="J172" s="720"/>
      <c r="K172" s="1379"/>
      <c r="L172" s="1380"/>
      <c r="M172" s="1380"/>
      <c r="N172" s="1380"/>
      <c r="O172" s="1380"/>
      <c r="P172" s="1380"/>
      <c r="Q172" s="1380"/>
      <c r="R172" s="1380"/>
      <c r="S172" s="1380"/>
      <c r="T172" s="1380"/>
      <c r="U172" s="1380"/>
      <c r="V172" s="1380"/>
      <c r="W172" s="1381"/>
    </row>
    <row r="173" spans="1:23" ht="26.1" customHeight="1" x14ac:dyDescent="0.15">
      <c r="A173" s="610"/>
      <c r="B173" s="611"/>
      <c r="C173" s="611" t="s">
        <v>116</v>
      </c>
      <c r="D173" s="611"/>
      <c r="E173" s="676">
        <f>M162</f>
        <v>0</v>
      </c>
      <c r="F173" s="676"/>
      <c r="G173" s="676">
        <v>0</v>
      </c>
      <c r="H173" s="676"/>
      <c r="I173" s="676">
        <f t="shared" ref="I173:I206" si="71">E173-G173</f>
        <v>0</v>
      </c>
      <c r="J173" s="676"/>
      <c r="K173" s="1382"/>
      <c r="L173" s="1383"/>
      <c r="M173" s="1383"/>
      <c r="N173" s="1383"/>
      <c r="O173" s="1383"/>
      <c r="P173" s="1383"/>
      <c r="Q173" s="1383"/>
      <c r="R173" s="1383"/>
      <c r="S173" s="1383"/>
      <c r="T173" s="1383"/>
      <c r="U173" s="1383"/>
      <c r="V173" s="1383"/>
      <c r="W173" s="1384"/>
    </row>
    <row r="174" spans="1:23" ht="26.1" customHeight="1" x14ac:dyDescent="0.15">
      <c r="A174" s="610"/>
      <c r="B174" s="611"/>
      <c r="C174" s="611" t="s">
        <v>117</v>
      </c>
      <c r="D174" s="611"/>
      <c r="E174" s="676">
        <f>M164</f>
        <v>0</v>
      </c>
      <c r="F174" s="676"/>
      <c r="G174" s="676">
        <v>95</v>
      </c>
      <c r="H174" s="676"/>
      <c r="I174" s="676">
        <f t="shared" si="71"/>
        <v>-95</v>
      </c>
      <c r="J174" s="676"/>
      <c r="K174" s="1383"/>
      <c r="L174" s="1383"/>
      <c r="M174" s="1383"/>
      <c r="N174" s="1383"/>
      <c r="O174" s="1383"/>
      <c r="P174" s="1383"/>
      <c r="Q174" s="1383"/>
      <c r="R174" s="1383"/>
      <c r="S174" s="1383"/>
      <c r="T174" s="1383"/>
      <c r="U174" s="1383"/>
      <c r="V174" s="1383"/>
      <c r="W174" s="1384"/>
    </row>
    <row r="175" spans="1:23" ht="26.1" customHeight="1" x14ac:dyDescent="0.15">
      <c r="A175" s="610"/>
      <c r="B175" s="611"/>
      <c r="C175" s="611" t="s">
        <v>119</v>
      </c>
      <c r="D175" s="611"/>
      <c r="E175" s="676">
        <f>M166</f>
        <v>0</v>
      </c>
      <c r="F175" s="676"/>
      <c r="G175" s="676">
        <v>0</v>
      </c>
      <c r="H175" s="676"/>
      <c r="I175" s="676">
        <f t="shared" si="71"/>
        <v>0</v>
      </c>
      <c r="J175" s="676"/>
      <c r="K175" s="1383"/>
      <c r="L175" s="1383"/>
      <c r="M175" s="1383"/>
      <c r="N175" s="1383"/>
      <c r="O175" s="1383"/>
      <c r="P175" s="1383"/>
      <c r="Q175" s="1383"/>
      <c r="R175" s="1383"/>
      <c r="S175" s="1383"/>
      <c r="T175" s="1383"/>
      <c r="U175" s="1383"/>
      <c r="V175" s="1383"/>
      <c r="W175" s="1384"/>
    </row>
    <row r="176" spans="1:23" ht="26.1" customHeight="1" x14ac:dyDescent="0.15">
      <c r="A176" s="610"/>
      <c r="B176" s="611"/>
      <c r="C176" s="717" t="s">
        <v>28</v>
      </c>
      <c r="D176" s="717"/>
      <c r="E176" s="718">
        <f>SUM(E172:F175)</f>
        <v>0</v>
      </c>
      <c r="F176" s="718"/>
      <c r="G176" s="718">
        <f>SUM(G172:H175)</f>
        <v>200</v>
      </c>
      <c r="H176" s="718"/>
      <c r="I176" s="718">
        <f t="shared" si="71"/>
        <v>-200</v>
      </c>
      <c r="J176" s="718"/>
      <c r="K176" s="1385"/>
      <c r="L176" s="1385"/>
      <c r="M176" s="1385"/>
      <c r="N176" s="1385"/>
      <c r="O176" s="1385"/>
      <c r="P176" s="1385"/>
      <c r="Q176" s="1385"/>
      <c r="R176" s="1385"/>
      <c r="S176" s="1385"/>
      <c r="T176" s="1385"/>
      <c r="U176" s="1385"/>
      <c r="V176" s="1385"/>
      <c r="W176" s="1386"/>
    </row>
    <row r="177" spans="1:23" ht="26.1" customHeight="1" x14ac:dyDescent="0.15">
      <c r="A177" s="610" t="s">
        <v>124</v>
      </c>
      <c r="B177" s="611"/>
      <c r="C177" s="611" t="s">
        <v>115</v>
      </c>
      <c r="D177" s="611"/>
      <c r="E177" s="720">
        <f>N160</f>
        <v>1037.04</v>
      </c>
      <c r="F177" s="720"/>
      <c r="G177" s="720">
        <v>925</v>
      </c>
      <c r="H177" s="720"/>
      <c r="I177" s="720">
        <f t="shared" si="71"/>
        <v>112.03999999999996</v>
      </c>
      <c r="J177" s="720"/>
      <c r="K177" s="1380" t="s">
        <v>280</v>
      </c>
      <c r="L177" s="1380"/>
      <c r="M177" s="1380"/>
      <c r="N177" s="1380"/>
      <c r="O177" s="1380"/>
      <c r="P177" s="1380"/>
      <c r="Q177" s="1380"/>
      <c r="R177" s="1380"/>
      <c r="S177" s="1380"/>
      <c r="T177" s="1380"/>
      <c r="U177" s="1380"/>
      <c r="V177" s="1380"/>
      <c r="W177" s="1381"/>
    </row>
    <row r="178" spans="1:23" ht="26.1" customHeight="1" x14ac:dyDescent="0.15">
      <c r="A178" s="610"/>
      <c r="B178" s="611"/>
      <c r="C178" s="611" t="s">
        <v>116</v>
      </c>
      <c r="D178" s="611"/>
      <c r="E178" s="676">
        <f>N162</f>
        <v>84.62</v>
      </c>
      <c r="F178" s="676"/>
      <c r="G178" s="676">
        <v>95</v>
      </c>
      <c r="H178" s="676"/>
      <c r="I178" s="676">
        <f t="shared" si="71"/>
        <v>-10.379999999999995</v>
      </c>
      <c r="J178" s="676"/>
      <c r="K178" s="1383"/>
      <c r="L178" s="1383"/>
      <c r="M178" s="1383"/>
      <c r="N178" s="1383"/>
      <c r="O178" s="1383"/>
      <c r="P178" s="1383"/>
      <c r="Q178" s="1383"/>
      <c r="R178" s="1383"/>
      <c r="S178" s="1383"/>
      <c r="T178" s="1383"/>
      <c r="U178" s="1383"/>
      <c r="V178" s="1383"/>
      <c r="W178" s="1384"/>
    </row>
    <row r="179" spans="1:23" ht="26.1" customHeight="1" x14ac:dyDescent="0.15">
      <c r="A179" s="610"/>
      <c r="B179" s="611"/>
      <c r="C179" s="611" t="s">
        <v>117</v>
      </c>
      <c r="D179" s="611"/>
      <c r="E179" s="676">
        <f>N164</f>
        <v>178.17</v>
      </c>
      <c r="F179" s="676"/>
      <c r="G179" s="676">
        <v>280</v>
      </c>
      <c r="H179" s="676"/>
      <c r="I179" s="676">
        <f t="shared" si="71"/>
        <v>-101.83000000000001</v>
      </c>
      <c r="J179" s="676"/>
      <c r="K179" s="1383" t="s">
        <v>281</v>
      </c>
      <c r="L179" s="1383"/>
      <c r="M179" s="1383"/>
      <c r="N179" s="1383"/>
      <c r="O179" s="1383"/>
      <c r="P179" s="1383"/>
      <c r="Q179" s="1383"/>
      <c r="R179" s="1383"/>
      <c r="S179" s="1383"/>
      <c r="T179" s="1383"/>
      <c r="U179" s="1383"/>
      <c r="V179" s="1383"/>
      <c r="W179" s="1384"/>
    </row>
    <row r="180" spans="1:23" ht="26.1" customHeight="1" x14ac:dyDescent="0.15">
      <c r="A180" s="610"/>
      <c r="B180" s="611"/>
      <c r="C180" s="611" t="s">
        <v>119</v>
      </c>
      <c r="D180" s="611"/>
      <c r="E180" s="676">
        <f>N166</f>
        <v>324.33999999999997</v>
      </c>
      <c r="F180" s="676"/>
      <c r="G180" s="676">
        <v>0</v>
      </c>
      <c r="H180" s="676"/>
      <c r="I180" s="676">
        <f t="shared" si="71"/>
        <v>324.33999999999997</v>
      </c>
      <c r="J180" s="676"/>
      <c r="K180" s="1383"/>
      <c r="L180" s="1383"/>
      <c r="M180" s="1383"/>
      <c r="N180" s="1383"/>
      <c r="O180" s="1383"/>
      <c r="P180" s="1383"/>
      <c r="Q180" s="1383"/>
      <c r="R180" s="1383"/>
      <c r="S180" s="1383"/>
      <c r="T180" s="1383"/>
      <c r="U180" s="1383"/>
      <c r="V180" s="1383"/>
      <c r="W180" s="1384"/>
    </row>
    <row r="181" spans="1:23" ht="26.1" customHeight="1" x14ac:dyDescent="0.15">
      <c r="A181" s="610"/>
      <c r="B181" s="611"/>
      <c r="C181" s="717" t="s">
        <v>28</v>
      </c>
      <c r="D181" s="717"/>
      <c r="E181" s="718">
        <f>SUM(E177:F180)</f>
        <v>1624.1699999999998</v>
      </c>
      <c r="F181" s="718"/>
      <c r="G181" s="718">
        <f>SUM(G177:H180)</f>
        <v>1300</v>
      </c>
      <c r="H181" s="718"/>
      <c r="I181" s="719">
        <f t="shared" si="71"/>
        <v>324.16999999999985</v>
      </c>
      <c r="J181" s="719"/>
      <c r="K181" s="1387"/>
      <c r="L181" s="1387"/>
      <c r="M181" s="1387"/>
      <c r="N181" s="1387"/>
      <c r="O181" s="1387"/>
      <c r="P181" s="1387"/>
      <c r="Q181" s="1387"/>
      <c r="R181" s="1387"/>
      <c r="S181" s="1387"/>
      <c r="T181" s="1387"/>
      <c r="U181" s="1387"/>
      <c r="V181" s="1387"/>
      <c r="W181" s="1388"/>
    </row>
    <row r="182" spans="1:23" ht="26.1" customHeight="1" x14ac:dyDescent="0.15">
      <c r="A182" s="610" t="s">
        <v>125</v>
      </c>
      <c r="B182" s="611"/>
      <c r="C182" s="611" t="s">
        <v>115</v>
      </c>
      <c r="D182" s="611"/>
      <c r="E182" s="720">
        <f>O160</f>
        <v>319.39999999999998</v>
      </c>
      <c r="F182" s="720"/>
      <c r="G182" s="720">
        <v>222</v>
      </c>
      <c r="H182" s="720"/>
      <c r="I182" s="721">
        <f t="shared" si="71"/>
        <v>97.399999999999977</v>
      </c>
      <c r="J182" s="721"/>
      <c r="K182" s="1389" t="s">
        <v>295</v>
      </c>
      <c r="L182" s="1390"/>
      <c r="M182" s="1390"/>
      <c r="N182" s="1390"/>
      <c r="O182" s="1390"/>
      <c r="P182" s="1390"/>
      <c r="Q182" s="1390"/>
      <c r="R182" s="1390"/>
      <c r="S182" s="1390"/>
      <c r="T182" s="1390"/>
      <c r="U182" s="1390"/>
      <c r="V182" s="1390"/>
      <c r="W182" s="1391"/>
    </row>
    <row r="183" spans="1:23" ht="26.1" customHeight="1" x14ac:dyDescent="0.15">
      <c r="A183" s="610"/>
      <c r="B183" s="611"/>
      <c r="C183" s="611" t="s">
        <v>116</v>
      </c>
      <c r="D183" s="611"/>
      <c r="E183" s="676">
        <f>O162</f>
        <v>0</v>
      </c>
      <c r="F183" s="676"/>
      <c r="G183" s="676">
        <v>0</v>
      </c>
      <c r="H183" s="676"/>
      <c r="I183" s="676">
        <f t="shared" si="71"/>
        <v>0</v>
      </c>
      <c r="J183" s="676"/>
      <c r="K183" s="1383"/>
      <c r="L183" s="1383"/>
      <c r="M183" s="1383"/>
      <c r="N183" s="1383"/>
      <c r="O183" s="1383"/>
      <c r="P183" s="1383"/>
      <c r="Q183" s="1383"/>
      <c r="R183" s="1383"/>
      <c r="S183" s="1383"/>
      <c r="T183" s="1383"/>
      <c r="U183" s="1383"/>
      <c r="V183" s="1383"/>
      <c r="W183" s="1384"/>
    </row>
    <row r="184" spans="1:23" ht="26.1" customHeight="1" x14ac:dyDescent="0.15">
      <c r="A184" s="610"/>
      <c r="B184" s="611"/>
      <c r="C184" s="611" t="s">
        <v>117</v>
      </c>
      <c r="D184" s="611"/>
      <c r="E184" s="676">
        <f>O164</f>
        <v>192.5</v>
      </c>
      <c r="F184" s="676"/>
      <c r="G184" s="676">
        <v>90</v>
      </c>
      <c r="H184" s="676"/>
      <c r="I184" s="676">
        <f t="shared" si="71"/>
        <v>102.5</v>
      </c>
      <c r="J184" s="676"/>
      <c r="K184" s="1383" t="s">
        <v>296</v>
      </c>
      <c r="L184" s="1383"/>
      <c r="M184" s="1383"/>
      <c r="N184" s="1383"/>
      <c r="O184" s="1383"/>
      <c r="P184" s="1383"/>
      <c r="Q184" s="1383"/>
      <c r="R184" s="1383"/>
      <c r="S184" s="1383"/>
      <c r="T184" s="1383"/>
      <c r="U184" s="1383"/>
      <c r="V184" s="1383"/>
      <c r="W184" s="1384"/>
    </row>
    <row r="185" spans="1:23" ht="26.1" customHeight="1" x14ac:dyDescent="0.15">
      <c r="A185" s="610"/>
      <c r="B185" s="611"/>
      <c r="C185" s="611" t="s">
        <v>119</v>
      </c>
      <c r="D185" s="611"/>
      <c r="E185" s="676">
        <f>O166</f>
        <v>0.8</v>
      </c>
      <c r="F185" s="676"/>
      <c r="G185" s="676">
        <v>0</v>
      </c>
      <c r="H185" s="676"/>
      <c r="I185" s="676">
        <f t="shared" si="71"/>
        <v>0.8</v>
      </c>
      <c r="J185" s="676"/>
      <c r="K185" s="1383"/>
      <c r="L185" s="1383"/>
      <c r="M185" s="1383"/>
      <c r="N185" s="1383"/>
      <c r="O185" s="1383"/>
      <c r="P185" s="1383"/>
      <c r="Q185" s="1383"/>
      <c r="R185" s="1383"/>
      <c r="S185" s="1383"/>
      <c r="T185" s="1383"/>
      <c r="U185" s="1383"/>
      <c r="V185" s="1383"/>
      <c r="W185" s="1384"/>
    </row>
    <row r="186" spans="1:23" ht="26.1" customHeight="1" x14ac:dyDescent="0.15">
      <c r="A186" s="610"/>
      <c r="B186" s="611"/>
      <c r="C186" s="717" t="s">
        <v>28</v>
      </c>
      <c r="D186" s="717"/>
      <c r="E186" s="718">
        <f>SUM(E182:F185)</f>
        <v>512.69999999999993</v>
      </c>
      <c r="F186" s="718"/>
      <c r="G186" s="718">
        <f>SUM(G182:H185)</f>
        <v>312</v>
      </c>
      <c r="H186" s="718"/>
      <c r="I186" s="718">
        <f t="shared" si="71"/>
        <v>200.69999999999993</v>
      </c>
      <c r="J186" s="718"/>
      <c r="K186" s="1385"/>
      <c r="L186" s="1385"/>
      <c r="M186" s="1385"/>
      <c r="N186" s="1385"/>
      <c r="O186" s="1385"/>
      <c r="P186" s="1385"/>
      <c r="Q186" s="1385"/>
      <c r="R186" s="1385"/>
      <c r="S186" s="1385"/>
      <c r="T186" s="1385"/>
      <c r="U186" s="1385"/>
      <c r="V186" s="1385"/>
      <c r="W186" s="1386"/>
    </row>
    <row r="187" spans="1:23" ht="26.1" customHeight="1" x14ac:dyDescent="0.15">
      <c r="A187" s="610" t="s">
        <v>126</v>
      </c>
      <c r="B187" s="611"/>
      <c r="C187" s="611" t="s">
        <v>115</v>
      </c>
      <c r="D187" s="611"/>
      <c r="E187" s="720">
        <f>P160</f>
        <v>97.19</v>
      </c>
      <c r="F187" s="720"/>
      <c r="G187" s="720">
        <v>120</v>
      </c>
      <c r="H187" s="720"/>
      <c r="I187" s="720">
        <f t="shared" si="71"/>
        <v>-22.810000000000002</v>
      </c>
      <c r="J187" s="720"/>
      <c r="K187" s="1380"/>
      <c r="L187" s="1380"/>
      <c r="M187" s="1380"/>
      <c r="N187" s="1380"/>
      <c r="O187" s="1380"/>
      <c r="P187" s="1380"/>
      <c r="Q187" s="1380"/>
      <c r="R187" s="1380"/>
      <c r="S187" s="1380"/>
      <c r="T187" s="1380"/>
      <c r="U187" s="1380"/>
      <c r="V187" s="1380"/>
      <c r="W187" s="1381"/>
    </row>
    <row r="188" spans="1:23" ht="26.1" customHeight="1" x14ac:dyDescent="0.15">
      <c r="A188" s="610"/>
      <c r="B188" s="611"/>
      <c r="C188" s="611" t="s">
        <v>116</v>
      </c>
      <c r="D188" s="611"/>
      <c r="E188" s="676">
        <f>P162</f>
        <v>0.22</v>
      </c>
      <c r="F188" s="676"/>
      <c r="G188" s="676">
        <v>0</v>
      </c>
      <c r="H188" s="676"/>
      <c r="I188" s="676">
        <f t="shared" si="71"/>
        <v>0.22</v>
      </c>
      <c r="J188" s="676"/>
      <c r="K188" s="1383"/>
      <c r="L188" s="1383"/>
      <c r="M188" s="1383"/>
      <c r="N188" s="1383"/>
      <c r="O188" s="1383"/>
      <c r="P188" s="1383"/>
      <c r="Q188" s="1383"/>
      <c r="R188" s="1383"/>
      <c r="S188" s="1383"/>
      <c r="T188" s="1383"/>
      <c r="U188" s="1383"/>
      <c r="V188" s="1383"/>
      <c r="W188" s="1384"/>
    </row>
    <row r="189" spans="1:23" ht="26.1" customHeight="1" x14ac:dyDescent="0.15">
      <c r="A189" s="610"/>
      <c r="B189" s="611"/>
      <c r="C189" s="611" t="s">
        <v>117</v>
      </c>
      <c r="D189" s="611"/>
      <c r="E189" s="676">
        <f>P164</f>
        <v>46.92</v>
      </c>
      <c r="F189" s="676"/>
      <c r="G189" s="676">
        <v>65</v>
      </c>
      <c r="H189" s="676"/>
      <c r="I189" s="676">
        <f t="shared" si="71"/>
        <v>-18.079999999999998</v>
      </c>
      <c r="J189" s="676"/>
      <c r="K189" s="1383"/>
      <c r="L189" s="1383"/>
      <c r="M189" s="1383"/>
      <c r="N189" s="1383"/>
      <c r="O189" s="1383"/>
      <c r="P189" s="1383"/>
      <c r="Q189" s="1383"/>
      <c r="R189" s="1383"/>
      <c r="S189" s="1383"/>
      <c r="T189" s="1383"/>
      <c r="U189" s="1383"/>
      <c r="V189" s="1383"/>
      <c r="W189" s="1384"/>
    </row>
    <row r="190" spans="1:23" ht="26.1" customHeight="1" x14ac:dyDescent="0.15">
      <c r="A190" s="610"/>
      <c r="B190" s="611"/>
      <c r="C190" s="611" t="s">
        <v>119</v>
      </c>
      <c r="D190" s="611"/>
      <c r="E190" s="676">
        <f>P166</f>
        <v>0.63</v>
      </c>
      <c r="F190" s="676"/>
      <c r="G190" s="676">
        <v>0</v>
      </c>
      <c r="H190" s="676"/>
      <c r="I190" s="676">
        <f t="shared" si="71"/>
        <v>0.63</v>
      </c>
      <c r="J190" s="676"/>
      <c r="K190" s="1383"/>
      <c r="L190" s="1383"/>
      <c r="M190" s="1383"/>
      <c r="N190" s="1383"/>
      <c r="O190" s="1383"/>
      <c r="P190" s="1383"/>
      <c r="Q190" s="1383"/>
      <c r="R190" s="1383"/>
      <c r="S190" s="1383"/>
      <c r="T190" s="1383"/>
      <c r="U190" s="1383"/>
      <c r="V190" s="1383"/>
      <c r="W190" s="1384"/>
    </row>
    <row r="191" spans="1:23" ht="26.1" customHeight="1" x14ac:dyDescent="0.15">
      <c r="A191" s="610"/>
      <c r="B191" s="611"/>
      <c r="C191" s="717" t="s">
        <v>28</v>
      </c>
      <c r="D191" s="717"/>
      <c r="E191" s="718">
        <f>SUM(E187:F190)</f>
        <v>144.95999999999998</v>
      </c>
      <c r="F191" s="718"/>
      <c r="G191" s="718">
        <f>SUM(G187:H190)</f>
        <v>185</v>
      </c>
      <c r="H191" s="718"/>
      <c r="I191" s="719">
        <f t="shared" si="71"/>
        <v>-40.04000000000002</v>
      </c>
      <c r="J191" s="719"/>
      <c r="K191" s="1387"/>
      <c r="L191" s="1387"/>
      <c r="M191" s="1387"/>
      <c r="N191" s="1387"/>
      <c r="O191" s="1387"/>
      <c r="P191" s="1387"/>
      <c r="Q191" s="1387"/>
      <c r="R191" s="1387"/>
      <c r="S191" s="1387"/>
      <c r="T191" s="1387"/>
      <c r="U191" s="1387"/>
      <c r="V191" s="1387"/>
      <c r="W191" s="1388"/>
    </row>
    <row r="192" spans="1:23" ht="26.1" customHeight="1" x14ac:dyDescent="0.15">
      <c r="A192" s="610" t="s">
        <v>127</v>
      </c>
      <c r="B192" s="611"/>
      <c r="C192" s="611" t="s">
        <v>115</v>
      </c>
      <c r="D192" s="611"/>
      <c r="E192" s="720">
        <f>Q160</f>
        <v>63.95</v>
      </c>
      <c r="F192" s="720"/>
      <c r="G192" s="720">
        <v>70</v>
      </c>
      <c r="H192" s="720"/>
      <c r="I192" s="721">
        <f t="shared" si="71"/>
        <v>-6.0499999999999972</v>
      </c>
      <c r="J192" s="721"/>
      <c r="K192" s="1390"/>
      <c r="L192" s="1390"/>
      <c r="M192" s="1390"/>
      <c r="N192" s="1390"/>
      <c r="O192" s="1390"/>
      <c r="P192" s="1390"/>
      <c r="Q192" s="1390"/>
      <c r="R192" s="1390"/>
      <c r="S192" s="1390"/>
      <c r="T192" s="1390"/>
      <c r="U192" s="1390"/>
      <c r="V192" s="1390"/>
      <c r="W192" s="1391"/>
    </row>
    <row r="193" spans="1:23" ht="26.1" customHeight="1" x14ac:dyDescent="0.15">
      <c r="A193" s="610"/>
      <c r="B193" s="611"/>
      <c r="C193" s="611" t="s">
        <v>116</v>
      </c>
      <c r="D193" s="611"/>
      <c r="E193" s="676">
        <f>Q162</f>
        <v>0</v>
      </c>
      <c r="F193" s="676"/>
      <c r="G193" s="676">
        <v>0</v>
      </c>
      <c r="H193" s="676"/>
      <c r="I193" s="676">
        <f t="shared" si="71"/>
        <v>0</v>
      </c>
      <c r="J193" s="676"/>
      <c r="K193" s="1383"/>
      <c r="L193" s="1383"/>
      <c r="M193" s="1383"/>
      <c r="N193" s="1383"/>
      <c r="O193" s="1383"/>
      <c r="P193" s="1383"/>
      <c r="Q193" s="1383"/>
      <c r="R193" s="1383"/>
      <c r="S193" s="1383"/>
      <c r="T193" s="1383"/>
      <c r="U193" s="1383"/>
      <c r="V193" s="1383"/>
      <c r="W193" s="1384"/>
    </row>
    <row r="194" spans="1:23" ht="26.1" customHeight="1" x14ac:dyDescent="0.15">
      <c r="A194" s="610"/>
      <c r="B194" s="611"/>
      <c r="C194" s="611" t="s">
        <v>117</v>
      </c>
      <c r="D194" s="611"/>
      <c r="E194" s="676">
        <f>Q164</f>
        <v>11.45</v>
      </c>
      <c r="F194" s="676"/>
      <c r="G194" s="676">
        <v>10</v>
      </c>
      <c r="H194" s="676"/>
      <c r="I194" s="676">
        <f t="shared" si="71"/>
        <v>1.4499999999999993</v>
      </c>
      <c r="J194" s="676"/>
      <c r="K194" s="1383"/>
      <c r="L194" s="1383"/>
      <c r="M194" s="1383"/>
      <c r="N194" s="1383"/>
      <c r="O194" s="1383"/>
      <c r="P194" s="1383"/>
      <c r="Q194" s="1383"/>
      <c r="R194" s="1383"/>
      <c r="S194" s="1383"/>
      <c r="T194" s="1383"/>
      <c r="U194" s="1383"/>
      <c r="V194" s="1383"/>
      <c r="W194" s="1384"/>
    </row>
    <row r="195" spans="1:23" ht="26.1" customHeight="1" x14ac:dyDescent="0.15">
      <c r="A195" s="610"/>
      <c r="B195" s="611"/>
      <c r="C195" s="611" t="s">
        <v>119</v>
      </c>
      <c r="D195" s="611"/>
      <c r="E195" s="676">
        <f>Q166</f>
        <v>0</v>
      </c>
      <c r="F195" s="676"/>
      <c r="G195" s="676">
        <v>0</v>
      </c>
      <c r="H195" s="676"/>
      <c r="I195" s="676">
        <f t="shared" si="71"/>
        <v>0</v>
      </c>
      <c r="J195" s="676"/>
      <c r="K195" s="1383"/>
      <c r="L195" s="1383"/>
      <c r="M195" s="1383"/>
      <c r="N195" s="1383"/>
      <c r="O195" s="1383"/>
      <c r="P195" s="1383"/>
      <c r="Q195" s="1383"/>
      <c r="R195" s="1383"/>
      <c r="S195" s="1383"/>
      <c r="T195" s="1383"/>
      <c r="U195" s="1383"/>
      <c r="V195" s="1383"/>
      <c r="W195" s="1384"/>
    </row>
    <row r="196" spans="1:23" ht="26.1" customHeight="1" x14ac:dyDescent="0.15">
      <c r="A196" s="610"/>
      <c r="B196" s="611"/>
      <c r="C196" s="717" t="s">
        <v>28</v>
      </c>
      <c r="D196" s="717"/>
      <c r="E196" s="718">
        <f>SUM(E192:F195)</f>
        <v>75.400000000000006</v>
      </c>
      <c r="F196" s="718"/>
      <c r="G196" s="718">
        <f>SUM(G192:H195)</f>
        <v>80</v>
      </c>
      <c r="H196" s="718"/>
      <c r="I196" s="718">
        <f t="shared" si="71"/>
        <v>-4.5999999999999943</v>
      </c>
      <c r="J196" s="718"/>
      <c r="K196" s="1385"/>
      <c r="L196" s="1385"/>
      <c r="M196" s="1385"/>
      <c r="N196" s="1385"/>
      <c r="O196" s="1385"/>
      <c r="P196" s="1385"/>
      <c r="Q196" s="1385"/>
      <c r="R196" s="1385"/>
      <c r="S196" s="1385"/>
      <c r="T196" s="1385"/>
      <c r="U196" s="1385"/>
      <c r="V196" s="1385"/>
      <c r="W196" s="1386"/>
    </row>
    <row r="197" spans="1:23" ht="26.1" customHeight="1" x14ac:dyDescent="0.15">
      <c r="A197" s="610" t="s">
        <v>128</v>
      </c>
      <c r="B197" s="611"/>
      <c r="C197" s="611" t="s">
        <v>115</v>
      </c>
      <c r="D197" s="611"/>
      <c r="E197" s="720">
        <f>R160</f>
        <v>126.6</v>
      </c>
      <c r="F197" s="720"/>
      <c r="G197" s="720">
        <v>120</v>
      </c>
      <c r="H197" s="720"/>
      <c r="I197" s="720">
        <f t="shared" si="71"/>
        <v>6.5999999999999943</v>
      </c>
      <c r="J197" s="720"/>
      <c r="K197" s="1392"/>
      <c r="L197" s="1380"/>
      <c r="M197" s="1380"/>
      <c r="N197" s="1380"/>
      <c r="O197" s="1380"/>
      <c r="P197" s="1380"/>
      <c r="Q197" s="1380"/>
      <c r="R197" s="1380"/>
      <c r="S197" s="1380"/>
      <c r="T197" s="1380"/>
      <c r="U197" s="1380"/>
      <c r="V197" s="1380"/>
      <c r="W197" s="1381"/>
    </row>
    <row r="198" spans="1:23" ht="26.1" customHeight="1" x14ac:dyDescent="0.15">
      <c r="A198" s="610"/>
      <c r="B198" s="611"/>
      <c r="C198" s="611" t="s">
        <v>116</v>
      </c>
      <c r="D198" s="611"/>
      <c r="E198" s="676">
        <f>R162</f>
        <v>24.19</v>
      </c>
      <c r="F198" s="676"/>
      <c r="G198" s="676">
        <v>25</v>
      </c>
      <c r="H198" s="676"/>
      <c r="I198" s="676">
        <f t="shared" si="71"/>
        <v>-0.80999999999999872</v>
      </c>
      <c r="J198" s="676"/>
      <c r="K198" s="1383"/>
      <c r="L198" s="1383"/>
      <c r="M198" s="1383"/>
      <c r="N198" s="1383"/>
      <c r="O198" s="1383"/>
      <c r="P198" s="1383"/>
      <c r="Q198" s="1383"/>
      <c r="R198" s="1383"/>
      <c r="S198" s="1383"/>
      <c r="T198" s="1383"/>
      <c r="U198" s="1383"/>
      <c r="V198" s="1383"/>
      <c r="W198" s="1384"/>
    </row>
    <row r="199" spans="1:23" ht="26.1" customHeight="1" x14ac:dyDescent="0.15">
      <c r="A199" s="610"/>
      <c r="B199" s="611"/>
      <c r="C199" s="611" t="s">
        <v>117</v>
      </c>
      <c r="D199" s="611"/>
      <c r="E199" s="676">
        <f>R164</f>
        <v>23</v>
      </c>
      <c r="F199" s="676"/>
      <c r="G199" s="676">
        <v>25</v>
      </c>
      <c r="H199" s="676"/>
      <c r="I199" s="676">
        <f t="shared" si="71"/>
        <v>-2</v>
      </c>
      <c r="J199" s="676"/>
      <c r="K199" s="1393"/>
      <c r="L199" s="1383"/>
      <c r="M199" s="1383"/>
      <c r="N199" s="1383"/>
      <c r="O199" s="1383"/>
      <c r="P199" s="1383"/>
      <c r="Q199" s="1383"/>
      <c r="R199" s="1383"/>
      <c r="S199" s="1383"/>
      <c r="T199" s="1383"/>
      <c r="U199" s="1383"/>
      <c r="V199" s="1383"/>
      <c r="W199" s="1384"/>
    </row>
    <row r="200" spans="1:23" ht="26.1" customHeight="1" x14ac:dyDescent="0.15">
      <c r="A200" s="610"/>
      <c r="B200" s="611"/>
      <c r="C200" s="611" t="s">
        <v>119</v>
      </c>
      <c r="D200" s="611"/>
      <c r="E200" s="676">
        <f>R166</f>
        <v>12</v>
      </c>
      <c r="F200" s="676"/>
      <c r="G200" s="676">
        <v>0</v>
      </c>
      <c r="H200" s="676"/>
      <c r="I200" s="676">
        <f t="shared" si="71"/>
        <v>12</v>
      </c>
      <c r="J200" s="676"/>
      <c r="K200" s="1383"/>
      <c r="L200" s="1383"/>
      <c r="M200" s="1383"/>
      <c r="N200" s="1383"/>
      <c r="O200" s="1383"/>
      <c r="P200" s="1383"/>
      <c r="Q200" s="1383"/>
      <c r="R200" s="1383"/>
      <c r="S200" s="1383"/>
      <c r="T200" s="1383"/>
      <c r="U200" s="1383"/>
      <c r="V200" s="1383"/>
      <c r="W200" s="1384"/>
    </row>
    <row r="201" spans="1:23" ht="26.1" customHeight="1" x14ac:dyDescent="0.15">
      <c r="A201" s="610"/>
      <c r="B201" s="611"/>
      <c r="C201" s="717" t="s">
        <v>28</v>
      </c>
      <c r="D201" s="717"/>
      <c r="E201" s="718">
        <f>SUM(E197:F200)</f>
        <v>185.79</v>
      </c>
      <c r="F201" s="718"/>
      <c r="G201" s="718">
        <f>SUM(G197:H200)</f>
        <v>170</v>
      </c>
      <c r="H201" s="718"/>
      <c r="I201" s="719">
        <f t="shared" si="71"/>
        <v>15.789999999999992</v>
      </c>
      <c r="J201" s="719"/>
      <c r="K201" s="1387"/>
      <c r="L201" s="1387"/>
      <c r="M201" s="1387"/>
      <c r="N201" s="1387"/>
      <c r="O201" s="1387"/>
      <c r="P201" s="1387"/>
      <c r="Q201" s="1387"/>
      <c r="R201" s="1387"/>
      <c r="S201" s="1387"/>
      <c r="T201" s="1387"/>
      <c r="U201" s="1387"/>
      <c r="V201" s="1387"/>
      <c r="W201" s="1388"/>
    </row>
    <row r="202" spans="1:23" ht="26.1" customHeight="1" x14ac:dyDescent="0.15">
      <c r="A202" s="610" t="s">
        <v>129</v>
      </c>
      <c r="B202" s="611"/>
      <c r="C202" s="611" t="s">
        <v>115</v>
      </c>
      <c r="D202" s="611"/>
      <c r="E202" s="720">
        <f>S160</f>
        <v>140.33000000000001</v>
      </c>
      <c r="F202" s="720"/>
      <c r="G202" s="720">
        <v>200</v>
      </c>
      <c r="H202" s="720"/>
      <c r="I202" s="721">
        <f t="shared" si="71"/>
        <v>-59.669999999999987</v>
      </c>
      <c r="J202" s="721"/>
      <c r="K202" s="1389" t="s">
        <v>383</v>
      </c>
      <c r="L202" s="1390"/>
      <c r="M202" s="1390"/>
      <c r="N202" s="1390"/>
      <c r="O202" s="1390"/>
      <c r="P202" s="1390"/>
      <c r="Q202" s="1390"/>
      <c r="R202" s="1390"/>
      <c r="S202" s="1390"/>
      <c r="T202" s="1390"/>
      <c r="U202" s="1390"/>
      <c r="V202" s="1390"/>
      <c r="W202" s="1391"/>
    </row>
    <row r="203" spans="1:23" ht="26.1" customHeight="1" x14ac:dyDescent="0.15">
      <c r="A203" s="610"/>
      <c r="B203" s="611"/>
      <c r="C203" s="611" t="s">
        <v>116</v>
      </c>
      <c r="D203" s="611"/>
      <c r="E203" s="676">
        <f>S162</f>
        <v>0</v>
      </c>
      <c r="F203" s="676"/>
      <c r="G203" s="676">
        <v>0</v>
      </c>
      <c r="H203" s="676"/>
      <c r="I203" s="676">
        <f t="shared" si="71"/>
        <v>0</v>
      </c>
      <c r="J203" s="676"/>
      <c r="K203" s="1383"/>
      <c r="L203" s="1383"/>
      <c r="M203" s="1383"/>
      <c r="N203" s="1383"/>
      <c r="O203" s="1383"/>
      <c r="P203" s="1383"/>
      <c r="Q203" s="1383"/>
      <c r="R203" s="1383"/>
      <c r="S203" s="1383"/>
      <c r="T203" s="1383"/>
      <c r="U203" s="1383"/>
      <c r="V203" s="1383"/>
      <c r="W203" s="1384"/>
    </row>
    <row r="204" spans="1:23" ht="26.1" customHeight="1" x14ac:dyDescent="0.15">
      <c r="A204" s="610"/>
      <c r="B204" s="611"/>
      <c r="C204" s="611" t="s">
        <v>117</v>
      </c>
      <c r="D204" s="611"/>
      <c r="E204" s="676">
        <f>S164</f>
        <v>90.92</v>
      </c>
      <c r="F204" s="676"/>
      <c r="G204" s="676">
        <v>40.61</v>
      </c>
      <c r="H204" s="676"/>
      <c r="I204" s="676">
        <f t="shared" si="71"/>
        <v>50.31</v>
      </c>
      <c r="J204" s="676"/>
      <c r="K204" s="1393"/>
      <c r="L204" s="1383"/>
      <c r="M204" s="1383"/>
      <c r="N204" s="1383"/>
      <c r="O204" s="1383"/>
      <c r="P204" s="1383"/>
      <c r="Q204" s="1383"/>
      <c r="R204" s="1383"/>
      <c r="S204" s="1383"/>
      <c r="T204" s="1383"/>
      <c r="U204" s="1383"/>
      <c r="V204" s="1383"/>
      <c r="W204" s="1384"/>
    </row>
    <row r="205" spans="1:23" ht="26.1" customHeight="1" x14ac:dyDescent="0.15">
      <c r="A205" s="610"/>
      <c r="B205" s="611"/>
      <c r="C205" s="611" t="s">
        <v>119</v>
      </c>
      <c r="D205" s="611"/>
      <c r="E205" s="676">
        <f>S166</f>
        <v>0</v>
      </c>
      <c r="F205" s="676"/>
      <c r="G205" s="676">
        <v>0</v>
      </c>
      <c r="H205" s="676"/>
      <c r="I205" s="676">
        <f t="shared" si="71"/>
        <v>0</v>
      </c>
      <c r="J205" s="676"/>
      <c r="K205" s="1383"/>
      <c r="L205" s="1383"/>
      <c r="M205" s="1383"/>
      <c r="N205" s="1383"/>
      <c r="O205" s="1383"/>
      <c r="P205" s="1383"/>
      <c r="Q205" s="1383"/>
      <c r="R205" s="1383"/>
      <c r="S205" s="1383"/>
      <c r="T205" s="1383"/>
      <c r="U205" s="1383"/>
      <c r="V205" s="1383"/>
      <c r="W205" s="1384"/>
    </row>
    <row r="206" spans="1:23" ht="26.1" customHeight="1" thickBot="1" x14ac:dyDescent="0.2">
      <c r="A206" s="667"/>
      <c r="B206" s="668"/>
      <c r="C206" s="677" t="s">
        <v>28</v>
      </c>
      <c r="D206" s="677"/>
      <c r="E206" s="678">
        <f>SUM(E202:F205)</f>
        <v>231.25</v>
      </c>
      <c r="F206" s="678"/>
      <c r="G206" s="678">
        <f>SUM(G202:H205)</f>
        <v>240.61</v>
      </c>
      <c r="H206" s="678"/>
      <c r="I206" s="678">
        <f t="shared" si="71"/>
        <v>-9.3600000000000136</v>
      </c>
      <c r="J206" s="678"/>
      <c r="K206" s="1394"/>
      <c r="L206" s="1394"/>
      <c r="M206" s="1394"/>
      <c r="N206" s="1394"/>
      <c r="O206" s="1394"/>
      <c r="P206" s="1394"/>
      <c r="Q206" s="1394"/>
      <c r="R206" s="1394"/>
      <c r="S206" s="1394"/>
      <c r="T206" s="1394"/>
      <c r="U206" s="1394"/>
      <c r="V206" s="1394"/>
      <c r="W206" s="1395"/>
    </row>
    <row r="207" spans="1:23" ht="26.1" customHeight="1" x14ac:dyDescent="0.15">
      <c r="A207" s="616"/>
      <c r="B207" s="617"/>
      <c r="C207" s="617"/>
      <c r="D207" s="617"/>
      <c r="E207" s="617"/>
      <c r="F207" s="617"/>
      <c r="G207" s="617"/>
      <c r="H207" s="617"/>
      <c r="I207" s="617"/>
      <c r="J207" s="617"/>
      <c r="K207" s="617"/>
      <c r="L207" s="617"/>
      <c r="M207" s="617"/>
      <c r="N207" s="617"/>
      <c r="O207" s="617"/>
      <c r="P207" s="617"/>
      <c r="Q207" s="617"/>
      <c r="R207" s="617"/>
      <c r="S207" s="617"/>
      <c r="T207" s="617"/>
      <c r="U207" s="617"/>
      <c r="V207" s="617"/>
      <c r="W207" s="618"/>
    </row>
    <row r="208" spans="1:23" ht="26.1" customHeight="1" thickBot="1" x14ac:dyDescent="0.2">
      <c r="A208" s="679" t="s">
        <v>130</v>
      </c>
      <c r="B208" s="680"/>
      <c r="C208" s="680"/>
      <c r="D208" s="680"/>
      <c r="E208" s="680"/>
      <c r="F208" s="680"/>
      <c r="G208" s="680"/>
      <c r="H208" s="680"/>
      <c r="I208" s="680"/>
      <c r="J208" s="680"/>
      <c r="K208" s="680"/>
      <c r="L208" s="680"/>
      <c r="M208" s="680"/>
      <c r="N208" s="680"/>
      <c r="O208" s="680"/>
      <c r="P208" s="680"/>
      <c r="Q208" s="680"/>
      <c r="R208" s="680"/>
      <c r="S208" s="680"/>
      <c r="T208" s="681"/>
      <c r="U208" s="681"/>
      <c r="V208" s="681"/>
      <c r="W208" s="682"/>
    </row>
    <row r="209" spans="1:23" ht="26.1" customHeight="1" x14ac:dyDescent="0.15">
      <c r="A209" s="612" t="s">
        <v>9</v>
      </c>
      <c r="B209" s="613"/>
      <c r="C209" s="585" t="s">
        <v>56</v>
      </c>
      <c r="D209" s="683"/>
      <c r="E209" s="683"/>
      <c r="F209" s="683"/>
      <c r="G209" s="683"/>
      <c r="H209" s="683"/>
      <c r="I209" s="683"/>
      <c r="J209" s="683"/>
      <c r="K209" s="683" t="s">
        <v>131</v>
      </c>
      <c r="L209" s="683"/>
      <c r="M209" s="683"/>
      <c r="N209" s="683"/>
      <c r="O209" s="683"/>
      <c r="P209" s="683"/>
      <c r="Q209" s="683"/>
      <c r="R209" s="683"/>
      <c r="S209" s="683"/>
      <c r="T209" s="683"/>
      <c r="U209" s="683"/>
      <c r="V209" s="683"/>
      <c r="W209" s="684"/>
    </row>
    <row r="210" spans="1:23" ht="26.1" customHeight="1" x14ac:dyDescent="0.15">
      <c r="A210" s="614"/>
      <c r="B210" s="615"/>
      <c r="C210" s="685" t="s">
        <v>132</v>
      </c>
      <c r="D210" s="570"/>
      <c r="E210" s="570" t="s">
        <v>133</v>
      </c>
      <c r="F210" s="570"/>
      <c r="G210" s="570" t="s">
        <v>134</v>
      </c>
      <c r="H210" s="570"/>
      <c r="I210" s="570" t="s">
        <v>135</v>
      </c>
      <c r="J210" s="570"/>
      <c r="K210" s="570" t="s">
        <v>136</v>
      </c>
      <c r="L210" s="570"/>
      <c r="M210" s="570"/>
      <c r="N210" s="570"/>
      <c r="O210" s="570"/>
      <c r="P210" s="570"/>
      <c r="Q210" s="570"/>
      <c r="R210" s="570"/>
      <c r="S210" s="570"/>
      <c r="T210" s="570"/>
      <c r="U210" s="354" t="s">
        <v>137</v>
      </c>
      <c r="V210" s="354" t="s">
        <v>138</v>
      </c>
      <c r="W210" s="429" t="s">
        <v>35</v>
      </c>
    </row>
    <row r="211" spans="1:23" ht="26.1" customHeight="1" x14ac:dyDescent="0.15">
      <c r="A211" s="569" t="s">
        <v>21</v>
      </c>
      <c r="B211" s="570"/>
      <c r="C211" s="1396"/>
      <c r="D211" s="1397"/>
      <c r="E211" s="765"/>
      <c r="F211" s="765"/>
      <c r="G211" s="765"/>
      <c r="H211" s="765"/>
      <c r="I211" s="1397"/>
      <c r="J211" s="1371"/>
      <c r="K211" s="1398"/>
      <c r="L211" s="1399"/>
      <c r="M211" s="1399"/>
      <c r="N211" s="1399"/>
      <c r="O211" s="1399"/>
      <c r="P211" s="1399"/>
      <c r="Q211" s="1399"/>
      <c r="R211" s="1399"/>
      <c r="S211" s="1399"/>
      <c r="T211" s="1399"/>
      <c r="U211" s="1400"/>
      <c r="V211" s="1400"/>
      <c r="W211" s="1401"/>
    </row>
    <row r="212" spans="1:23" ht="26.1" customHeight="1" x14ac:dyDescent="0.15">
      <c r="A212" s="569" t="s">
        <v>22</v>
      </c>
      <c r="B212" s="570"/>
      <c r="C212" s="1402">
        <v>110417</v>
      </c>
      <c r="D212" s="1403"/>
      <c r="E212" s="754">
        <v>332.55453773819028</v>
      </c>
      <c r="F212" s="754"/>
      <c r="G212" s="754">
        <v>3390233.7666666666</v>
      </c>
      <c r="H212" s="754"/>
      <c r="I212" s="1403">
        <v>7063</v>
      </c>
      <c r="J212" s="1404"/>
      <c r="K212" s="1405" t="s">
        <v>282</v>
      </c>
      <c r="L212" s="1406"/>
      <c r="M212" s="1406"/>
      <c r="N212" s="1406"/>
      <c r="O212" s="1406"/>
      <c r="P212" s="1406"/>
      <c r="Q212" s="1406"/>
      <c r="R212" s="1406"/>
      <c r="S212" s="1406"/>
      <c r="T212" s="1406"/>
      <c r="U212" s="1407" t="s">
        <v>283</v>
      </c>
      <c r="V212" s="1407" t="s">
        <v>284</v>
      </c>
      <c r="W212" s="1408" t="s">
        <v>285</v>
      </c>
    </row>
    <row r="213" spans="1:23" ht="26.1" customHeight="1" x14ac:dyDescent="0.15">
      <c r="A213" s="569" t="s">
        <v>23</v>
      </c>
      <c r="B213" s="570"/>
      <c r="C213" s="1402">
        <v>15000</v>
      </c>
      <c r="D213" s="1403"/>
      <c r="E213" s="754">
        <v>323.7</v>
      </c>
      <c r="F213" s="754"/>
      <c r="G213" s="754">
        <v>89832</v>
      </c>
      <c r="H213" s="754"/>
      <c r="I213" s="1403">
        <v>219</v>
      </c>
      <c r="J213" s="1404"/>
      <c r="K213" s="1409"/>
      <c r="L213" s="1406"/>
      <c r="M213" s="1406"/>
      <c r="N213" s="1406"/>
      <c r="O213" s="1406"/>
      <c r="P213" s="1406"/>
      <c r="Q213" s="1406"/>
      <c r="R213" s="1406"/>
      <c r="S213" s="1406"/>
      <c r="T213" s="1406"/>
      <c r="U213" s="1410"/>
      <c r="V213" s="1411"/>
      <c r="W213" s="1412"/>
    </row>
    <row r="214" spans="1:23" ht="26.1" customHeight="1" x14ac:dyDescent="0.15">
      <c r="A214" s="569" t="s">
        <v>24</v>
      </c>
      <c r="B214" s="570"/>
      <c r="C214" s="1402">
        <v>10263</v>
      </c>
      <c r="D214" s="1403"/>
      <c r="E214" s="754">
        <v>261.08999999999997</v>
      </c>
      <c r="F214" s="754"/>
      <c r="G214" s="754">
        <v>81248</v>
      </c>
      <c r="H214" s="754"/>
      <c r="I214" s="1403">
        <v>92513</v>
      </c>
      <c r="J214" s="1404"/>
      <c r="K214" s="1409"/>
      <c r="L214" s="1406"/>
      <c r="M214" s="1406"/>
      <c r="N214" s="1406"/>
      <c r="O214" s="1406"/>
      <c r="P214" s="1406"/>
      <c r="Q214" s="1406"/>
      <c r="R214" s="1406"/>
      <c r="S214" s="1406"/>
      <c r="T214" s="1406"/>
      <c r="U214" s="1410"/>
      <c r="V214" s="1410"/>
      <c r="W214" s="1412"/>
    </row>
    <row r="215" spans="1:23" ht="26.1" customHeight="1" x14ac:dyDescent="0.15">
      <c r="A215" s="569" t="s">
        <v>25</v>
      </c>
      <c r="B215" s="570"/>
      <c r="C215" s="1413">
        <v>60</v>
      </c>
      <c r="D215" s="1402"/>
      <c r="E215" s="837">
        <v>5.96</v>
      </c>
      <c r="F215" s="1358"/>
      <c r="G215" s="837">
        <v>1440</v>
      </c>
      <c r="H215" s="1358"/>
      <c r="I215" s="1403">
        <v>8</v>
      </c>
      <c r="J215" s="1404"/>
      <c r="K215" s="1409"/>
      <c r="L215" s="1406"/>
      <c r="M215" s="1406"/>
      <c r="N215" s="1406"/>
      <c r="O215" s="1406"/>
      <c r="P215" s="1406"/>
      <c r="Q215" s="1406"/>
      <c r="R215" s="1406"/>
      <c r="S215" s="1406"/>
      <c r="T215" s="1406"/>
      <c r="U215" s="1410"/>
      <c r="V215" s="1410"/>
      <c r="W215" s="1414"/>
    </row>
    <row r="216" spans="1:23" ht="26.1" customHeight="1" x14ac:dyDescent="0.15">
      <c r="A216" s="569" t="s">
        <v>26</v>
      </c>
      <c r="B216" s="570"/>
      <c r="C216" s="1402">
        <v>80903.5</v>
      </c>
      <c r="D216" s="1403"/>
      <c r="E216" s="754">
        <v>78.230200000000011</v>
      </c>
      <c r="F216" s="754"/>
      <c r="G216" s="754">
        <v>91840.17</v>
      </c>
      <c r="H216" s="754"/>
      <c r="I216" s="1403">
        <v>177</v>
      </c>
      <c r="J216" s="1404"/>
      <c r="K216" s="1409"/>
      <c r="L216" s="1406"/>
      <c r="M216" s="1406"/>
      <c r="N216" s="1406"/>
      <c r="O216" s="1406"/>
      <c r="P216" s="1406"/>
      <c r="Q216" s="1406"/>
      <c r="R216" s="1406"/>
      <c r="S216" s="1406"/>
      <c r="T216" s="1406"/>
      <c r="U216" s="1410"/>
      <c r="V216" s="1410"/>
      <c r="W216" s="1414"/>
    </row>
    <row r="217" spans="1:23" ht="25.5" customHeight="1" x14ac:dyDescent="0.15">
      <c r="A217" s="569" t="s">
        <v>27</v>
      </c>
      <c r="B217" s="570"/>
      <c r="C217" s="1402">
        <v>17132</v>
      </c>
      <c r="D217" s="1403"/>
      <c r="E217" s="754">
        <v>60.91296411091993</v>
      </c>
      <c r="F217" s="754"/>
      <c r="G217" s="754">
        <v>55385.84</v>
      </c>
      <c r="H217" s="754"/>
      <c r="I217" s="1403">
        <v>92</v>
      </c>
      <c r="J217" s="1404"/>
      <c r="K217" s="1405"/>
      <c r="L217" s="1406"/>
      <c r="M217" s="1406"/>
      <c r="N217" s="1406"/>
      <c r="O217" s="1406"/>
      <c r="P217" s="1406"/>
      <c r="Q217" s="1406"/>
      <c r="R217" s="1406"/>
      <c r="S217" s="1406"/>
      <c r="T217" s="1406"/>
      <c r="U217" s="1407"/>
      <c r="V217" s="1407"/>
      <c r="W217" s="1408"/>
    </row>
    <row r="218" spans="1:23" ht="26.1" customHeight="1" thickBot="1" x14ac:dyDescent="0.2">
      <c r="A218" s="571" t="s">
        <v>28</v>
      </c>
      <c r="B218" s="572"/>
      <c r="C218" s="601">
        <f>SUM(C211:D217)</f>
        <v>233775.5</v>
      </c>
      <c r="D218" s="602"/>
      <c r="E218" s="603">
        <f>SUM(E211:F217)</f>
        <v>1062.4477018491102</v>
      </c>
      <c r="F218" s="603"/>
      <c r="G218" s="603">
        <f>SUM(G211:H217)</f>
        <v>3709979.7766666664</v>
      </c>
      <c r="H218" s="603"/>
      <c r="I218" s="602">
        <f>SUM(I211:J217)</f>
        <v>100072</v>
      </c>
      <c r="J218" s="604"/>
      <c r="K218" s="605"/>
      <c r="L218" s="606"/>
      <c r="M218" s="606"/>
      <c r="N218" s="606"/>
      <c r="O218" s="606"/>
      <c r="P218" s="606"/>
      <c r="Q218" s="606"/>
      <c r="R218" s="606"/>
      <c r="S218" s="606"/>
      <c r="T218" s="606"/>
      <c r="U218" s="430"/>
      <c r="V218" s="430"/>
      <c r="W218" s="431"/>
    </row>
    <row r="219" spans="1:23" ht="26.1" customHeight="1" x14ac:dyDescent="0.15">
      <c r="A219" s="578"/>
      <c r="B219" s="579"/>
      <c r="C219" s="579"/>
      <c r="D219" s="579"/>
      <c r="E219" s="579"/>
      <c r="F219" s="579"/>
      <c r="G219" s="579"/>
      <c r="H219" s="579"/>
      <c r="I219" s="579"/>
      <c r="J219" s="579"/>
      <c r="K219" s="579"/>
      <c r="L219" s="579"/>
      <c r="M219" s="579"/>
      <c r="N219" s="579"/>
      <c r="O219" s="579"/>
      <c r="P219" s="579"/>
      <c r="Q219" s="579"/>
      <c r="R219" s="579"/>
      <c r="S219" s="579"/>
      <c r="T219" s="579"/>
      <c r="U219" s="579"/>
      <c r="V219" s="579"/>
      <c r="W219" s="580"/>
    </row>
    <row r="220" spans="1:23" ht="26.1" customHeight="1" thickBot="1" x14ac:dyDescent="0.2">
      <c r="A220" s="581" t="s">
        <v>139</v>
      </c>
      <c r="B220" s="582"/>
      <c r="C220" s="582"/>
      <c r="D220" s="582"/>
      <c r="E220" s="582"/>
      <c r="F220" s="582"/>
      <c r="G220" s="582"/>
      <c r="H220" s="582"/>
      <c r="I220" s="582"/>
      <c r="J220" s="582"/>
      <c r="K220" s="582"/>
      <c r="L220" s="582"/>
      <c r="M220" s="582"/>
      <c r="N220" s="582"/>
      <c r="O220" s="582"/>
      <c r="P220" s="582"/>
      <c r="Q220" s="582"/>
      <c r="R220" s="582"/>
      <c r="S220" s="582"/>
      <c r="T220" s="582"/>
      <c r="U220" s="582"/>
      <c r="V220" s="582"/>
      <c r="W220" s="583"/>
    </row>
    <row r="221" spans="1:23" ht="26.1" customHeight="1" x14ac:dyDescent="0.15">
      <c r="A221" s="584" t="s">
        <v>9</v>
      </c>
      <c r="B221" s="585"/>
      <c r="C221" s="619" t="s">
        <v>39</v>
      </c>
      <c r="D221" s="619"/>
      <c r="E221" s="619"/>
      <c r="F221" s="619"/>
      <c r="G221" s="619"/>
      <c r="H221" s="619"/>
      <c r="I221" s="619"/>
      <c r="J221" s="619"/>
      <c r="K221" s="619"/>
      <c r="L221" s="619"/>
      <c r="M221" s="707" t="s">
        <v>140</v>
      </c>
      <c r="N221" s="619"/>
      <c r="O221" s="619"/>
      <c r="P221" s="619"/>
      <c r="Q221" s="619"/>
      <c r="R221" s="619"/>
      <c r="S221" s="619"/>
      <c r="T221" s="619"/>
      <c r="U221" s="619"/>
      <c r="V221" s="619"/>
      <c r="W221" s="716"/>
    </row>
    <row r="222" spans="1:23" ht="26.25" customHeight="1" x14ac:dyDescent="0.15">
      <c r="A222" s="569" t="s">
        <v>21</v>
      </c>
      <c r="B222" s="570"/>
      <c r="C222" s="1415"/>
      <c r="D222" s="1416"/>
      <c r="E222" s="1416"/>
      <c r="F222" s="1416"/>
      <c r="G222" s="1416"/>
      <c r="H222" s="1416"/>
      <c r="I222" s="1416"/>
      <c r="J222" s="1416"/>
      <c r="K222" s="1416"/>
      <c r="L222" s="1416"/>
      <c r="M222" s="1415"/>
      <c r="N222" s="1416"/>
      <c r="O222" s="1416"/>
      <c r="P222" s="1416"/>
      <c r="Q222" s="1416"/>
      <c r="R222" s="1416"/>
      <c r="S222" s="1416"/>
      <c r="T222" s="1416"/>
      <c r="U222" s="1416"/>
      <c r="V222" s="1416"/>
      <c r="W222" s="1417"/>
    </row>
    <row r="223" spans="1:23" ht="25.5" customHeight="1" x14ac:dyDescent="0.15">
      <c r="A223" s="569" t="s">
        <v>22</v>
      </c>
      <c r="B223" s="570"/>
      <c r="C223" s="1415" t="s">
        <v>271</v>
      </c>
      <c r="D223" s="1416"/>
      <c r="E223" s="1416"/>
      <c r="F223" s="1416"/>
      <c r="G223" s="1416"/>
      <c r="H223" s="1416"/>
      <c r="I223" s="1416"/>
      <c r="J223" s="1416"/>
      <c r="K223" s="1416"/>
      <c r="L223" s="1416"/>
      <c r="M223" s="1415" t="s">
        <v>272</v>
      </c>
      <c r="N223" s="1416"/>
      <c r="O223" s="1416"/>
      <c r="P223" s="1416"/>
      <c r="Q223" s="1416"/>
      <c r="R223" s="1416"/>
      <c r="S223" s="1416"/>
      <c r="T223" s="1416"/>
      <c r="U223" s="1416"/>
      <c r="V223" s="1416"/>
      <c r="W223" s="1417"/>
    </row>
    <row r="224" spans="1:23" ht="26.1" customHeight="1" x14ac:dyDescent="0.15">
      <c r="A224" s="569" t="s">
        <v>23</v>
      </c>
      <c r="B224" s="570"/>
      <c r="C224" s="1266" t="s">
        <v>286</v>
      </c>
      <c r="D224" s="1267"/>
      <c r="E224" s="1267"/>
      <c r="F224" s="1267"/>
      <c r="G224" s="1267"/>
      <c r="H224" s="1267"/>
      <c r="I224" s="1267"/>
      <c r="J224" s="1267"/>
      <c r="K224" s="1267"/>
      <c r="L224" s="1268"/>
      <c r="M224" s="1266" t="s">
        <v>287</v>
      </c>
      <c r="N224" s="1267"/>
      <c r="O224" s="1267"/>
      <c r="P224" s="1267"/>
      <c r="Q224" s="1267"/>
      <c r="R224" s="1267"/>
      <c r="S224" s="1267"/>
      <c r="T224" s="1267"/>
      <c r="U224" s="1267"/>
      <c r="V224" s="1267"/>
      <c r="W224" s="1418"/>
    </row>
    <row r="225" spans="1:36" ht="26.1" customHeight="1" x14ac:dyDescent="0.15">
      <c r="A225" s="569" t="s">
        <v>24</v>
      </c>
      <c r="B225" s="570"/>
      <c r="C225" s="1266" t="s">
        <v>300</v>
      </c>
      <c r="D225" s="1267"/>
      <c r="E225" s="1267"/>
      <c r="F225" s="1267"/>
      <c r="G225" s="1267"/>
      <c r="H225" s="1267"/>
      <c r="I225" s="1267"/>
      <c r="J225" s="1267"/>
      <c r="K225" s="1267"/>
      <c r="L225" s="1268"/>
      <c r="M225" s="1266" t="s">
        <v>301</v>
      </c>
      <c r="N225" s="1267"/>
      <c r="O225" s="1267"/>
      <c r="P225" s="1267"/>
      <c r="Q225" s="1267"/>
      <c r="R225" s="1267"/>
      <c r="S225" s="1267"/>
      <c r="T225" s="1267"/>
      <c r="U225" s="1267"/>
      <c r="V225" s="1267"/>
      <c r="W225" s="1418"/>
    </row>
    <row r="226" spans="1:36" ht="25.5" customHeight="1" x14ac:dyDescent="0.15">
      <c r="A226" s="569" t="s">
        <v>25</v>
      </c>
      <c r="B226" s="570"/>
      <c r="C226" s="1415" t="s">
        <v>362</v>
      </c>
      <c r="D226" s="1416"/>
      <c r="E226" s="1416"/>
      <c r="F226" s="1416"/>
      <c r="G226" s="1416"/>
      <c r="H226" s="1416"/>
      <c r="I226" s="1416"/>
      <c r="J226" s="1416"/>
      <c r="K226" s="1416"/>
      <c r="L226" s="1416"/>
      <c r="M226" s="1415" t="s">
        <v>361</v>
      </c>
      <c r="N226" s="1416"/>
      <c r="O226" s="1416"/>
      <c r="P226" s="1416"/>
      <c r="Q226" s="1416"/>
      <c r="R226" s="1416"/>
      <c r="S226" s="1416"/>
      <c r="T226" s="1416"/>
      <c r="U226" s="1416"/>
      <c r="V226" s="1416"/>
      <c r="W226" s="1417"/>
    </row>
    <row r="227" spans="1:36" ht="26.1" customHeight="1" x14ac:dyDescent="0.15">
      <c r="A227" s="569" t="s">
        <v>26</v>
      </c>
      <c r="B227" s="570"/>
      <c r="C227" s="1415" t="s">
        <v>363</v>
      </c>
      <c r="D227" s="1416"/>
      <c r="E227" s="1416"/>
      <c r="F227" s="1416"/>
      <c r="G227" s="1416"/>
      <c r="H227" s="1416"/>
      <c r="I227" s="1416"/>
      <c r="J227" s="1416"/>
      <c r="K227" s="1416"/>
      <c r="L227" s="1416"/>
      <c r="M227" s="1415" t="s">
        <v>364</v>
      </c>
      <c r="N227" s="1416"/>
      <c r="O227" s="1416"/>
      <c r="P227" s="1416"/>
      <c r="Q227" s="1416"/>
      <c r="R227" s="1416"/>
      <c r="S227" s="1416"/>
      <c r="T227" s="1416"/>
      <c r="U227" s="1416"/>
      <c r="V227" s="1416"/>
      <c r="W227" s="1417"/>
    </row>
    <row r="228" spans="1:36" ht="26.1" customHeight="1" thickBot="1" x14ac:dyDescent="0.2">
      <c r="A228" s="571" t="s">
        <v>27</v>
      </c>
      <c r="B228" s="572"/>
      <c r="C228" s="1419" t="s">
        <v>373</v>
      </c>
      <c r="D228" s="1420"/>
      <c r="E228" s="1420"/>
      <c r="F228" s="1420"/>
      <c r="G228" s="1420"/>
      <c r="H228" s="1420"/>
      <c r="I228" s="1420"/>
      <c r="J228" s="1420"/>
      <c r="K228" s="1420"/>
      <c r="L228" s="1420"/>
      <c r="M228" s="1419" t="s">
        <v>374</v>
      </c>
      <c r="N228" s="1420"/>
      <c r="O228" s="1420"/>
      <c r="P228" s="1420"/>
      <c r="Q228" s="1420"/>
      <c r="R228" s="1420"/>
      <c r="S228" s="1420"/>
      <c r="T228" s="1420"/>
      <c r="U228" s="1420"/>
      <c r="V228" s="1420"/>
      <c r="W228" s="1421"/>
    </row>
    <row r="229" spans="1:36" ht="26.1" customHeight="1" x14ac:dyDescent="0.15">
      <c r="A229" s="578"/>
      <c r="B229" s="579"/>
      <c r="C229" s="579"/>
      <c r="D229" s="579"/>
      <c r="E229" s="579"/>
      <c r="F229" s="579"/>
      <c r="G229" s="579"/>
      <c r="H229" s="579"/>
      <c r="I229" s="579"/>
      <c r="J229" s="579"/>
      <c r="K229" s="579"/>
      <c r="L229" s="579"/>
      <c r="M229" s="579"/>
      <c r="N229" s="579"/>
      <c r="O229" s="579"/>
      <c r="P229" s="579"/>
      <c r="Q229" s="579"/>
      <c r="R229" s="579"/>
      <c r="S229" s="579"/>
      <c r="T229" s="579"/>
      <c r="U229" s="579"/>
      <c r="V229" s="579"/>
      <c r="W229" s="580"/>
    </row>
    <row r="230" spans="1:36" ht="26.1" customHeight="1" x14ac:dyDescent="0.15">
      <c r="A230" s="581" t="s">
        <v>141</v>
      </c>
      <c r="B230" s="582"/>
      <c r="C230" s="582"/>
      <c r="D230" s="582"/>
      <c r="E230" s="582"/>
      <c r="F230" s="582"/>
      <c r="G230" s="582"/>
      <c r="H230" s="582"/>
      <c r="I230" s="582"/>
      <c r="J230" s="582"/>
      <c r="K230" s="582"/>
      <c r="L230" s="582"/>
      <c r="M230" s="582"/>
      <c r="N230" s="582"/>
      <c r="O230" s="582"/>
      <c r="P230" s="582"/>
      <c r="Q230" s="582"/>
      <c r="R230" s="582"/>
      <c r="S230" s="582"/>
      <c r="T230" s="582"/>
      <c r="U230" s="582"/>
      <c r="V230" s="582"/>
      <c r="W230" s="583"/>
    </row>
    <row r="231" spans="1:36" ht="26.1" customHeight="1" thickBot="1" x14ac:dyDescent="0.2">
      <c r="A231" s="679" t="s">
        <v>142</v>
      </c>
      <c r="B231" s="680"/>
      <c r="C231" s="680"/>
      <c r="D231" s="680"/>
      <c r="E231" s="680"/>
      <c r="F231" s="680"/>
      <c r="G231" s="680"/>
      <c r="H231" s="680"/>
      <c r="I231" s="680"/>
      <c r="J231" s="680"/>
      <c r="K231" s="680"/>
      <c r="L231" s="680"/>
      <c r="M231" s="680"/>
      <c r="N231" s="680"/>
      <c r="O231" s="680"/>
      <c r="P231" s="680"/>
      <c r="Q231" s="680"/>
      <c r="R231" s="680"/>
      <c r="S231" s="680"/>
      <c r="T231" s="681"/>
      <c r="U231" s="681"/>
      <c r="V231" s="681"/>
      <c r="W231" s="682"/>
      <c r="X231" s="510"/>
      <c r="AE231" s="512"/>
      <c r="AF231" s="512"/>
      <c r="AG231" s="512"/>
      <c r="AH231" s="512"/>
      <c r="AI231" s="512"/>
      <c r="AJ231" s="512"/>
    </row>
    <row r="232" spans="1:36" ht="26.25" customHeight="1" x14ac:dyDescent="0.15">
      <c r="A232" s="436" t="s">
        <v>143</v>
      </c>
      <c r="B232" s="706" t="s">
        <v>144</v>
      </c>
      <c r="C232" s="706"/>
      <c r="D232" s="706" t="s">
        <v>145</v>
      </c>
      <c r="E232" s="706"/>
      <c r="F232" s="706"/>
      <c r="G232" s="706"/>
      <c r="H232" s="706"/>
      <c r="I232" s="707" t="s">
        <v>146</v>
      </c>
      <c r="J232" s="619"/>
      <c r="K232" s="619"/>
      <c r="L232" s="619"/>
      <c r="M232" s="619"/>
      <c r="N232" s="619"/>
      <c r="O232" s="619"/>
      <c r="P232" s="619"/>
      <c r="Q232" s="619"/>
      <c r="R232" s="619"/>
      <c r="S232" s="708"/>
      <c r="T232" s="434" t="s">
        <v>33</v>
      </c>
      <c r="U232" s="434" t="s">
        <v>34</v>
      </c>
      <c r="V232" s="434" t="s">
        <v>147</v>
      </c>
      <c r="W232" s="435" t="s">
        <v>35</v>
      </c>
      <c r="X232" s="510"/>
      <c r="AE232" s="512"/>
      <c r="AF232" s="512"/>
      <c r="AG232" s="512"/>
      <c r="AH232" s="512"/>
      <c r="AI232" s="512"/>
      <c r="AJ232" s="512"/>
    </row>
    <row r="233" spans="1:36" s="512" customFormat="1" ht="26.25" customHeight="1" x14ac:dyDescent="0.15">
      <c r="A233" s="437">
        <v>1</v>
      </c>
      <c r="B233" s="926" t="s">
        <v>315</v>
      </c>
      <c r="C233" s="927"/>
      <c r="D233" s="698" t="s">
        <v>305</v>
      </c>
      <c r="E233" s="709"/>
      <c r="F233" s="709"/>
      <c r="G233" s="709"/>
      <c r="H233" s="699"/>
      <c r="I233" s="696" t="s">
        <v>318</v>
      </c>
      <c r="J233" s="710"/>
      <c r="K233" s="710"/>
      <c r="L233" s="710"/>
      <c r="M233" s="710"/>
      <c r="N233" s="710"/>
      <c r="O233" s="710"/>
      <c r="P233" s="710"/>
      <c r="Q233" s="710"/>
      <c r="R233" s="710"/>
      <c r="S233" s="711"/>
      <c r="T233" s="499" t="s">
        <v>328</v>
      </c>
      <c r="U233" s="513" t="s">
        <v>329</v>
      </c>
      <c r="V233" s="499" t="s">
        <v>330</v>
      </c>
      <c r="W233" s="452" t="s">
        <v>331</v>
      </c>
      <c r="X233" s="510"/>
      <c r="Y233" s="523"/>
      <c r="Z233" s="524"/>
      <c r="AA233" s="444"/>
      <c r="AB233" s="444"/>
      <c r="AC233" s="444"/>
      <c r="AD233" s="444"/>
    </row>
    <row r="234" spans="1:36" s="512" customFormat="1" ht="26.25" customHeight="1" x14ac:dyDescent="0.15">
      <c r="A234" s="437">
        <v>2</v>
      </c>
      <c r="B234" s="922"/>
      <c r="C234" s="923"/>
      <c r="D234" s="712" t="s">
        <v>306</v>
      </c>
      <c r="E234" s="713"/>
      <c r="F234" s="713"/>
      <c r="G234" s="713"/>
      <c r="H234" s="714"/>
      <c r="I234" s="696" t="s">
        <v>319</v>
      </c>
      <c r="J234" s="697"/>
      <c r="K234" s="697"/>
      <c r="L234" s="697"/>
      <c r="M234" s="697"/>
      <c r="N234" s="697"/>
      <c r="O234" s="697"/>
      <c r="P234" s="697"/>
      <c r="Q234" s="697"/>
      <c r="R234" s="697"/>
      <c r="S234" s="715"/>
      <c r="T234" s="546" t="s">
        <v>328</v>
      </c>
      <c r="U234" s="513" t="s">
        <v>332</v>
      </c>
      <c r="V234" s="546" t="s">
        <v>330</v>
      </c>
      <c r="W234" s="547" t="s">
        <v>333</v>
      </c>
      <c r="X234" s="540"/>
      <c r="Y234" s="523"/>
      <c r="Z234" s="524"/>
      <c r="AA234" s="444"/>
      <c r="AB234" s="444"/>
      <c r="AC234" s="444"/>
      <c r="AD234" s="444"/>
    </row>
    <row r="235" spans="1:36" s="512" customFormat="1" ht="26.25" customHeight="1" x14ac:dyDescent="0.15">
      <c r="A235" s="437">
        <v>3</v>
      </c>
      <c r="B235" s="922"/>
      <c r="C235" s="923"/>
      <c r="D235" s="712" t="s">
        <v>307</v>
      </c>
      <c r="E235" s="713"/>
      <c r="F235" s="713"/>
      <c r="G235" s="713"/>
      <c r="H235" s="714"/>
      <c r="I235" s="696" t="s">
        <v>320</v>
      </c>
      <c r="J235" s="697"/>
      <c r="K235" s="697"/>
      <c r="L235" s="697"/>
      <c r="M235" s="697"/>
      <c r="N235" s="697"/>
      <c r="O235" s="697"/>
      <c r="P235" s="697"/>
      <c r="Q235" s="697"/>
      <c r="R235" s="697"/>
      <c r="S235" s="715"/>
      <c r="T235" s="546" t="s">
        <v>328</v>
      </c>
      <c r="U235" s="513" t="s">
        <v>332</v>
      </c>
      <c r="V235" s="546" t="s">
        <v>334</v>
      </c>
      <c r="W235" s="547" t="s">
        <v>331</v>
      </c>
      <c r="X235" s="540"/>
      <c r="Y235" s="523"/>
      <c r="Z235" s="524"/>
      <c r="AA235" s="444"/>
      <c r="AB235" s="444"/>
      <c r="AC235" s="444"/>
      <c r="AD235" s="444"/>
    </row>
    <row r="236" spans="1:36" s="512" customFormat="1" ht="26.25" customHeight="1" x14ac:dyDescent="0.15">
      <c r="A236" s="437">
        <v>4</v>
      </c>
      <c r="B236" s="922"/>
      <c r="C236" s="923"/>
      <c r="D236" s="712" t="s">
        <v>308</v>
      </c>
      <c r="E236" s="713"/>
      <c r="F236" s="713"/>
      <c r="G236" s="713"/>
      <c r="H236" s="714"/>
      <c r="I236" s="696" t="s">
        <v>321</v>
      </c>
      <c r="J236" s="697"/>
      <c r="K236" s="697"/>
      <c r="L236" s="697"/>
      <c r="M236" s="697"/>
      <c r="N236" s="697"/>
      <c r="O236" s="697"/>
      <c r="P236" s="697"/>
      <c r="Q236" s="697"/>
      <c r="R236" s="697"/>
      <c r="S236" s="715"/>
      <c r="T236" s="546" t="s">
        <v>328</v>
      </c>
      <c r="U236" s="513" t="s">
        <v>335</v>
      </c>
      <c r="V236" s="546" t="s">
        <v>336</v>
      </c>
      <c r="W236" s="547" t="s">
        <v>331</v>
      </c>
      <c r="X236" s="540"/>
      <c r="Y236" s="523"/>
      <c r="Z236" s="524"/>
      <c r="AA236" s="444"/>
      <c r="AB236" s="444"/>
      <c r="AC236" s="444"/>
      <c r="AD236" s="444"/>
    </row>
    <row r="237" spans="1:36" s="512" customFormat="1" ht="26.25" customHeight="1" x14ac:dyDescent="0.15">
      <c r="A237" s="437">
        <v>5</v>
      </c>
      <c r="B237" s="922"/>
      <c r="C237" s="923"/>
      <c r="D237" s="712" t="s">
        <v>309</v>
      </c>
      <c r="E237" s="713"/>
      <c r="F237" s="713"/>
      <c r="G237" s="713"/>
      <c r="H237" s="714"/>
      <c r="I237" s="696" t="s">
        <v>322</v>
      </c>
      <c r="J237" s="697"/>
      <c r="K237" s="697"/>
      <c r="L237" s="697"/>
      <c r="M237" s="697"/>
      <c r="N237" s="697"/>
      <c r="O237" s="697"/>
      <c r="P237" s="697"/>
      <c r="Q237" s="697"/>
      <c r="R237" s="697"/>
      <c r="S237" s="715"/>
      <c r="T237" s="546" t="s">
        <v>328</v>
      </c>
      <c r="U237" s="513" t="s">
        <v>337</v>
      </c>
      <c r="V237" s="546" t="s">
        <v>330</v>
      </c>
      <c r="W237" s="547" t="s">
        <v>331</v>
      </c>
      <c r="X237" s="540"/>
      <c r="Y237" s="523"/>
      <c r="Z237" s="524"/>
      <c r="AA237" s="444"/>
      <c r="AB237" s="444"/>
      <c r="AC237" s="444"/>
      <c r="AD237" s="444"/>
    </row>
    <row r="238" spans="1:36" s="512" customFormat="1" ht="26.25" customHeight="1" x14ac:dyDescent="0.15">
      <c r="A238" s="437">
        <v>6</v>
      </c>
      <c r="B238" s="924"/>
      <c r="C238" s="925"/>
      <c r="D238" s="712" t="s">
        <v>310</v>
      </c>
      <c r="E238" s="713"/>
      <c r="F238" s="713"/>
      <c r="G238" s="713"/>
      <c r="H238" s="714"/>
      <c r="I238" s="696" t="s">
        <v>323</v>
      </c>
      <c r="J238" s="697"/>
      <c r="K238" s="697"/>
      <c r="L238" s="697"/>
      <c r="M238" s="697"/>
      <c r="N238" s="697"/>
      <c r="O238" s="697"/>
      <c r="P238" s="697"/>
      <c r="Q238" s="697"/>
      <c r="R238" s="697"/>
      <c r="S238" s="715"/>
      <c r="T238" s="546" t="s">
        <v>291</v>
      </c>
      <c r="U238" s="513" t="s">
        <v>338</v>
      </c>
      <c r="V238" s="546" t="s">
        <v>336</v>
      </c>
      <c r="W238" s="547" t="s">
        <v>336</v>
      </c>
      <c r="X238" s="540"/>
      <c r="Y238" s="523"/>
      <c r="Z238" s="524"/>
      <c r="AA238" s="444"/>
      <c r="AB238" s="444"/>
      <c r="AC238" s="444"/>
      <c r="AD238" s="444"/>
    </row>
    <row r="239" spans="1:36" s="512" customFormat="1" ht="26.25" customHeight="1" x14ac:dyDescent="0.15">
      <c r="A239" s="437">
        <v>7</v>
      </c>
      <c r="B239" s="920" t="s">
        <v>316</v>
      </c>
      <c r="C239" s="921"/>
      <c r="D239" s="712" t="s">
        <v>311</v>
      </c>
      <c r="E239" s="713"/>
      <c r="F239" s="713"/>
      <c r="G239" s="713"/>
      <c r="H239" s="714"/>
      <c r="I239" s="696" t="s">
        <v>324</v>
      </c>
      <c r="J239" s="697"/>
      <c r="K239" s="697"/>
      <c r="L239" s="697"/>
      <c r="M239" s="697"/>
      <c r="N239" s="697"/>
      <c r="O239" s="697"/>
      <c r="P239" s="697"/>
      <c r="Q239" s="697"/>
      <c r="R239" s="697"/>
      <c r="S239" s="715"/>
      <c r="T239" s="546" t="s">
        <v>328</v>
      </c>
      <c r="U239" s="513" t="s">
        <v>339</v>
      </c>
      <c r="V239" s="546" t="s">
        <v>330</v>
      </c>
      <c r="W239" s="547" t="s">
        <v>331</v>
      </c>
      <c r="X239" s="540"/>
      <c r="Y239" s="523"/>
      <c r="Z239" s="524"/>
      <c r="AA239" s="444"/>
      <c r="AB239" s="444"/>
      <c r="AC239" s="444"/>
      <c r="AD239" s="444"/>
    </row>
    <row r="240" spans="1:36" s="512" customFormat="1" ht="26.25" customHeight="1" x14ac:dyDescent="0.15">
      <c r="A240" s="437">
        <v>8</v>
      </c>
      <c r="B240" s="922"/>
      <c r="C240" s="923"/>
      <c r="D240" s="712" t="s">
        <v>312</v>
      </c>
      <c r="E240" s="713"/>
      <c r="F240" s="713"/>
      <c r="G240" s="713"/>
      <c r="H240" s="714"/>
      <c r="I240" s="696" t="s">
        <v>325</v>
      </c>
      <c r="J240" s="697"/>
      <c r="K240" s="697"/>
      <c r="L240" s="697"/>
      <c r="M240" s="697"/>
      <c r="N240" s="697"/>
      <c r="O240" s="697"/>
      <c r="P240" s="697"/>
      <c r="Q240" s="697"/>
      <c r="R240" s="697"/>
      <c r="S240" s="715"/>
      <c r="T240" s="546" t="s">
        <v>328</v>
      </c>
      <c r="U240" s="513" t="s">
        <v>339</v>
      </c>
      <c r="V240" s="546" t="s">
        <v>340</v>
      </c>
      <c r="W240" s="547" t="s">
        <v>331</v>
      </c>
      <c r="X240" s="540"/>
      <c r="Y240" s="523"/>
      <c r="Z240" s="524"/>
      <c r="AA240" s="444"/>
      <c r="AB240" s="444"/>
      <c r="AC240" s="444"/>
      <c r="AD240" s="444"/>
    </row>
    <row r="241" spans="1:36" s="512" customFormat="1" ht="26.25" customHeight="1" x14ac:dyDescent="0.15">
      <c r="A241" s="437">
        <v>9</v>
      </c>
      <c r="B241" s="924"/>
      <c r="C241" s="925"/>
      <c r="D241" s="712" t="s">
        <v>313</v>
      </c>
      <c r="E241" s="713"/>
      <c r="F241" s="713"/>
      <c r="G241" s="713"/>
      <c r="H241" s="714"/>
      <c r="I241" s="696" t="s">
        <v>326</v>
      </c>
      <c r="J241" s="697"/>
      <c r="K241" s="697"/>
      <c r="L241" s="697"/>
      <c r="M241" s="697"/>
      <c r="N241" s="697"/>
      <c r="O241" s="697"/>
      <c r="P241" s="697"/>
      <c r="Q241" s="697"/>
      <c r="R241" s="697"/>
      <c r="S241" s="715"/>
      <c r="T241" s="546" t="s">
        <v>291</v>
      </c>
      <c r="U241" s="513" t="s">
        <v>338</v>
      </c>
      <c r="V241" s="546" t="s">
        <v>336</v>
      </c>
      <c r="W241" s="547" t="s">
        <v>336</v>
      </c>
      <c r="X241" s="540"/>
      <c r="Y241" s="523"/>
      <c r="Z241" s="524"/>
      <c r="AA241" s="444"/>
      <c r="AB241" s="444"/>
      <c r="AC241" s="444"/>
      <c r="AD241" s="444"/>
    </row>
    <row r="242" spans="1:36" s="512" customFormat="1" ht="26.25" customHeight="1" thickBot="1" x14ac:dyDescent="0.2">
      <c r="A242" s="437">
        <v>10</v>
      </c>
      <c r="B242" s="686" t="s">
        <v>317</v>
      </c>
      <c r="C242" s="687"/>
      <c r="D242" s="712" t="s">
        <v>314</v>
      </c>
      <c r="E242" s="713"/>
      <c r="F242" s="713"/>
      <c r="G242" s="713"/>
      <c r="H242" s="714"/>
      <c r="I242" s="696" t="s">
        <v>327</v>
      </c>
      <c r="J242" s="697"/>
      <c r="K242" s="697"/>
      <c r="L242" s="697"/>
      <c r="M242" s="697"/>
      <c r="N242" s="697"/>
      <c r="O242" s="697"/>
      <c r="P242" s="697"/>
      <c r="Q242" s="697"/>
      <c r="R242" s="697"/>
      <c r="S242" s="715"/>
      <c r="T242" s="500" t="s">
        <v>341</v>
      </c>
      <c r="U242" s="513" t="s">
        <v>342</v>
      </c>
      <c r="V242" s="500" t="s">
        <v>328</v>
      </c>
      <c r="W242" s="454" t="s">
        <v>331</v>
      </c>
      <c r="X242" s="510"/>
      <c r="Y242" s="523"/>
      <c r="Z242" s="523"/>
      <c r="AA242" s="444"/>
      <c r="AB242" s="444"/>
      <c r="AC242" s="444"/>
      <c r="AD242" s="444"/>
    </row>
    <row r="243" spans="1:36" ht="26.25" customHeight="1" x14ac:dyDescent="0.15">
      <c r="A243" s="578"/>
      <c r="B243" s="579"/>
      <c r="C243" s="579"/>
      <c r="D243" s="579"/>
      <c r="E243" s="579"/>
      <c r="F243" s="579"/>
      <c r="G243" s="579"/>
      <c r="H243" s="579"/>
      <c r="I243" s="579"/>
      <c r="J243" s="579"/>
      <c r="K243" s="579"/>
      <c r="L243" s="579"/>
      <c r="M243" s="579"/>
      <c r="N243" s="579"/>
      <c r="O243" s="579"/>
      <c r="P243" s="579"/>
      <c r="Q243" s="579"/>
      <c r="R243" s="579"/>
      <c r="S243" s="579"/>
      <c r="T243" s="579"/>
      <c r="U243" s="579"/>
      <c r="V243" s="579"/>
      <c r="W243" s="580"/>
      <c r="X243" s="510"/>
      <c r="AE243" s="512"/>
      <c r="AF243" s="512"/>
      <c r="AG243" s="512"/>
      <c r="AH243" s="512"/>
      <c r="AI243" s="512"/>
      <c r="AJ243" s="512"/>
    </row>
    <row r="244" spans="1:36" ht="26.25" customHeight="1" thickBot="1" x14ac:dyDescent="0.2">
      <c r="A244" s="679" t="s">
        <v>304</v>
      </c>
      <c r="B244" s="680"/>
      <c r="C244" s="680"/>
      <c r="D244" s="680"/>
      <c r="E244" s="680"/>
      <c r="F244" s="680"/>
      <c r="G244" s="680"/>
      <c r="H244" s="680"/>
      <c r="I244" s="680"/>
      <c r="J244" s="680"/>
      <c r="K244" s="680"/>
      <c r="L244" s="680"/>
      <c r="M244" s="680"/>
      <c r="N244" s="680"/>
      <c r="O244" s="680"/>
      <c r="P244" s="680"/>
      <c r="Q244" s="680"/>
      <c r="R244" s="680"/>
      <c r="S244" s="680"/>
      <c r="T244" s="681"/>
      <c r="U244" s="681"/>
      <c r="V244" s="681"/>
      <c r="W244" s="682"/>
      <c r="X244" s="510"/>
      <c r="AE244" s="512"/>
      <c r="AF244" s="512"/>
      <c r="AG244" s="512"/>
      <c r="AH244" s="512"/>
      <c r="AI244" s="512"/>
      <c r="AJ244" s="512"/>
    </row>
    <row r="245" spans="1:36" ht="26.25" customHeight="1" x14ac:dyDescent="0.15">
      <c r="A245" s="436" t="s">
        <v>143</v>
      </c>
      <c r="B245" s="706" t="s">
        <v>144</v>
      </c>
      <c r="C245" s="706"/>
      <c r="D245" s="706" t="s">
        <v>145</v>
      </c>
      <c r="E245" s="706"/>
      <c r="F245" s="706"/>
      <c r="G245" s="706" t="s">
        <v>148</v>
      </c>
      <c r="H245" s="706"/>
      <c r="I245" s="706"/>
      <c r="J245" s="706"/>
      <c r="K245" s="707" t="s">
        <v>32</v>
      </c>
      <c r="L245" s="619"/>
      <c r="M245" s="619"/>
      <c r="N245" s="619"/>
      <c r="O245" s="619"/>
      <c r="P245" s="619"/>
      <c r="Q245" s="619"/>
      <c r="R245" s="619"/>
      <c r="S245" s="708"/>
      <c r="T245" s="434" t="s">
        <v>33</v>
      </c>
      <c r="U245" s="434" t="s">
        <v>34</v>
      </c>
      <c r="V245" s="434" t="s">
        <v>147</v>
      </c>
      <c r="W245" s="435" t="s">
        <v>35</v>
      </c>
    </row>
    <row r="246" spans="1:36" s="518" customFormat="1" ht="26.25" customHeight="1" x14ac:dyDescent="0.15">
      <c r="A246" s="515">
        <v>1</v>
      </c>
      <c r="B246" s="698" t="s">
        <v>343</v>
      </c>
      <c r="C246" s="699"/>
      <c r="D246" s="700" t="s">
        <v>346</v>
      </c>
      <c r="E246" s="701"/>
      <c r="F246" s="702"/>
      <c r="G246" s="688" t="s">
        <v>349</v>
      </c>
      <c r="H246" s="689"/>
      <c r="I246" s="689"/>
      <c r="J246" s="690"/>
      <c r="K246" s="691" t="s">
        <v>352</v>
      </c>
      <c r="L246" s="692"/>
      <c r="M246" s="692"/>
      <c r="N246" s="692"/>
      <c r="O246" s="692"/>
      <c r="P246" s="692"/>
      <c r="Q246" s="692"/>
      <c r="R246" s="692"/>
      <c r="S246" s="692"/>
      <c r="T246" s="514" t="s">
        <v>355</v>
      </c>
      <c r="U246" s="514" t="s">
        <v>356</v>
      </c>
      <c r="V246" s="514" t="s">
        <v>330</v>
      </c>
      <c r="W246" s="516" t="s">
        <v>285</v>
      </c>
      <c r="X246" s="517"/>
      <c r="Y246" s="517"/>
      <c r="Z246" s="517"/>
      <c r="AA246" s="517"/>
      <c r="AB246" s="517"/>
      <c r="AC246" s="517"/>
      <c r="AD246" s="517"/>
    </row>
    <row r="247" spans="1:36" s="518" customFormat="1" ht="26.25" customHeight="1" x14ac:dyDescent="0.15">
      <c r="A247" s="515">
        <v>2</v>
      </c>
      <c r="B247" s="712" t="s">
        <v>344</v>
      </c>
      <c r="C247" s="714"/>
      <c r="D247" s="928" t="s">
        <v>347</v>
      </c>
      <c r="E247" s="929"/>
      <c r="F247" s="930"/>
      <c r="G247" s="693" t="s">
        <v>350</v>
      </c>
      <c r="H247" s="694"/>
      <c r="I247" s="694"/>
      <c r="J247" s="695"/>
      <c r="K247" s="696" t="s">
        <v>353</v>
      </c>
      <c r="L247" s="697"/>
      <c r="M247" s="697"/>
      <c r="N247" s="697"/>
      <c r="O247" s="697"/>
      <c r="P247" s="697"/>
      <c r="Q247" s="697"/>
      <c r="R247" s="697"/>
      <c r="S247" s="715"/>
      <c r="T247" s="548" t="s">
        <v>328</v>
      </c>
      <c r="U247" s="548" t="s">
        <v>357</v>
      </c>
      <c r="V247" s="548" t="s">
        <v>358</v>
      </c>
      <c r="W247" s="549" t="s">
        <v>333</v>
      </c>
      <c r="X247" s="517"/>
      <c r="Y247" s="517"/>
      <c r="Z247" s="517"/>
      <c r="AA247" s="517"/>
      <c r="AB247" s="517"/>
      <c r="AC247" s="517"/>
      <c r="AD247" s="517"/>
    </row>
    <row r="248" spans="1:36" s="518" customFormat="1" ht="26.25" customHeight="1" thickBot="1" x14ac:dyDescent="0.2">
      <c r="A248" s="515">
        <v>3</v>
      </c>
      <c r="B248" s="686" t="s">
        <v>345</v>
      </c>
      <c r="C248" s="687"/>
      <c r="D248" s="703" t="s">
        <v>348</v>
      </c>
      <c r="E248" s="704"/>
      <c r="F248" s="705"/>
      <c r="G248" s="693" t="s">
        <v>351</v>
      </c>
      <c r="H248" s="694"/>
      <c r="I248" s="694"/>
      <c r="J248" s="695"/>
      <c r="K248" s="696" t="s">
        <v>354</v>
      </c>
      <c r="L248" s="697"/>
      <c r="M248" s="697"/>
      <c r="N248" s="697"/>
      <c r="O248" s="697"/>
      <c r="P248" s="697"/>
      <c r="Q248" s="697"/>
      <c r="R248" s="697"/>
      <c r="S248" s="697"/>
      <c r="T248" s="513" t="s">
        <v>359</v>
      </c>
      <c r="U248" s="453" t="s">
        <v>360</v>
      </c>
      <c r="V248" s="513" t="s">
        <v>330</v>
      </c>
      <c r="W248" s="519" t="s">
        <v>331</v>
      </c>
      <c r="X248" s="517"/>
      <c r="Y248" s="517"/>
      <c r="Z248" s="517"/>
      <c r="AA248" s="517"/>
      <c r="AB248" s="517"/>
      <c r="AC248" s="517"/>
      <c r="AD248" s="517"/>
    </row>
    <row r="249" spans="1:36" ht="26.1" customHeight="1" x14ac:dyDescent="0.15">
      <c r="A249" s="578"/>
      <c r="B249" s="579"/>
      <c r="C249" s="579"/>
      <c r="D249" s="579"/>
      <c r="E249" s="579"/>
      <c r="F249" s="579"/>
      <c r="G249" s="579"/>
      <c r="H249" s="579"/>
      <c r="I249" s="579"/>
      <c r="J249" s="579"/>
      <c r="K249" s="579"/>
      <c r="L249" s="579"/>
      <c r="M249" s="579"/>
      <c r="N249" s="579"/>
      <c r="O249" s="579"/>
      <c r="P249" s="579"/>
      <c r="Q249" s="579"/>
      <c r="R249" s="579"/>
      <c r="S249" s="579"/>
      <c r="T249" s="579"/>
      <c r="U249" s="579"/>
      <c r="V249" s="579"/>
      <c r="W249" s="580"/>
    </row>
    <row r="250" spans="1:36" ht="26.1" customHeight="1" thickBot="1" x14ac:dyDescent="0.2">
      <c r="A250" s="581" t="s">
        <v>149</v>
      </c>
      <c r="B250" s="582"/>
      <c r="C250" s="582"/>
      <c r="D250" s="582"/>
      <c r="E250" s="582"/>
      <c r="F250" s="582"/>
      <c r="G250" s="582"/>
      <c r="H250" s="582"/>
      <c r="I250" s="582"/>
      <c r="J250" s="582"/>
      <c r="K250" s="582"/>
      <c r="L250" s="582"/>
      <c r="M250" s="582"/>
      <c r="N250" s="582"/>
      <c r="O250" s="582"/>
      <c r="P250" s="582"/>
      <c r="Q250" s="582"/>
      <c r="R250" s="582"/>
      <c r="S250" s="582"/>
      <c r="T250" s="582"/>
      <c r="U250" s="582"/>
      <c r="V250" s="582"/>
      <c r="W250" s="583"/>
    </row>
    <row r="251" spans="1:36" ht="26.1" customHeight="1" x14ac:dyDescent="0.15">
      <c r="A251" s="912" t="s">
        <v>224</v>
      </c>
      <c r="B251" s="913"/>
      <c r="C251" s="449" t="s">
        <v>22</v>
      </c>
      <c r="D251" s="449" t="s">
        <v>26</v>
      </c>
      <c r="E251" s="449" t="s">
        <v>23</v>
      </c>
      <c r="F251" s="449" t="s">
        <v>24</v>
      </c>
      <c r="G251" s="449" t="s">
        <v>21</v>
      </c>
      <c r="H251" s="449" t="s">
        <v>25</v>
      </c>
      <c r="I251" s="877"/>
      <c r="J251" s="878"/>
      <c r="K251" s="878"/>
      <c r="L251" s="878"/>
      <c r="M251" s="878"/>
      <c r="N251" s="878"/>
      <c r="O251" s="879"/>
      <c r="P251" s="590"/>
      <c r="Q251" s="886"/>
      <c r="R251" s="887"/>
      <c r="S251" s="887"/>
      <c r="T251" s="887"/>
      <c r="U251" s="887"/>
      <c r="V251" s="887"/>
      <c r="W251" s="888"/>
    </row>
    <row r="252" spans="1:36" ht="26.1" customHeight="1" x14ac:dyDescent="0.15">
      <c r="A252" s="873" t="s">
        <v>220</v>
      </c>
      <c r="B252" s="443" t="s">
        <v>221</v>
      </c>
      <c r="C252" s="1422">
        <v>1000</v>
      </c>
      <c r="D252" s="1422">
        <v>500</v>
      </c>
      <c r="E252" s="1422">
        <v>300</v>
      </c>
      <c r="F252" s="1423">
        <v>300</v>
      </c>
      <c r="G252" s="1423"/>
      <c r="H252" s="1423">
        <v>500</v>
      </c>
      <c r="I252" s="880"/>
      <c r="J252" s="881"/>
      <c r="K252" s="881"/>
      <c r="L252" s="881"/>
      <c r="M252" s="881"/>
      <c r="N252" s="881"/>
      <c r="O252" s="882"/>
      <c r="P252" s="671"/>
      <c r="Q252" s="889"/>
      <c r="R252" s="890"/>
      <c r="S252" s="890"/>
      <c r="T252" s="890"/>
      <c r="U252" s="890"/>
      <c r="V252" s="890"/>
      <c r="W252" s="891"/>
    </row>
    <row r="253" spans="1:36" ht="26.1" customHeight="1" x14ac:dyDescent="0.15">
      <c r="A253" s="874"/>
      <c r="B253" s="443" t="s">
        <v>222</v>
      </c>
      <c r="C253" s="1422">
        <v>2486</v>
      </c>
      <c r="D253" s="1422">
        <v>8564</v>
      </c>
      <c r="E253" s="1422">
        <v>32</v>
      </c>
      <c r="F253" s="1423">
        <v>267</v>
      </c>
      <c r="G253" s="1423"/>
      <c r="H253" s="1423">
        <v>0</v>
      </c>
      <c r="I253" s="880"/>
      <c r="J253" s="881"/>
      <c r="K253" s="881"/>
      <c r="L253" s="881"/>
      <c r="M253" s="881"/>
      <c r="N253" s="881"/>
      <c r="O253" s="882"/>
      <c r="P253" s="671"/>
      <c r="Q253" s="889"/>
      <c r="R253" s="890"/>
      <c r="S253" s="890"/>
      <c r="T253" s="890"/>
      <c r="U253" s="890"/>
      <c r="V253" s="890"/>
      <c r="W253" s="891"/>
    </row>
    <row r="254" spans="1:36" ht="26.1" customHeight="1" x14ac:dyDescent="0.15">
      <c r="A254" s="875"/>
      <c r="B254" s="445" t="s">
        <v>225</v>
      </c>
      <c r="C254" s="446">
        <f t="shared" ref="C254:H254" si="72">C253/C252</f>
        <v>2.4860000000000002</v>
      </c>
      <c r="D254" s="446">
        <f t="shared" si="72"/>
        <v>17.128</v>
      </c>
      <c r="E254" s="446">
        <f t="shared" si="72"/>
        <v>0.10666666666666667</v>
      </c>
      <c r="F254" s="446">
        <f t="shared" si="72"/>
        <v>0.89</v>
      </c>
      <c r="G254" s="446" t="e">
        <f t="shared" si="72"/>
        <v>#DIV/0!</v>
      </c>
      <c r="H254" s="446">
        <f t="shared" si="72"/>
        <v>0</v>
      </c>
      <c r="I254" s="880"/>
      <c r="J254" s="881"/>
      <c r="K254" s="881"/>
      <c r="L254" s="881"/>
      <c r="M254" s="881"/>
      <c r="N254" s="881"/>
      <c r="O254" s="882"/>
      <c r="P254" s="671"/>
      <c r="Q254" s="889"/>
      <c r="R254" s="890"/>
      <c r="S254" s="890"/>
      <c r="T254" s="890"/>
      <c r="U254" s="890"/>
      <c r="V254" s="890"/>
      <c r="W254" s="891"/>
    </row>
    <row r="255" spans="1:36" ht="26.1" customHeight="1" x14ac:dyDescent="0.15">
      <c r="A255" s="873" t="s">
        <v>150</v>
      </c>
      <c r="B255" s="443" t="s">
        <v>221</v>
      </c>
      <c r="C255" s="1422">
        <v>800</v>
      </c>
      <c r="D255" s="1422">
        <v>500</v>
      </c>
      <c r="E255" s="1422">
        <v>500</v>
      </c>
      <c r="F255" s="1423">
        <v>500</v>
      </c>
      <c r="G255" s="1423"/>
      <c r="H255" s="1423">
        <v>300</v>
      </c>
      <c r="I255" s="880"/>
      <c r="J255" s="881"/>
      <c r="K255" s="881"/>
      <c r="L255" s="881"/>
      <c r="M255" s="881"/>
      <c r="N255" s="881"/>
      <c r="O255" s="882"/>
      <c r="P255" s="671"/>
      <c r="Q255" s="889"/>
      <c r="R255" s="890"/>
      <c r="S255" s="890"/>
      <c r="T255" s="890"/>
      <c r="U255" s="890"/>
      <c r="V255" s="890"/>
      <c r="W255" s="891"/>
    </row>
    <row r="256" spans="1:36" ht="26.1" customHeight="1" x14ac:dyDescent="0.15">
      <c r="A256" s="874"/>
      <c r="B256" s="443" t="s">
        <v>222</v>
      </c>
      <c r="C256" s="1422">
        <v>4792</v>
      </c>
      <c r="D256" s="1422">
        <v>3307</v>
      </c>
      <c r="E256" s="1422">
        <v>446</v>
      </c>
      <c r="F256" s="1423">
        <v>603</v>
      </c>
      <c r="G256" s="1423"/>
      <c r="H256" s="1423">
        <v>0</v>
      </c>
      <c r="I256" s="883"/>
      <c r="J256" s="884"/>
      <c r="K256" s="884"/>
      <c r="L256" s="884"/>
      <c r="M256" s="884"/>
      <c r="N256" s="884"/>
      <c r="O256" s="885"/>
      <c r="P256" s="671"/>
      <c r="Q256" s="892"/>
      <c r="R256" s="893"/>
      <c r="S256" s="893"/>
      <c r="T256" s="893"/>
      <c r="U256" s="893"/>
      <c r="V256" s="893"/>
      <c r="W256" s="894"/>
    </row>
    <row r="257" spans="1:24" ht="26.1" customHeight="1" x14ac:dyDescent="0.15">
      <c r="A257" s="875"/>
      <c r="B257" s="445" t="s">
        <v>225</v>
      </c>
      <c r="C257" s="446">
        <f>C256/C255</f>
        <v>5.99</v>
      </c>
      <c r="D257" s="446">
        <f t="shared" ref="D257" si="73">D256/D255</f>
        <v>6.6139999999999999</v>
      </c>
      <c r="E257" s="446">
        <f t="shared" ref="E257" si="74">E256/E255</f>
        <v>0.89200000000000002</v>
      </c>
      <c r="F257" s="446">
        <f t="shared" ref="F257" si="75">F256/F255</f>
        <v>1.206</v>
      </c>
      <c r="G257" s="446" t="e">
        <f t="shared" ref="G257" si="76">G256/G255</f>
        <v>#DIV/0!</v>
      </c>
      <c r="H257" s="446">
        <f t="shared" ref="H257" si="77">H256/H255</f>
        <v>0</v>
      </c>
      <c r="I257" s="909"/>
      <c r="J257" s="910"/>
      <c r="K257" s="910"/>
      <c r="L257" s="910"/>
      <c r="M257" s="910"/>
      <c r="N257" s="910"/>
      <c r="O257" s="910"/>
      <c r="P257" s="671"/>
      <c r="Q257" s="910"/>
      <c r="R257" s="910"/>
      <c r="S257" s="910"/>
      <c r="T257" s="910"/>
      <c r="U257" s="910"/>
      <c r="V257" s="910"/>
      <c r="W257" s="911"/>
    </row>
    <row r="258" spans="1:24" ht="26.1" customHeight="1" x14ac:dyDescent="0.15">
      <c r="A258" s="873" t="s">
        <v>151</v>
      </c>
      <c r="B258" s="443" t="s">
        <v>221</v>
      </c>
      <c r="C258" s="1422">
        <v>200</v>
      </c>
      <c r="D258" s="1422">
        <v>60</v>
      </c>
      <c r="E258" s="1422">
        <v>300</v>
      </c>
      <c r="F258" s="1423">
        <v>250</v>
      </c>
      <c r="G258" s="1423"/>
      <c r="H258" s="1423">
        <v>100</v>
      </c>
      <c r="I258" s="895"/>
      <c r="J258" s="896"/>
      <c r="K258" s="896"/>
      <c r="L258" s="896"/>
      <c r="M258" s="896"/>
      <c r="N258" s="896"/>
      <c r="O258" s="897"/>
      <c r="P258" s="671"/>
      <c r="Q258" s="904"/>
      <c r="R258" s="905"/>
      <c r="S258" s="905"/>
      <c r="T258" s="905"/>
      <c r="U258" s="905"/>
      <c r="V258" s="905"/>
      <c r="W258" s="906"/>
    </row>
    <row r="259" spans="1:24" ht="26.1" customHeight="1" x14ac:dyDescent="0.15">
      <c r="A259" s="874"/>
      <c r="B259" s="443" t="s">
        <v>222</v>
      </c>
      <c r="C259" s="1422">
        <v>536</v>
      </c>
      <c r="D259" s="1422">
        <v>0</v>
      </c>
      <c r="E259" s="1422">
        <v>0</v>
      </c>
      <c r="F259" s="1423">
        <v>200</v>
      </c>
      <c r="G259" s="1423"/>
      <c r="H259" s="1423">
        <v>0</v>
      </c>
      <c r="I259" s="898"/>
      <c r="J259" s="899"/>
      <c r="K259" s="899"/>
      <c r="L259" s="899"/>
      <c r="M259" s="899"/>
      <c r="N259" s="899"/>
      <c r="O259" s="900"/>
      <c r="P259" s="671"/>
      <c r="Q259" s="907"/>
      <c r="R259" s="671"/>
      <c r="S259" s="671"/>
      <c r="T259" s="671"/>
      <c r="U259" s="671"/>
      <c r="V259" s="671"/>
      <c r="W259" s="672"/>
    </row>
    <row r="260" spans="1:24" ht="26.1" customHeight="1" x14ac:dyDescent="0.15">
      <c r="A260" s="875"/>
      <c r="B260" s="445" t="s">
        <v>225</v>
      </c>
      <c r="C260" s="446">
        <f>C259/C258</f>
        <v>2.68</v>
      </c>
      <c r="D260" s="446">
        <f t="shared" ref="D260" si="78">D259/D258</f>
        <v>0</v>
      </c>
      <c r="E260" s="446">
        <f t="shared" ref="E260" si="79">E259/E258</f>
        <v>0</v>
      </c>
      <c r="F260" s="446">
        <f t="shared" ref="F260" si="80">F259/F258</f>
        <v>0.8</v>
      </c>
      <c r="G260" s="446" t="e">
        <f t="shared" ref="G260" si="81">G259/G258</f>
        <v>#DIV/0!</v>
      </c>
      <c r="H260" s="446">
        <f t="shared" ref="H260" si="82">H259/H258</f>
        <v>0</v>
      </c>
      <c r="I260" s="898"/>
      <c r="J260" s="899"/>
      <c r="K260" s="899"/>
      <c r="L260" s="899"/>
      <c r="M260" s="899"/>
      <c r="N260" s="899"/>
      <c r="O260" s="900"/>
      <c r="P260" s="671"/>
      <c r="Q260" s="907"/>
      <c r="R260" s="671"/>
      <c r="S260" s="671"/>
      <c r="T260" s="671"/>
      <c r="U260" s="671"/>
      <c r="V260" s="671"/>
      <c r="W260" s="672"/>
    </row>
    <row r="261" spans="1:24" ht="26.1" customHeight="1" x14ac:dyDescent="0.15">
      <c r="A261" s="873" t="s">
        <v>223</v>
      </c>
      <c r="B261" s="443" t="s">
        <v>221</v>
      </c>
      <c r="C261" s="1424">
        <v>1</v>
      </c>
      <c r="D261" s="1424">
        <v>1</v>
      </c>
      <c r="E261" s="1424">
        <v>1</v>
      </c>
      <c r="F261" s="1425">
        <v>1</v>
      </c>
      <c r="G261" s="1425"/>
      <c r="H261" s="1425">
        <v>1</v>
      </c>
      <c r="I261" s="898"/>
      <c r="J261" s="899"/>
      <c r="K261" s="899"/>
      <c r="L261" s="899"/>
      <c r="M261" s="899"/>
      <c r="N261" s="899"/>
      <c r="O261" s="900"/>
      <c r="P261" s="671"/>
      <c r="Q261" s="907"/>
      <c r="R261" s="671"/>
      <c r="S261" s="671"/>
      <c r="T261" s="671"/>
      <c r="U261" s="671"/>
      <c r="V261" s="671"/>
      <c r="W261" s="672"/>
    </row>
    <row r="262" spans="1:24" ht="26.1" customHeight="1" x14ac:dyDescent="0.15">
      <c r="A262" s="874"/>
      <c r="B262" s="443" t="s">
        <v>222</v>
      </c>
      <c r="C262" s="1426">
        <v>6</v>
      </c>
      <c r="D262" s="1426">
        <v>0</v>
      </c>
      <c r="E262" s="1426">
        <v>0</v>
      </c>
      <c r="F262" s="1427">
        <v>0</v>
      </c>
      <c r="G262" s="1427"/>
      <c r="H262" s="1427">
        <v>0</v>
      </c>
      <c r="I262" s="898"/>
      <c r="J262" s="899"/>
      <c r="K262" s="899"/>
      <c r="L262" s="899"/>
      <c r="M262" s="899"/>
      <c r="N262" s="899"/>
      <c r="O262" s="900"/>
      <c r="P262" s="671"/>
      <c r="Q262" s="907"/>
      <c r="R262" s="671"/>
      <c r="S262" s="671"/>
      <c r="T262" s="671"/>
      <c r="U262" s="671"/>
      <c r="V262" s="671"/>
      <c r="W262" s="672"/>
    </row>
    <row r="263" spans="1:24" ht="26.1" customHeight="1" thickBot="1" x14ac:dyDescent="0.2">
      <c r="A263" s="876"/>
      <c r="B263" s="447" t="s">
        <v>225</v>
      </c>
      <c r="C263" s="448">
        <f>C262/C261</f>
        <v>6</v>
      </c>
      <c r="D263" s="448">
        <f t="shared" ref="D263" si="83">D262/D261</f>
        <v>0</v>
      </c>
      <c r="E263" s="448">
        <f t="shared" ref="E263" si="84">E262/E261</f>
        <v>0</v>
      </c>
      <c r="F263" s="448">
        <f t="shared" ref="F263" si="85">F262/F261</f>
        <v>0</v>
      </c>
      <c r="G263" s="448" t="e">
        <f>G262/G261</f>
        <v>#DIV/0!</v>
      </c>
      <c r="H263" s="448">
        <f t="shared" ref="H263" si="86">H262/H261</f>
        <v>0</v>
      </c>
      <c r="I263" s="901"/>
      <c r="J263" s="902"/>
      <c r="K263" s="902"/>
      <c r="L263" s="902"/>
      <c r="M263" s="902"/>
      <c r="N263" s="902"/>
      <c r="O263" s="903"/>
      <c r="P263" s="674"/>
      <c r="Q263" s="908"/>
      <c r="R263" s="674"/>
      <c r="S263" s="674"/>
      <c r="T263" s="674"/>
      <c r="U263" s="674"/>
      <c r="V263" s="674"/>
      <c r="W263" s="675"/>
    </row>
    <row r="264" spans="1:24" ht="26.1" customHeight="1" x14ac:dyDescent="0.15">
      <c r="A264" s="384"/>
      <c r="B264" s="385"/>
      <c r="C264" s="385"/>
      <c r="I264" s="385"/>
      <c r="J264" s="385"/>
      <c r="K264" s="385"/>
      <c r="L264" s="385"/>
      <c r="M264" s="385"/>
      <c r="N264" s="385"/>
      <c r="O264" s="385"/>
      <c r="P264" s="385"/>
      <c r="Q264" s="385"/>
      <c r="R264" s="385"/>
      <c r="S264" s="385"/>
      <c r="T264" s="385"/>
      <c r="U264" s="385"/>
      <c r="V264" s="385"/>
      <c r="W264" s="438"/>
      <c r="X264" s="511"/>
    </row>
    <row r="265" spans="1:24" ht="26.1" customHeight="1" x14ac:dyDescent="0.15">
      <c r="A265" s="335"/>
    </row>
    <row r="266" spans="1:24" ht="26.1" customHeight="1" x14ac:dyDescent="0.15">
      <c r="A266" s="335"/>
    </row>
    <row r="267" spans="1:24" ht="26.1" customHeight="1" x14ac:dyDescent="0.15">
      <c r="A267" s="333"/>
      <c r="B267" s="333"/>
      <c r="C267" s="333"/>
      <c r="O267" s="333"/>
      <c r="P267" s="333"/>
      <c r="Q267" s="333"/>
      <c r="R267" s="333"/>
      <c r="S267" s="333"/>
      <c r="T267" s="333"/>
      <c r="U267" s="333"/>
      <c r="V267" s="333"/>
    </row>
    <row r="268" spans="1:24" ht="26.1" customHeight="1" x14ac:dyDescent="0.15">
      <c r="A268" s="333"/>
      <c r="B268" s="333"/>
      <c r="C268" s="333"/>
      <c r="O268" s="333"/>
      <c r="P268" s="333"/>
      <c r="Q268" s="333"/>
      <c r="R268" s="333"/>
      <c r="S268" s="333"/>
      <c r="T268" s="333"/>
      <c r="U268" s="333"/>
      <c r="V268" s="333"/>
    </row>
    <row r="269" spans="1:24" ht="26.1" customHeight="1" x14ac:dyDescent="0.15">
      <c r="A269" s="333"/>
      <c r="B269" s="333"/>
      <c r="C269" s="333"/>
      <c r="O269" s="333"/>
      <c r="P269" s="333"/>
      <c r="Q269" s="333"/>
      <c r="R269" s="333"/>
      <c r="S269" s="333"/>
      <c r="T269" s="333"/>
      <c r="U269" s="333"/>
      <c r="V269" s="333"/>
    </row>
    <row r="270" spans="1:24" ht="26.1" customHeight="1" x14ac:dyDescent="0.15">
      <c r="A270" s="333"/>
      <c r="B270" s="333"/>
      <c r="C270" s="333"/>
      <c r="O270" s="333"/>
      <c r="P270" s="333"/>
      <c r="Q270" s="333"/>
      <c r="R270" s="333"/>
      <c r="S270" s="333"/>
      <c r="T270" s="333"/>
      <c r="U270" s="333"/>
      <c r="V270" s="333"/>
    </row>
    <row r="271" spans="1:24" ht="26.1" customHeight="1" x14ac:dyDescent="0.15">
      <c r="A271" s="333"/>
      <c r="B271" s="333"/>
      <c r="C271" s="333"/>
      <c r="O271" s="333"/>
      <c r="P271" s="333"/>
      <c r="Q271" s="333"/>
      <c r="R271" s="333"/>
      <c r="S271" s="333"/>
      <c r="T271" s="333"/>
      <c r="U271" s="333"/>
      <c r="V271" s="333"/>
    </row>
    <row r="272" spans="1:24" ht="26.1" customHeight="1" x14ac:dyDescent="0.15">
      <c r="A272" s="333"/>
      <c r="B272" s="333"/>
      <c r="C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D277" s="333"/>
      <c r="E277" s="333"/>
      <c r="F277" s="333"/>
      <c r="G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D278" s="333"/>
      <c r="E278" s="333"/>
      <c r="F278" s="333"/>
      <c r="G278" s="333"/>
      <c r="H278" s="333"/>
      <c r="I278" s="333"/>
      <c r="J278" s="333"/>
      <c r="K278" s="333"/>
      <c r="L278" s="333"/>
      <c r="M278" s="333"/>
      <c r="N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D279" s="333"/>
      <c r="E279" s="333"/>
      <c r="F279" s="333"/>
      <c r="G279" s="333"/>
      <c r="H279" s="333"/>
      <c r="I279" s="333"/>
      <c r="J279" s="333"/>
      <c r="K279" s="333"/>
      <c r="L279" s="333"/>
      <c r="M279" s="333"/>
      <c r="N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6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26.1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26.1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26.1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26.1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26.1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206.1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  <row r="436" spans="1:22" ht="222" customHeight="1" x14ac:dyDescent="0.15">
      <c r="A436" s="333"/>
      <c r="B436" s="333"/>
      <c r="C436" s="333"/>
      <c r="D436" s="333"/>
      <c r="E436" s="333"/>
      <c r="F436" s="333"/>
      <c r="G436" s="333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333"/>
      <c r="T436" s="333"/>
      <c r="U436" s="333"/>
      <c r="V436" s="333"/>
    </row>
    <row r="437" spans="1:22" ht="171" customHeight="1" x14ac:dyDescent="0.15">
      <c r="A437" s="333"/>
      <c r="B437" s="333"/>
      <c r="C437" s="333"/>
      <c r="D437" s="333"/>
      <c r="E437" s="333"/>
      <c r="F437" s="333"/>
      <c r="G437" s="333"/>
      <c r="H437" s="333"/>
      <c r="I437" s="333"/>
      <c r="J437" s="333"/>
      <c r="K437" s="333"/>
      <c r="L437" s="333"/>
      <c r="M437" s="333"/>
      <c r="N437" s="333"/>
      <c r="O437" s="333"/>
      <c r="P437" s="333"/>
      <c r="Q437" s="333"/>
      <c r="R437" s="333"/>
      <c r="S437" s="333"/>
      <c r="T437" s="333"/>
      <c r="U437" s="333"/>
      <c r="V437" s="333"/>
    </row>
    <row r="438" spans="1:22" ht="168" customHeight="1" x14ac:dyDescent="0.15">
      <c r="A438" s="333"/>
      <c r="B438" s="333"/>
      <c r="C438" s="333"/>
      <c r="D438" s="333"/>
      <c r="E438" s="333"/>
      <c r="F438" s="333"/>
      <c r="G438" s="333"/>
      <c r="H438" s="333"/>
      <c r="I438" s="333"/>
      <c r="J438" s="333"/>
      <c r="K438" s="333"/>
      <c r="L438" s="333"/>
      <c r="M438" s="333"/>
      <c r="N438" s="333"/>
      <c r="O438" s="333"/>
      <c r="P438" s="333"/>
      <c r="Q438" s="333"/>
      <c r="R438" s="333"/>
      <c r="S438" s="333"/>
      <c r="T438" s="333"/>
      <c r="U438" s="333"/>
      <c r="V438" s="333"/>
    </row>
    <row r="439" spans="1:22" ht="219" customHeight="1" x14ac:dyDescent="0.15">
      <c r="A439" s="333"/>
      <c r="B439" s="333"/>
      <c r="C439" s="333"/>
      <c r="D439" s="333"/>
      <c r="E439" s="333"/>
      <c r="F439" s="333"/>
      <c r="G439" s="333"/>
      <c r="H439" s="333"/>
      <c r="I439" s="333"/>
      <c r="J439" s="333"/>
      <c r="K439" s="333"/>
      <c r="L439" s="333"/>
      <c r="M439" s="333"/>
      <c r="N439" s="333"/>
      <c r="O439" s="333"/>
      <c r="P439" s="333"/>
      <c r="Q439" s="333"/>
      <c r="R439" s="333"/>
      <c r="S439" s="333"/>
      <c r="T439" s="333"/>
      <c r="U439" s="333"/>
      <c r="V439" s="333"/>
    </row>
    <row r="440" spans="1:22" ht="144.94999999999999" customHeight="1" x14ac:dyDescent="0.15">
      <c r="A440" s="333"/>
      <c r="B440" s="333"/>
      <c r="C440" s="333"/>
      <c r="D440" s="333"/>
      <c r="E440" s="333"/>
      <c r="F440" s="333"/>
      <c r="G440" s="333"/>
      <c r="H440" s="333"/>
      <c r="I440" s="333"/>
      <c r="J440" s="333"/>
      <c r="K440" s="333"/>
      <c r="L440" s="333"/>
      <c r="M440" s="333"/>
      <c r="N440" s="333"/>
      <c r="O440" s="333"/>
      <c r="P440" s="333"/>
      <c r="Q440" s="333"/>
      <c r="R440" s="333"/>
      <c r="S440" s="333"/>
      <c r="T440" s="333"/>
      <c r="U440" s="333"/>
      <c r="V440" s="333"/>
    </row>
    <row r="441" spans="1:22" ht="150" customHeight="1" x14ac:dyDescent="0.15">
      <c r="A441" s="333"/>
      <c r="B441" s="333"/>
      <c r="C441" s="333"/>
      <c r="D441" s="333"/>
      <c r="E441" s="333"/>
      <c r="F441" s="333"/>
      <c r="G441" s="333"/>
      <c r="H441" s="333"/>
      <c r="I441" s="333"/>
      <c r="J441" s="333"/>
      <c r="K441" s="333"/>
      <c r="L441" s="333"/>
      <c r="M441" s="333"/>
      <c r="N441" s="333"/>
      <c r="O441" s="333"/>
      <c r="P441" s="333"/>
      <c r="Q441" s="333"/>
      <c r="R441" s="333"/>
      <c r="S441" s="333"/>
      <c r="T441" s="333"/>
      <c r="U441" s="333"/>
      <c r="V441" s="333"/>
    </row>
    <row r="442" spans="1:22" ht="170.1" customHeight="1" x14ac:dyDescent="0.15">
      <c r="A442" s="333"/>
      <c r="B442" s="333"/>
      <c r="C442" s="333"/>
      <c r="D442" s="333"/>
      <c r="E442" s="333"/>
      <c r="F442" s="333"/>
      <c r="G442" s="333"/>
      <c r="H442" s="333"/>
      <c r="I442" s="333"/>
      <c r="J442" s="333"/>
      <c r="K442" s="333"/>
      <c r="L442" s="333"/>
      <c r="M442" s="333"/>
      <c r="N442" s="333"/>
      <c r="O442" s="333"/>
      <c r="P442" s="333"/>
      <c r="Q442" s="333"/>
      <c r="R442" s="333"/>
      <c r="S442" s="333"/>
      <c r="T442" s="333"/>
      <c r="U442" s="333"/>
      <c r="V442" s="333"/>
    </row>
  </sheetData>
  <mergeCells count="741">
    <mergeCell ref="B239:C241"/>
    <mergeCell ref="B233:C238"/>
    <mergeCell ref="B247:C247"/>
    <mergeCell ref="D247:F247"/>
    <mergeCell ref="G247:J247"/>
    <mergeCell ref="K247:S247"/>
    <mergeCell ref="D239:H239"/>
    <mergeCell ref="D240:H240"/>
    <mergeCell ref="D241:H241"/>
    <mergeCell ref="I235:S235"/>
    <mergeCell ref="I236:S236"/>
    <mergeCell ref="I237:S237"/>
    <mergeCell ref="I238:S238"/>
    <mergeCell ref="I239:S239"/>
    <mergeCell ref="I240:S240"/>
    <mergeCell ref="I241:S241"/>
    <mergeCell ref="D235:H235"/>
    <mergeCell ref="I234:S234"/>
    <mergeCell ref="D234:H234"/>
    <mergeCell ref="D236:H236"/>
    <mergeCell ref="D237:H237"/>
    <mergeCell ref="D238:H238"/>
    <mergeCell ref="B245:C245"/>
    <mergeCell ref="D245:F245"/>
    <mergeCell ref="A33:W33"/>
    <mergeCell ref="D34:L34"/>
    <mergeCell ref="M34:U34"/>
    <mergeCell ref="T42:U42"/>
    <mergeCell ref="V42:W42"/>
    <mergeCell ref="K43:L43"/>
    <mergeCell ref="T43:U43"/>
    <mergeCell ref="B104:F104"/>
    <mergeCell ref="V43:W43"/>
    <mergeCell ref="V40:W40"/>
    <mergeCell ref="K41:L41"/>
    <mergeCell ref="T41:U41"/>
    <mergeCell ref="V41:W41"/>
    <mergeCell ref="K35:L35"/>
    <mergeCell ref="T35:U35"/>
    <mergeCell ref="K36:L36"/>
    <mergeCell ref="T36:U36"/>
    <mergeCell ref="V36:W36"/>
    <mergeCell ref="K245:S245"/>
    <mergeCell ref="H31:L31"/>
    <mergeCell ref="M31:T31"/>
    <mergeCell ref="G104:M104"/>
    <mergeCell ref="N104:T104"/>
    <mergeCell ref="K183:W183"/>
    <mergeCell ref="K44:L44"/>
    <mergeCell ref="T44:U44"/>
    <mergeCell ref="V44:W44"/>
    <mergeCell ref="K45:L45"/>
    <mergeCell ref="T45:U45"/>
    <mergeCell ref="K39:L39"/>
    <mergeCell ref="T39:U39"/>
    <mergeCell ref="V39:W39"/>
    <mergeCell ref="V45:W45"/>
    <mergeCell ref="K42:L42"/>
    <mergeCell ref="V34:W35"/>
    <mergeCell ref="K40:L40"/>
    <mergeCell ref="T40:U40"/>
    <mergeCell ref="K37:L37"/>
    <mergeCell ref="T37:U37"/>
    <mergeCell ref="V112:W113"/>
    <mergeCell ref="K113:L113"/>
    <mergeCell ref="T113:U113"/>
    <mergeCell ref="V37:W37"/>
    <mergeCell ref="K38:L38"/>
    <mergeCell ref="T38:U38"/>
    <mergeCell ref="V38:W38"/>
    <mergeCell ref="A258:A260"/>
    <mergeCell ref="A261:A263"/>
    <mergeCell ref="A252:A254"/>
    <mergeCell ref="I251:O256"/>
    <mergeCell ref="Q251:W256"/>
    <mergeCell ref="I258:O263"/>
    <mergeCell ref="Q258:W263"/>
    <mergeCell ref="P251:P263"/>
    <mergeCell ref="I257:O257"/>
    <mergeCell ref="Q257:W257"/>
    <mergeCell ref="A251:B251"/>
    <mergeCell ref="A255:A257"/>
    <mergeCell ref="K49:L49"/>
    <mergeCell ref="T49:U49"/>
    <mergeCell ref="V49:W49"/>
    <mergeCell ref="A36:B38"/>
    <mergeCell ref="K46:L46"/>
    <mergeCell ref="T46:U46"/>
    <mergeCell ref="V46:W46"/>
    <mergeCell ref="K47:L47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A28:F31"/>
    <mergeCell ref="H30:L30"/>
    <mergeCell ref="M30:T30"/>
    <mergeCell ref="T47:U47"/>
    <mergeCell ref="V47:W47"/>
    <mergeCell ref="K48:L48"/>
    <mergeCell ref="T48:U48"/>
    <mergeCell ref="V48:W48"/>
    <mergeCell ref="K50:L50"/>
    <mergeCell ref="T50:U50"/>
    <mergeCell ref="V50:W50"/>
    <mergeCell ref="K51:L51"/>
    <mergeCell ref="T51:U51"/>
    <mergeCell ref="V51:W51"/>
    <mergeCell ref="K52:L52"/>
    <mergeCell ref="T52:U52"/>
    <mergeCell ref="V52:W52"/>
    <mergeCell ref="K53:L53"/>
    <mergeCell ref="T53:U53"/>
    <mergeCell ref="V53:W53"/>
    <mergeCell ref="K54:L54"/>
    <mergeCell ref="T54:U54"/>
    <mergeCell ref="V54:W54"/>
    <mergeCell ref="K55:L55"/>
    <mergeCell ref="T55:U55"/>
    <mergeCell ref="V55:W55"/>
    <mergeCell ref="K56:L56"/>
    <mergeCell ref="T56:U56"/>
    <mergeCell ref="V56:W56"/>
    <mergeCell ref="A61:W61"/>
    <mergeCell ref="A62:W62"/>
    <mergeCell ref="C63:K63"/>
    <mergeCell ref="L63:Q63"/>
    <mergeCell ref="T57:U57"/>
    <mergeCell ref="V57:W57"/>
    <mergeCell ref="T58:U58"/>
    <mergeCell ref="V58:W58"/>
    <mergeCell ref="T59:U59"/>
    <mergeCell ref="V59:W59"/>
    <mergeCell ref="C64:D64"/>
    <mergeCell ref="E64:G64"/>
    <mergeCell ref="H64:I64"/>
    <mergeCell ref="J64:K64"/>
    <mergeCell ref="L64:M64"/>
    <mergeCell ref="N64:O64"/>
    <mergeCell ref="P64:Q64"/>
    <mergeCell ref="A57:B59"/>
    <mergeCell ref="K57:L57"/>
    <mergeCell ref="K58:L58"/>
    <mergeCell ref="K59:L59"/>
    <mergeCell ref="D76:L76"/>
    <mergeCell ref="M76:U76"/>
    <mergeCell ref="K77:L77"/>
    <mergeCell ref="T77:U77"/>
    <mergeCell ref="K78:L78"/>
    <mergeCell ref="T78:U78"/>
    <mergeCell ref="K79:L79"/>
    <mergeCell ref="T79:U79"/>
    <mergeCell ref="A66:B66"/>
    <mergeCell ref="A67:B67"/>
    <mergeCell ref="A68:B68"/>
    <mergeCell ref="A69:B69"/>
    <mergeCell ref="A70:B70"/>
    <mergeCell ref="A71:B71"/>
    <mergeCell ref="A72:B72"/>
    <mergeCell ref="A73:B73"/>
    <mergeCell ref="A75:W75"/>
    <mergeCell ref="B78:B79"/>
    <mergeCell ref="A78:A82"/>
    <mergeCell ref="K80:L80"/>
    <mergeCell ref="T80:U80"/>
    <mergeCell ref="K81:L81"/>
    <mergeCell ref="T81:U81"/>
    <mergeCell ref="B82:C82"/>
    <mergeCell ref="K82:L82"/>
    <mergeCell ref="T82:U82"/>
    <mergeCell ref="B80:B81"/>
    <mergeCell ref="A95:W95"/>
    <mergeCell ref="D96:L96"/>
    <mergeCell ref="M96:U96"/>
    <mergeCell ref="K97:L97"/>
    <mergeCell ref="T97:U97"/>
    <mergeCell ref="M88:W93"/>
    <mergeCell ref="V96:W97"/>
    <mergeCell ref="B84:C84"/>
    <mergeCell ref="K84:L84"/>
    <mergeCell ref="T84:U84"/>
    <mergeCell ref="B85:C85"/>
    <mergeCell ref="K85:L85"/>
    <mergeCell ref="T85:U85"/>
    <mergeCell ref="B86:C86"/>
    <mergeCell ref="K86:L86"/>
    <mergeCell ref="T86:U86"/>
    <mergeCell ref="V86:W86"/>
    <mergeCell ref="B83:C83"/>
    <mergeCell ref="K83:L83"/>
    <mergeCell ref="T83:U83"/>
    <mergeCell ref="V83:W83"/>
    <mergeCell ref="B87:C87"/>
    <mergeCell ref="K87:L87"/>
    <mergeCell ref="T87:U87"/>
    <mergeCell ref="V87:W87"/>
    <mergeCell ref="V85:W85"/>
    <mergeCell ref="K115:L115"/>
    <mergeCell ref="A121:B122"/>
    <mergeCell ref="B117:C117"/>
    <mergeCell ref="K117:L117"/>
    <mergeCell ref="T117:U117"/>
    <mergeCell ref="B118:C118"/>
    <mergeCell ref="K118:L118"/>
    <mergeCell ref="T118:U118"/>
    <mergeCell ref="A120:W120"/>
    <mergeCell ref="C121:G121"/>
    <mergeCell ref="H121:L121"/>
    <mergeCell ref="B116:C116"/>
    <mergeCell ref="K116:L116"/>
    <mergeCell ref="T116:U116"/>
    <mergeCell ref="T115:U115"/>
    <mergeCell ref="M121:M122"/>
    <mergeCell ref="N121:N122"/>
    <mergeCell ref="O121:O122"/>
    <mergeCell ref="P121:P122"/>
    <mergeCell ref="Q121:Q122"/>
    <mergeCell ref="K98:L98"/>
    <mergeCell ref="T98:U98"/>
    <mergeCell ref="B99:C99"/>
    <mergeCell ref="K99:L99"/>
    <mergeCell ref="T99:U99"/>
    <mergeCell ref="B100:C100"/>
    <mergeCell ref="K100:L100"/>
    <mergeCell ref="T100:U100"/>
    <mergeCell ref="B114:C114"/>
    <mergeCell ref="K114:L114"/>
    <mergeCell ref="T114:U114"/>
    <mergeCell ref="B105:F105"/>
    <mergeCell ref="G105:M105"/>
    <mergeCell ref="N105:T105"/>
    <mergeCell ref="A112:C113"/>
    <mergeCell ref="D112:L112"/>
    <mergeCell ref="M112:U11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B98:C98"/>
    <mergeCell ref="B115:C115"/>
    <mergeCell ref="A98:A100"/>
    <mergeCell ref="A114:A118"/>
    <mergeCell ref="A132:W132"/>
    <mergeCell ref="D133:G133"/>
    <mergeCell ref="H133:I133"/>
    <mergeCell ref="K133:L133"/>
    <mergeCell ref="N133:Q133"/>
    <mergeCell ref="A135:B135"/>
    <mergeCell ref="A136:B136"/>
    <mergeCell ref="A137:B137"/>
    <mergeCell ref="A138:B138"/>
    <mergeCell ref="C133:C134"/>
    <mergeCell ref="A133:B134"/>
    <mergeCell ref="J133:J134"/>
    <mergeCell ref="M133:M134"/>
    <mergeCell ref="A139:B139"/>
    <mergeCell ref="A140:B140"/>
    <mergeCell ref="A141:B141"/>
    <mergeCell ref="A142:B142"/>
    <mergeCell ref="A144:W144"/>
    <mergeCell ref="D145:K145"/>
    <mergeCell ref="P145:W145"/>
    <mergeCell ref="D146:E146"/>
    <mergeCell ref="F146:G146"/>
    <mergeCell ref="H146:I146"/>
    <mergeCell ref="J146:K146"/>
    <mergeCell ref="P146:Q146"/>
    <mergeCell ref="R146:S146"/>
    <mergeCell ref="T146:U146"/>
    <mergeCell ref="V146:W146"/>
    <mergeCell ref="C145:C146"/>
    <mergeCell ref="L145:O146"/>
    <mergeCell ref="A145:B146"/>
    <mergeCell ref="A147:B147"/>
    <mergeCell ref="D147:E147"/>
    <mergeCell ref="F147:G147"/>
    <mergeCell ref="H147:I147"/>
    <mergeCell ref="J147:K147"/>
    <mergeCell ref="P147:Q147"/>
    <mergeCell ref="R147:S147"/>
    <mergeCell ref="T147:U147"/>
    <mergeCell ref="V147:W147"/>
    <mergeCell ref="A148:B148"/>
    <mergeCell ref="D148:E148"/>
    <mergeCell ref="F148:G148"/>
    <mergeCell ref="H148:I148"/>
    <mergeCell ref="J148:K148"/>
    <mergeCell ref="P148:Q148"/>
    <mergeCell ref="R148:S148"/>
    <mergeCell ref="T148:U148"/>
    <mergeCell ref="V148:W148"/>
    <mergeCell ref="A150:B150"/>
    <mergeCell ref="D150:E150"/>
    <mergeCell ref="F150:G150"/>
    <mergeCell ref="H150:I150"/>
    <mergeCell ref="J150:K150"/>
    <mergeCell ref="P150:Q150"/>
    <mergeCell ref="R150:S150"/>
    <mergeCell ref="T150:U150"/>
    <mergeCell ref="V150:W150"/>
    <mergeCell ref="A149:B149"/>
    <mergeCell ref="D149:E149"/>
    <mergeCell ref="F149:G149"/>
    <mergeCell ref="H149:I149"/>
    <mergeCell ref="J149:K149"/>
    <mergeCell ref="P149:Q149"/>
    <mergeCell ref="R149:S149"/>
    <mergeCell ref="T149:U149"/>
    <mergeCell ref="V149:W149"/>
    <mergeCell ref="D153:E153"/>
    <mergeCell ref="F153:G153"/>
    <mergeCell ref="H153:I153"/>
    <mergeCell ref="J153:K153"/>
    <mergeCell ref="P153:Q153"/>
    <mergeCell ref="R153:S153"/>
    <mergeCell ref="T153:U153"/>
    <mergeCell ref="V153:W153"/>
    <mergeCell ref="J152:K152"/>
    <mergeCell ref="P152:Q152"/>
    <mergeCell ref="R152:S152"/>
    <mergeCell ref="T152:U152"/>
    <mergeCell ref="V152:W152"/>
    <mergeCell ref="A154:B154"/>
    <mergeCell ref="D154:E154"/>
    <mergeCell ref="F154:G154"/>
    <mergeCell ref="H154:I154"/>
    <mergeCell ref="J154:K154"/>
    <mergeCell ref="P154:Q154"/>
    <mergeCell ref="R154:S154"/>
    <mergeCell ref="T154:U154"/>
    <mergeCell ref="V154:W154"/>
    <mergeCell ref="L147:O154"/>
    <mergeCell ref="A151:B151"/>
    <mergeCell ref="D151:E151"/>
    <mergeCell ref="F151:G151"/>
    <mergeCell ref="H151:I151"/>
    <mergeCell ref="J151:K151"/>
    <mergeCell ref="P151:Q151"/>
    <mergeCell ref="R151:S151"/>
    <mergeCell ref="T151:U151"/>
    <mergeCell ref="V151:W151"/>
    <mergeCell ref="A152:B152"/>
    <mergeCell ref="D152:E152"/>
    <mergeCell ref="F152:G152"/>
    <mergeCell ref="H152:I152"/>
    <mergeCell ref="A153:B153"/>
    <mergeCell ref="A156:W156"/>
    <mergeCell ref="D157:L157"/>
    <mergeCell ref="M157:U157"/>
    <mergeCell ref="K158:L158"/>
    <mergeCell ref="T158:U158"/>
    <mergeCell ref="K159:L159"/>
    <mergeCell ref="T159:U159"/>
    <mergeCell ref="V159:W159"/>
    <mergeCell ref="K160:L160"/>
    <mergeCell ref="T160:U160"/>
    <mergeCell ref="V160:W160"/>
    <mergeCell ref="T166:U166"/>
    <mergeCell ref="V166:W166"/>
    <mergeCell ref="K161:L161"/>
    <mergeCell ref="T161:U161"/>
    <mergeCell ref="V161:W161"/>
    <mergeCell ref="K162:L162"/>
    <mergeCell ref="T162:U162"/>
    <mergeCell ref="V162:W162"/>
    <mergeCell ref="A157:C158"/>
    <mergeCell ref="V157:W158"/>
    <mergeCell ref="K163:L163"/>
    <mergeCell ref="T163:U163"/>
    <mergeCell ref="V163:W163"/>
    <mergeCell ref="K167:L167"/>
    <mergeCell ref="T167:U167"/>
    <mergeCell ref="V167:W167"/>
    <mergeCell ref="K168:L168"/>
    <mergeCell ref="T168:U168"/>
    <mergeCell ref="V168:W168"/>
    <mergeCell ref="A170:W170"/>
    <mergeCell ref="A171:B171"/>
    <mergeCell ref="C171:D171"/>
    <mergeCell ref="E171:F171"/>
    <mergeCell ref="G171:H171"/>
    <mergeCell ref="I171:J171"/>
    <mergeCell ref="K171:W171"/>
    <mergeCell ref="A167:B168"/>
    <mergeCell ref="A169:W169"/>
    <mergeCell ref="C172:D172"/>
    <mergeCell ref="E172:F172"/>
    <mergeCell ref="G172:H172"/>
    <mergeCell ref="I172:J172"/>
    <mergeCell ref="K172:W172"/>
    <mergeCell ref="A172:B176"/>
    <mergeCell ref="C173:D173"/>
    <mergeCell ref="E173:F173"/>
    <mergeCell ref="G173:H173"/>
    <mergeCell ref="I173:J173"/>
    <mergeCell ref="K173:W173"/>
    <mergeCell ref="C174:D174"/>
    <mergeCell ref="E174:F174"/>
    <mergeCell ref="G174:H174"/>
    <mergeCell ref="I174:J174"/>
    <mergeCell ref="K174:W174"/>
    <mergeCell ref="C175:D175"/>
    <mergeCell ref="E175:F175"/>
    <mergeCell ref="G175:H175"/>
    <mergeCell ref="I175:J175"/>
    <mergeCell ref="K175:W175"/>
    <mergeCell ref="C176:D176"/>
    <mergeCell ref="E176:F176"/>
    <mergeCell ref="G176:H176"/>
    <mergeCell ref="I176:J176"/>
    <mergeCell ref="K176:W176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I179:J179"/>
    <mergeCell ref="K179:W179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4:W184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K185:W185"/>
    <mergeCell ref="C186:D186"/>
    <mergeCell ref="E186:F186"/>
    <mergeCell ref="G186:H186"/>
    <mergeCell ref="I186:J186"/>
    <mergeCell ref="K186:W186"/>
    <mergeCell ref="C187:D187"/>
    <mergeCell ref="E187:F187"/>
    <mergeCell ref="G187:H187"/>
    <mergeCell ref="I187:J187"/>
    <mergeCell ref="K187:W187"/>
    <mergeCell ref="C188:D188"/>
    <mergeCell ref="E188:F188"/>
    <mergeCell ref="G188:H188"/>
    <mergeCell ref="I188:J188"/>
    <mergeCell ref="K188:W188"/>
    <mergeCell ref="C189:D189"/>
    <mergeCell ref="E189:F189"/>
    <mergeCell ref="G189:H189"/>
    <mergeCell ref="I189:J189"/>
    <mergeCell ref="K189:W189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92:D192"/>
    <mergeCell ref="E192:F192"/>
    <mergeCell ref="G192:H192"/>
    <mergeCell ref="I192:J192"/>
    <mergeCell ref="K192:W192"/>
    <mergeCell ref="C193:D193"/>
    <mergeCell ref="E193:F193"/>
    <mergeCell ref="G193:H193"/>
    <mergeCell ref="I193:J193"/>
    <mergeCell ref="K193:W193"/>
    <mergeCell ref="C194:D194"/>
    <mergeCell ref="E194:F194"/>
    <mergeCell ref="G194:H194"/>
    <mergeCell ref="I194:J194"/>
    <mergeCell ref="K194:W194"/>
    <mergeCell ref="C195:D195"/>
    <mergeCell ref="E195:F195"/>
    <mergeCell ref="G195:H195"/>
    <mergeCell ref="I195:J195"/>
    <mergeCell ref="K195:W195"/>
    <mergeCell ref="C196:D196"/>
    <mergeCell ref="E196:F196"/>
    <mergeCell ref="G196:H196"/>
    <mergeCell ref="I196:J196"/>
    <mergeCell ref="K196:W196"/>
    <mergeCell ref="C197:D197"/>
    <mergeCell ref="E197:F197"/>
    <mergeCell ref="G197:H197"/>
    <mergeCell ref="I197:J197"/>
    <mergeCell ref="K197:W197"/>
    <mergeCell ref="C198:D198"/>
    <mergeCell ref="E198:F198"/>
    <mergeCell ref="G198:H198"/>
    <mergeCell ref="I198:J198"/>
    <mergeCell ref="K198:W198"/>
    <mergeCell ref="C199:D199"/>
    <mergeCell ref="E199:F199"/>
    <mergeCell ref="G199:H199"/>
    <mergeCell ref="I199:J199"/>
    <mergeCell ref="K199:W199"/>
    <mergeCell ref="C200:D200"/>
    <mergeCell ref="E200:F200"/>
    <mergeCell ref="G200:H200"/>
    <mergeCell ref="I200:J200"/>
    <mergeCell ref="K200:W200"/>
    <mergeCell ref="E201:F201"/>
    <mergeCell ref="G201:H201"/>
    <mergeCell ref="I201:J201"/>
    <mergeCell ref="K201:W201"/>
    <mergeCell ref="C202:D202"/>
    <mergeCell ref="E202:F202"/>
    <mergeCell ref="G202:H202"/>
    <mergeCell ref="I202:J202"/>
    <mergeCell ref="K202:W202"/>
    <mergeCell ref="M227:W227"/>
    <mergeCell ref="C228:L228"/>
    <mergeCell ref="M228:W228"/>
    <mergeCell ref="G203:H203"/>
    <mergeCell ref="I203:J203"/>
    <mergeCell ref="K203:W203"/>
    <mergeCell ref="C204:D204"/>
    <mergeCell ref="E204:F204"/>
    <mergeCell ref="G204:H204"/>
    <mergeCell ref="I204:J204"/>
    <mergeCell ref="K204:W204"/>
    <mergeCell ref="M221:W221"/>
    <mergeCell ref="A229:W229"/>
    <mergeCell ref="B242:C242"/>
    <mergeCell ref="A250:W250"/>
    <mergeCell ref="G246:J246"/>
    <mergeCell ref="K246:S246"/>
    <mergeCell ref="G248:J248"/>
    <mergeCell ref="K248:S248"/>
    <mergeCell ref="A249:W249"/>
    <mergeCell ref="B246:C246"/>
    <mergeCell ref="B248:C248"/>
    <mergeCell ref="D246:F246"/>
    <mergeCell ref="D248:F248"/>
    <mergeCell ref="A243:W243"/>
    <mergeCell ref="A230:W230"/>
    <mergeCell ref="A231:W231"/>
    <mergeCell ref="B232:C232"/>
    <mergeCell ref="D232:H232"/>
    <mergeCell ref="I232:S232"/>
    <mergeCell ref="D233:H233"/>
    <mergeCell ref="I233:S233"/>
    <mergeCell ref="D242:H242"/>
    <mergeCell ref="I242:S242"/>
    <mergeCell ref="A244:W244"/>
    <mergeCell ref="G245:J245"/>
    <mergeCell ref="A213:B213"/>
    <mergeCell ref="C213:D213"/>
    <mergeCell ref="E213:F213"/>
    <mergeCell ref="G213:H213"/>
    <mergeCell ref="I213:J213"/>
    <mergeCell ref="K213:T213"/>
    <mergeCell ref="A208:W208"/>
    <mergeCell ref="C209:J209"/>
    <mergeCell ref="K209:W209"/>
    <mergeCell ref="C210:D210"/>
    <mergeCell ref="E210:F210"/>
    <mergeCell ref="G210:H210"/>
    <mergeCell ref="I210:J210"/>
    <mergeCell ref="K210:T210"/>
    <mergeCell ref="A211:B211"/>
    <mergeCell ref="C211:D211"/>
    <mergeCell ref="E211:F211"/>
    <mergeCell ref="G211:H211"/>
    <mergeCell ref="I211:J211"/>
    <mergeCell ref="K211:T211"/>
    <mergeCell ref="A177:B181"/>
    <mergeCell ref="A34:C35"/>
    <mergeCell ref="A63:B65"/>
    <mergeCell ref="A88:L93"/>
    <mergeCell ref="A76:C77"/>
    <mergeCell ref="A212:B212"/>
    <mergeCell ref="C212:D212"/>
    <mergeCell ref="E212:F212"/>
    <mergeCell ref="G212:H212"/>
    <mergeCell ref="I212:J212"/>
    <mergeCell ref="K212:T212"/>
    <mergeCell ref="C205:D205"/>
    <mergeCell ref="E205:F205"/>
    <mergeCell ref="G205:H205"/>
    <mergeCell ref="I205:J205"/>
    <mergeCell ref="K205:W205"/>
    <mergeCell ref="C206:D206"/>
    <mergeCell ref="E206:F206"/>
    <mergeCell ref="G206:H206"/>
    <mergeCell ref="I206:J206"/>
    <mergeCell ref="K206:W206"/>
    <mergeCell ref="C203:D203"/>
    <mergeCell ref="E203:F203"/>
    <mergeCell ref="C201:D201"/>
    <mergeCell ref="S1:S2"/>
    <mergeCell ref="V76:W77"/>
    <mergeCell ref="A96:C97"/>
    <mergeCell ref="A1:B2"/>
    <mergeCell ref="C1:R2"/>
    <mergeCell ref="A161:B162"/>
    <mergeCell ref="A159:B160"/>
    <mergeCell ref="A163:B164"/>
    <mergeCell ref="A165:B166"/>
    <mergeCell ref="B4:L14"/>
    <mergeCell ref="M4:W14"/>
    <mergeCell ref="A39:B41"/>
    <mergeCell ref="A42:B44"/>
    <mergeCell ref="A45:B47"/>
    <mergeCell ref="A48:B50"/>
    <mergeCell ref="A51:B53"/>
    <mergeCell ref="A54:B56"/>
    <mergeCell ref="K164:L164"/>
    <mergeCell ref="T164:U164"/>
    <mergeCell ref="V164:W164"/>
    <mergeCell ref="K165:L165"/>
    <mergeCell ref="T165:U165"/>
    <mergeCell ref="V165:W165"/>
    <mergeCell ref="K166:L166"/>
    <mergeCell ref="A197:B201"/>
    <mergeCell ref="A182:B186"/>
    <mergeCell ref="A187:B191"/>
    <mergeCell ref="A192:B196"/>
    <mergeCell ref="A222:B222"/>
    <mergeCell ref="C222:L222"/>
    <mergeCell ref="M222:W222"/>
    <mergeCell ref="A209:B210"/>
    <mergeCell ref="A218:B218"/>
    <mergeCell ref="K216:T216"/>
    <mergeCell ref="A217:B217"/>
    <mergeCell ref="C217:D217"/>
    <mergeCell ref="E217:F217"/>
    <mergeCell ref="A207:W207"/>
    <mergeCell ref="G217:H217"/>
    <mergeCell ref="I217:J217"/>
    <mergeCell ref="K217:T217"/>
    <mergeCell ref="A214:B214"/>
    <mergeCell ref="C214:D214"/>
    <mergeCell ref="E214:F214"/>
    <mergeCell ref="G214:H214"/>
    <mergeCell ref="I214:J214"/>
    <mergeCell ref="C221:L221"/>
    <mergeCell ref="A202:B206"/>
    <mergeCell ref="A216:B216"/>
    <mergeCell ref="C216:D216"/>
    <mergeCell ref="C215:D215"/>
    <mergeCell ref="E215:F215"/>
    <mergeCell ref="G215:H215"/>
    <mergeCell ref="I215:J215"/>
    <mergeCell ref="K215:T215"/>
    <mergeCell ref="C218:D218"/>
    <mergeCell ref="E218:F218"/>
    <mergeCell ref="G218:H218"/>
    <mergeCell ref="I218:J218"/>
    <mergeCell ref="K218:T218"/>
    <mergeCell ref="E216:F216"/>
    <mergeCell ref="G216:H216"/>
    <mergeCell ref="I216:J216"/>
    <mergeCell ref="A3:W3"/>
    <mergeCell ref="A32:W32"/>
    <mergeCell ref="A60:W60"/>
    <mergeCell ref="A74:W74"/>
    <mergeCell ref="A94:W94"/>
    <mergeCell ref="A119:W119"/>
    <mergeCell ref="A131:W131"/>
    <mergeCell ref="A143:W143"/>
    <mergeCell ref="A155:W155"/>
    <mergeCell ref="B101:F101"/>
    <mergeCell ref="G101:M101"/>
    <mergeCell ref="N101:T101"/>
    <mergeCell ref="B102:F102"/>
    <mergeCell ref="G102:M102"/>
    <mergeCell ref="N102:T102"/>
    <mergeCell ref="B103:F103"/>
    <mergeCell ref="G103:M103"/>
    <mergeCell ref="N103:T103"/>
    <mergeCell ref="V78:W78"/>
    <mergeCell ref="V79:W79"/>
    <mergeCell ref="V80:W80"/>
    <mergeCell ref="V81:W81"/>
    <mergeCell ref="V82:W82"/>
    <mergeCell ref="A4:A14"/>
    <mergeCell ref="V98:W100"/>
    <mergeCell ref="V114:W118"/>
    <mergeCell ref="A226:B226"/>
    <mergeCell ref="A227:B227"/>
    <mergeCell ref="A228:B228"/>
    <mergeCell ref="C226:L226"/>
    <mergeCell ref="M226:W226"/>
    <mergeCell ref="C227:L227"/>
    <mergeCell ref="V84:W84"/>
    <mergeCell ref="A83:A87"/>
    <mergeCell ref="K214:T214"/>
    <mergeCell ref="A215:B215"/>
    <mergeCell ref="A223:B223"/>
    <mergeCell ref="A224:B224"/>
    <mergeCell ref="A225:B225"/>
    <mergeCell ref="C223:L223"/>
    <mergeCell ref="M223:W223"/>
    <mergeCell ref="C224:L224"/>
    <mergeCell ref="M224:W224"/>
    <mergeCell ref="C225:L225"/>
    <mergeCell ref="M225:W225"/>
    <mergeCell ref="A219:W219"/>
    <mergeCell ref="A220:W220"/>
    <mergeCell ref="A221:B221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58" max="48" man="1"/>
    <brk id="356" max="22" man="1"/>
    <brk id="422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8" t="s">
        <v>9</v>
      </c>
      <c r="B11" s="1039"/>
      <c r="C11" s="1065" t="s">
        <v>152</v>
      </c>
      <c r="D11" s="1066"/>
      <c r="E11" s="1066"/>
      <c r="F11" s="1066" t="s">
        <v>153</v>
      </c>
      <c r="G11" s="1066"/>
      <c r="H11" s="1066"/>
      <c r="I11" s="1066" t="s">
        <v>154</v>
      </c>
      <c r="J11" s="1066"/>
      <c r="K11" s="1066"/>
      <c r="L11" s="1066" t="s">
        <v>155</v>
      </c>
      <c r="M11" s="1066"/>
      <c r="N11" s="1066"/>
      <c r="O11" s="1066" t="s">
        <v>28</v>
      </c>
      <c r="P11" s="1066"/>
      <c r="Q11" s="1067"/>
    </row>
    <row r="12" spans="1:17" ht="17.100000000000001" customHeight="1" x14ac:dyDescent="0.15">
      <c r="A12" s="1040"/>
      <c r="B12" s="1041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40" t="s">
        <v>21</v>
      </c>
      <c r="B13" s="1041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40" t="s">
        <v>22</v>
      </c>
      <c r="B14" s="1041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40" t="s">
        <v>23</v>
      </c>
      <c r="B15" s="1041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40" t="s">
        <v>24</v>
      </c>
      <c r="B16" s="1041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40" t="s">
        <v>25</v>
      </c>
      <c r="B17" s="1041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40" t="s">
        <v>26</v>
      </c>
      <c r="B18" s="1041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52" t="s">
        <v>27</v>
      </c>
      <c r="B19" s="1053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6" t="s">
        <v>28</v>
      </c>
      <c r="B20" s="1047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8" t="s">
        <v>9</v>
      </c>
      <c r="B32" s="1039"/>
      <c r="C32" s="1062" t="s">
        <v>156</v>
      </c>
      <c r="D32" s="1062"/>
      <c r="E32" s="1062"/>
      <c r="F32" s="1062"/>
      <c r="G32" s="1062"/>
      <c r="H32" s="1062" t="s">
        <v>68</v>
      </c>
      <c r="I32" s="1062"/>
      <c r="J32" s="1062"/>
      <c r="K32" s="1062"/>
      <c r="L32" s="1062"/>
      <c r="M32" s="1062" t="s">
        <v>69</v>
      </c>
      <c r="N32" s="1062"/>
      <c r="O32" s="1062"/>
      <c r="P32" s="1062"/>
      <c r="Q32" s="1063"/>
      <c r="R32"/>
      <c r="S32"/>
      <c r="T32"/>
      <c r="U32"/>
      <c r="V32"/>
      <c r="W32"/>
    </row>
    <row r="33" spans="1:23" ht="17.100000000000001" customHeight="1" x14ac:dyDescent="0.15">
      <c r="A33" s="1040"/>
      <c r="B33" s="1041"/>
      <c r="C33" s="1064" t="s">
        <v>157</v>
      </c>
      <c r="D33" s="1064"/>
      <c r="E33" s="1064" t="s">
        <v>158</v>
      </c>
      <c r="F33" s="1064"/>
      <c r="G33" s="250" t="s">
        <v>42</v>
      </c>
      <c r="H33" s="1064" t="s">
        <v>159</v>
      </c>
      <c r="I33" s="1064"/>
      <c r="J33" s="1064" t="s">
        <v>54</v>
      </c>
      <c r="K33" s="1064"/>
      <c r="L33" s="250" t="s">
        <v>42</v>
      </c>
      <c r="M33" s="1064" t="s">
        <v>160</v>
      </c>
      <c r="N33" s="1064"/>
      <c r="O33" s="1064" t="s">
        <v>161</v>
      </c>
      <c r="P33" s="1064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40" t="s">
        <v>21</v>
      </c>
      <c r="B34" s="1041"/>
      <c r="C34" s="1058"/>
      <c r="D34" s="1059"/>
      <c r="E34" s="1060"/>
      <c r="F34" s="1061"/>
      <c r="G34" s="252" t="e">
        <f t="shared" ref="G34:G41" si="7">E34/C34</f>
        <v>#DIV/0!</v>
      </c>
      <c r="H34" s="1058"/>
      <c r="I34" s="1059"/>
      <c r="J34" s="1060"/>
      <c r="K34" s="1061"/>
      <c r="L34" s="252" t="e">
        <f t="shared" ref="L34:L41" si="8">J34/H34</f>
        <v>#DIV/0!</v>
      </c>
      <c r="M34" s="1058"/>
      <c r="N34" s="1059"/>
      <c r="O34" s="1060"/>
      <c r="P34" s="106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40" t="s">
        <v>22</v>
      </c>
      <c r="B35" s="1041"/>
      <c r="C35" s="1054"/>
      <c r="D35" s="1055"/>
      <c r="E35" s="1056"/>
      <c r="F35" s="1057"/>
      <c r="G35" s="253" t="e">
        <f t="shared" si="7"/>
        <v>#DIV/0!</v>
      </c>
      <c r="H35" s="1054"/>
      <c r="I35" s="1055"/>
      <c r="J35" s="1056"/>
      <c r="K35" s="1057"/>
      <c r="L35" s="253" t="e">
        <f t="shared" si="8"/>
        <v>#DIV/0!</v>
      </c>
      <c r="M35" s="1054"/>
      <c r="N35" s="1055"/>
      <c r="O35" s="1056"/>
      <c r="P35" s="1057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40" t="s">
        <v>23</v>
      </c>
      <c r="B36" s="1041"/>
      <c r="C36" s="1054"/>
      <c r="D36" s="1055"/>
      <c r="E36" s="1056"/>
      <c r="F36" s="1057"/>
      <c r="G36" s="253" t="e">
        <f t="shared" si="7"/>
        <v>#DIV/0!</v>
      </c>
      <c r="H36" s="1054"/>
      <c r="I36" s="1055"/>
      <c r="J36" s="1056"/>
      <c r="K36" s="1057"/>
      <c r="L36" s="253" t="e">
        <f t="shared" si="8"/>
        <v>#DIV/0!</v>
      </c>
      <c r="M36" s="1054"/>
      <c r="N36" s="1055"/>
      <c r="O36" s="1056"/>
      <c r="P36" s="1057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40" t="s">
        <v>24</v>
      </c>
      <c r="B37" s="1041"/>
      <c r="C37" s="1054"/>
      <c r="D37" s="1055"/>
      <c r="E37" s="1056"/>
      <c r="F37" s="1057"/>
      <c r="G37" s="253" t="e">
        <f t="shared" si="7"/>
        <v>#DIV/0!</v>
      </c>
      <c r="H37" s="1054"/>
      <c r="I37" s="1055"/>
      <c r="J37" s="1056"/>
      <c r="K37" s="1057"/>
      <c r="L37" s="253" t="e">
        <f t="shared" si="8"/>
        <v>#DIV/0!</v>
      </c>
      <c r="M37" s="1054"/>
      <c r="N37" s="1055"/>
      <c r="O37" s="1056"/>
      <c r="P37" s="1057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40" t="s">
        <v>25</v>
      </c>
      <c r="B38" s="1041"/>
      <c r="C38" s="1054"/>
      <c r="D38" s="1055"/>
      <c r="E38" s="1056"/>
      <c r="F38" s="1057"/>
      <c r="G38" s="253" t="e">
        <f t="shared" si="7"/>
        <v>#DIV/0!</v>
      </c>
      <c r="H38" s="1054"/>
      <c r="I38" s="1055"/>
      <c r="J38" s="1056"/>
      <c r="K38" s="1057"/>
      <c r="L38" s="253" t="e">
        <f t="shared" si="8"/>
        <v>#DIV/0!</v>
      </c>
      <c r="M38" s="1054"/>
      <c r="N38" s="1055"/>
      <c r="O38" s="1056"/>
      <c r="P38" s="1057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40" t="s">
        <v>26</v>
      </c>
      <c r="B39" s="1041"/>
      <c r="C39" s="1054"/>
      <c r="D39" s="1055"/>
      <c r="E39" s="1056"/>
      <c r="F39" s="1057"/>
      <c r="G39" s="253" t="e">
        <f t="shared" si="7"/>
        <v>#DIV/0!</v>
      </c>
      <c r="H39" s="1054"/>
      <c r="I39" s="1055"/>
      <c r="J39" s="1056"/>
      <c r="K39" s="1057"/>
      <c r="L39" s="253" t="e">
        <f t="shared" si="8"/>
        <v>#DIV/0!</v>
      </c>
      <c r="M39" s="1054"/>
      <c r="N39" s="1055"/>
      <c r="O39" s="1056"/>
      <c r="P39" s="1057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52" t="s">
        <v>27</v>
      </c>
      <c r="B40" s="1053"/>
      <c r="C40" s="1042"/>
      <c r="D40" s="1043"/>
      <c r="E40" s="1044"/>
      <c r="F40" s="1045"/>
      <c r="G40" s="253" t="e">
        <f t="shared" si="7"/>
        <v>#DIV/0!</v>
      </c>
      <c r="H40" s="1042"/>
      <c r="I40" s="1043"/>
      <c r="J40" s="1044"/>
      <c r="K40" s="1045"/>
      <c r="L40" s="253" t="e">
        <f t="shared" si="8"/>
        <v>#DIV/0!</v>
      </c>
      <c r="M40" s="1042"/>
      <c r="N40" s="1043"/>
      <c r="O40" s="1044"/>
      <c r="P40" s="1045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6" t="s">
        <v>28</v>
      </c>
      <c r="B41" s="1047"/>
      <c r="C41" s="1048">
        <f t="shared" ref="C41:H41" si="10">SUM(C34:D40)</f>
        <v>0</v>
      </c>
      <c r="D41" s="1049"/>
      <c r="E41" s="1050">
        <f t="shared" si="10"/>
        <v>0</v>
      </c>
      <c r="F41" s="1051"/>
      <c r="G41" s="254" t="e">
        <f t="shared" si="7"/>
        <v>#DIV/0!</v>
      </c>
      <c r="H41" s="1048">
        <f t="shared" si="10"/>
        <v>0</v>
      </c>
      <c r="I41" s="1049"/>
      <c r="J41" s="1050">
        <f t="shared" ref="J41:O41" si="11">SUM(J34:K40)</f>
        <v>0</v>
      </c>
      <c r="K41" s="1051"/>
      <c r="L41" s="254" t="e">
        <f t="shared" si="8"/>
        <v>#DIV/0!</v>
      </c>
      <c r="M41" s="1048">
        <f t="shared" si="11"/>
        <v>0</v>
      </c>
      <c r="N41" s="1049"/>
      <c r="O41" s="1050">
        <f t="shared" si="11"/>
        <v>0</v>
      </c>
      <c r="P41" s="105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038" t="s">
        <v>9</v>
      </c>
      <c r="B12" s="1039"/>
      <c r="C12" s="1083" t="s">
        <v>152</v>
      </c>
      <c r="D12" s="1083"/>
      <c r="E12" s="1083"/>
      <c r="F12" s="1083"/>
      <c r="G12" s="1065"/>
      <c r="H12" s="1083" t="s">
        <v>153</v>
      </c>
      <c r="I12" s="1083"/>
      <c r="J12" s="1083"/>
      <c r="K12" s="1083"/>
      <c r="L12" s="1065"/>
      <c r="M12" s="1083" t="s">
        <v>154</v>
      </c>
      <c r="N12" s="1083"/>
      <c r="O12" s="1083"/>
      <c r="P12" s="1083"/>
      <c r="Q12" s="1065"/>
      <c r="R12" s="1083" t="s">
        <v>155</v>
      </c>
      <c r="S12" s="1083"/>
      <c r="T12" s="1083"/>
      <c r="U12" s="1083"/>
      <c r="V12" s="1084"/>
    </row>
    <row r="13" spans="1:22" ht="17.100000000000001" customHeight="1" x14ac:dyDescent="0.15">
      <c r="A13" s="1040"/>
      <c r="B13" s="1041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1040" t="s">
        <v>21</v>
      </c>
      <c r="B14" s="1041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040" t="s">
        <v>22</v>
      </c>
      <c r="B15" s="1041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040" t="s">
        <v>23</v>
      </c>
      <c r="B16" s="1041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040" t="s">
        <v>24</v>
      </c>
      <c r="B17" s="1041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040" t="s">
        <v>25</v>
      </c>
      <c r="B18" s="1041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040" t="s">
        <v>26</v>
      </c>
      <c r="B19" s="1041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052" t="s">
        <v>27</v>
      </c>
      <c r="B20" s="1053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046" t="s">
        <v>28</v>
      </c>
      <c r="B21" s="1047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038" t="s">
        <v>9</v>
      </c>
      <c r="B33" s="1039"/>
      <c r="C33" s="1062" t="s">
        <v>68</v>
      </c>
      <c r="D33" s="1062"/>
      <c r="E33" s="1062"/>
      <c r="F33" s="1062"/>
      <c r="G33" s="1062"/>
      <c r="H33" s="1062"/>
      <c r="I33" s="1062"/>
      <c r="J33" s="1062"/>
      <c r="K33" s="1062"/>
      <c r="L33" s="1062"/>
      <c r="M33" s="1062" t="s">
        <v>69</v>
      </c>
      <c r="N33" s="1062"/>
      <c r="O33" s="1062"/>
      <c r="P33" s="1062"/>
      <c r="Q33" s="1062"/>
      <c r="R33" s="1062"/>
      <c r="S33" s="1062"/>
      <c r="T33" s="1062"/>
      <c r="U33" s="1062"/>
      <c r="V33" s="1063"/>
    </row>
    <row r="34" spans="1:22" ht="17.100000000000001" customHeight="1" x14ac:dyDescent="0.15">
      <c r="A34" s="1040"/>
      <c r="B34" s="1041"/>
      <c r="C34" s="1064" t="s">
        <v>49</v>
      </c>
      <c r="D34" s="1064"/>
      <c r="E34" s="1064" t="s">
        <v>50</v>
      </c>
      <c r="F34" s="1064"/>
      <c r="G34" s="1064" t="s">
        <v>162</v>
      </c>
      <c r="H34" s="1064"/>
      <c r="I34" s="1064" t="s">
        <v>104</v>
      </c>
      <c r="J34" s="1064"/>
      <c r="K34" s="1064" t="s">
        <v>75</v>
      </c>
      <c r="L34" s="1064"/>
      <c r="M34" s="1064" t="s">
        <v>163</v>
      </c>
      <c r="N34" s="1064"/>
      <c r="O34" s="1064" t="s">
        <v>164</v>
      </c>
      <c r="P34" s="1064"/>
      <c r="Q34" s="1064" t="s">
        <v>162</v>
      </c>
      <c r="R34" s="1064"/>
      <c r="S34" s="1064" t="s">
        <v>104</v>
      </c>
      <c r="T34" s="1064"/>
      <c r="U34" s="1064" t="s">
        <v>75</v>
      </c>
      <c r="V34" s="1082"/>
    </row>
    <row r="35" spans="1:22" ht="17.100000000000001" customHeight="1" x14ac:dyDescent="0.15">
      <c r="A35" s="1040" t="s">
        <v>21</v>
      </c>
      <c r="B35" s="1041"/>
      <c r="C35" s="1061"/>
      <c r="D35" s="1080"/>
      <c r="E35" s="1080"/>
      <c r="F35" s="1080"/>
      <c r="G35" s="1078" t="e">
        <f t="shared" ref="G35:G42" si="12">C35/E35</f>
        <v>#DIV/0!</v>
      </c>
      <c r="H35" s="1078"/>
      <c r="I35" s="1077"/>
      <c r="J35" s="1077"/>
      <c r="K35" s="1078" t="e">
        <f t="shared" ref="K35:K42" si="13">G35-I35</f>
        <v>#DIV/0!</v>
      </c>
      <c r="L35" s="1081"/>
      <c r="M35" s="1061"/>
      <c r="N35" s="1080"/>
      <c r="O35" s="1080"/>
      <c r="P35" s="1080"/>
      <c r="Q35" s="1078" t="e">
        <f t="shared" ref="Q35:Q42" si="14">M35/O35</f>
        <v>#DIV/0!</v>
      </c>
      <c r="R35" s="1078"/>
      <c r="S35" s="1077"/>
      <c r="T35" s="1077"/>
      <c r="U35" s="1078" t="e">
        <f t="shared" ref="U35:U42" si="15">Q35-S35</f>
        <v>#DIV/0!</v>
      </c>
      <c r="V35" s="1079"/>
    </row>
    <row r="36" spans="1:22" ht="17.100000000000001" customHeight="1" x14ac:dyDescent="0.15">
      <c r="A36" s="1040" t="s">
        <v>22</v>
      </c>
      <c r="B36" s="1041"/>
      <c r="C36" s="1057"/>
      <c r="D36" s="1075"/>
      <c r="E36" s="1075"/>
      <c r="F36" s="1075"/>
      <c r="G36" s="1069" t="e">
        <f t="shared" si="12"/>
        <v>#DIV/0!</v>
      </c>
      <c r="H36" s="1069"/>
      <c r="I36" s="1068"/>
      <c r="J36" s="1068"/>
      <c r="K36" s="1069" t="e">
        <f t="shared" si="13"/>
        <v>#DIV/0!</v>
      </c>
      <c r="L36" s="1076"/>
      <c r="M36" s="1057"/>
      <c r="N36" s="1075"/>
      <c r="O36" s="1075"/>
      <c r="P36" s="1075"/>
      <c r="Q36" s="1069" t="e">
        <f t="shared" si="14"/>
        <v>#DIV/0!</v>
      </c>
      <c r="R36" s="1069"/>
      <c r="S36" s="1068"/>
      <c r="T36" s="1068"/>
      <c r="U36" s="1069" t="e">
        <f t="shared" si="15"/>
        <v>#DIV/0!</v>
      </c>
      <c r="V36" s="1070"/>
    </row>
    <row r="37" spans="1:22" ht="17.100000000000001" customHeight="1" x14ac:dyDescent="0.15">
      <c r="A37" s="1040" t="s">
        <v>23</v>
      </c>
      <c r="B37" s="1041"/>
      <c r="C37" s="1057"/>
      <c r="D37" s="1075"/>
      <c r="E37" s="1075"/>
      <c r="F37" s="1075"/>
      <c r="G37" s="1069" t="e">
        <f t="shared" si="12"/>
        <v>#DIV/0!</v>
      </c>
      <c r="H37" s="1069"/>
      <c r="I37" s="1068"/>
      <c r="J37" s="1068"/>
      <c r="K37" s="1069" t="e">
        <f t="shared" si="13"/>
        <v>#DIV/0!</v>
      </c>
      <c r="L37" s="1076"/>
      <c r="M37" s="1057"/>
      <c r="N37" s="1075"/>
      <c r="O37" s="1075"/>
      <c r="P37" s="1075"/>
      <c r="Q37" s="1069" t="e">
        <f t="shared" si="14"/>
        <v>#DIV/0!</v>
      </c>
      <c r="R37" s="1069"/>
      <c r="S37" s="1068"/>
      <c r="T37" s="1068"/>
      <c r="U37" s="1069" t="e">
        <f t="shared" si="15"/>
        <v>#DIV/0!</v>
      </c>
      <c r="V37" s="1070"/>
    </row>
    <row r="38" spans="1:22" ht="17.100000000000001" customHeight="1" x14ac:dyDescent="0.15">
      <c r="A38" s="1040" t="s">
        <v>24</v>
      </c>
      <c r="B38" s="1041"/>
      <c r="C38" s="1057"/>
      <c r="D38" s="1075"/>
      <c r="E38" s="1075"/>
      <c r="F38" s="1075"/>
      <c r="G38" s="1069" t="e">
        <f t="shared" si="12"/>
        <v>#DIV/0!</v>
      </c>
      <c r="H38" s="1069"/>
      <c r="I38" s="1068"/>
      <c r="J38" s="1068"/>
      <c r="K38" s="1069" t="e">
        <f t="shared" si="13"/>
        <v>#DIV/0!</v>
      </c>
      <c r="L38" s="1076"/>
      <c r="M38" s="1057"/>
      <c r="N38" s="1075"/>
      <c r="O38" s="1075"/>
      <c r="P38" s="1075"/>
      <c r="Q38" s="1069" t="e">
        <f t="shared" si="14"/>
        <v>#DIV/0!</v>
      </c>
      <c r="R38" s="1069"/>
      <c r="S38" s="1068"/>
      <c r="T38" s="1068"/>
      <c r="U38" s="1069" t="e">
        <f t="shared" si="15"/>
        <v>#DIV/0!</v>
      </c>
      <c r="V38" s="1070"/>
    </row>
    <row r="39" spans="1:22" ht="17.100000000000001" customHeight="1" x14ac:dyDescent="0.15">
      <c r="A39" s="1040" t="s">
        <v>25</v>
      </c>
      <c r="B39" s="1041"/>
      <c r="C39" s="1057"/>
      <c r="D39" s="1075"/>
      <c r="E39" s="1075"/>
      <c r="F39" s="1075"/>
      <c r="G39" s="1069" t="e">
        <f t="shared" si="12"/>
        <v>#DIV/0!</v>
      </c>
      <c r="H39" s="1069"/>
      <c r="I39" s="1068"/>
      <c r="J39" s="1068"/>
      <c r="K39" s="1069" t="e">
        <f t="shared" si="13"/>
        <v>#DIV/0!</v>
      </c>
      <c r="L39" s="1076"/>
      <c r="M39" s="1057"/>
      <c r="N39" s="1075"/>
      <c r="O39" s="1075"/>
      <c r="P39" s="1075"/>
      <c r="Q39" s="1069" t="e">
        <f t="shared" si="14"/>
        <v>#DIV/0!</v>
      </c>
      <c r="R39" s="1069"/>
      <c r="S39" s="1068"/>
      <c r="T39" s="1068"/>
      <c r="U39" s="1069" t="e">
        <f t="shared" si="15"/>
        <v>#DIV/0!</v>
      </c>
      <c r="V39" s="1070"/>
    </row>
    <row r="40" spans="1:22" ht="17.100000000000001" customHeight="1" x14ac:dyDescent="0.15">
      <c r="A40" s="1040" t="s">
        <v>26</v>
      </c>
      <c r="B40" s="1041"/>
      <c r="C40" s="1057"/>
      <c r="D40" s="1075"/>
      <c r="E40" s="1075"/>
      <c r="F40" s="1075"/>
      <c r="G40" s="1069" t="e">
        <f t="shared" si="12"/>
        <v>#DIV/0!</v>
      </c>
      <c r="H40" s="1069"/>
      <c r="I40" s="1068"/>
      <c r="J40" s="1068"/>
      <c r="K40" s="1069" t="e">
        <f t="shared" si="13"/>
        <v>#DIV/0!</v>
      </c>
      <c r="L40" s="1076"/>
      <c r="M40" s="1057"/>
      <c r="N40" s="1075"/>
      <c r="O40" s="1075"/>
      <c r="P40" s="1075"/>
      <c r="Q40" s="1069" t="e">
        <f t="shared" si="14"/>
        <v>#DIV/0!</v>
      </c>
      <c r="R40" s="1069"/>
      <c r="S40" s="1068"/>
      <c r="T40" s="1068"/>
      <c r="U40" s="1069" t="e">
        <f t="shared" si="15"/>
        <v>#DIV/0!</v>
      </c>
      <c r="V40" s="1070"/>
    </row>
    <row r="41" spans="1:22" ht="17.100000000000001" customHeight="1" x14ac:dyDescent="0.15">
      <c r="A41" s="1052" t="s">
        <v>27</v>
      </c>
      <c r="B41" s="1053"/>
      <c r="C41" s="1057"/>
      <c r="D41" s="1075"/>
      <c r="E41" s="1075"/>
      <c r="F41" s="1075"/>
      <c r="G41" s="1069" t="e">
        <f t="shared" si="12"/>
        <v>#DIV/0!</v>
      </c>
      <c r="H41" s="1069"/>
      <c r="I41" s="1068"/>
      <c r="J41" s="1068"/>
      <c r="K41" s="1069" t="e">
        <f t="shared" si="13"/>
        <v>#DIV/0!</v>
      </c>
      <c r="L41" s="1076"/>
      <c r="M41" s="1057"/>
      <c r="N41" s="1075"/>
      <c r="O41" s="1075"/>
      <c r="P41" s="1075"/>
      <c r="Q41" s="1069" t="e">
        <f t="shared" si="14"/>
        <v>#DIV/0!</v>
      </c>
      <c r="R41" s="1069"/>
      <c r="S41" s="1068"/>
      <c r="T41" s="1068"/>
      <c r="U41" s="1069" t="e">
        <f t="shared" si="15"/>
        <v>#DIV/0!</v>
      </c>
      <c r="V41" s="1070"/>
    </row>
    <row r="42" spans="1:22" ht="17.100000000000001" customHeight="1" x14ac:dyDescent="0.15">
      <c r="A42" s="1046" t="s">
        <v>28</v>
      </c>
      <c r="B42" s="1047"/>
      <c r="C42" s="1051">
        <f>SUM(C35:D41)</f>
        <v>0</v>
      </c>
      <c r="D42" s="1071"/>
      <c r="E42" s="1071">
        <f>SUM(E35:F41)</f>
        <v>0</v>
      </c>
      <c r="F42" s="1071"/>
      <c r="G42" s="1072" t="e">
        <f t="shared" si="12"/>
        <v>#DIV/0!</v>
      </c>
      <c r="H42" s="1072"/>
      <c r="I42" s="1072">
        <f>SUM(I35:J41)</f>
        <v>0</v>
      </c>
      <c r="J42" s="1072"/>
      <c r="K42" s="1072" t="e">
        <f t="shared" si="13"/>
        <v>#DIV/0!</v>
      </c>
      <c r="L42" s="1073"/>
      <c r="M42" s="1051">
        <f>SUM(M35:N41)</f>
        <v>0</v>
      </c>
      <c r="N42" s="1071"/>
      <c r="O42" s="1071">
        <f>SUM(O35:P41)</f>
        <v>0</v>
      </c>
      <c r="P42" s="1071"/>
      <c r="Q42" s="1072" t="e">
        <f t="shared" si="14"/>
        <v>#DIV/0!</v>
      </c>
      <c r="R42" s="1072"/>
      <c r="S42" s="1072">
        <f>SUM(S35:T41)</f>
        <v>0</v>
      </c>
      <c r="T42" s="1072"/>
      <c r="U42" s="1072" t="e">
        <f t="shared" si="15"/>
        <v>#DIV/0!</v>
      </c>
      <c r="V42" s="1074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038" t="s">
        <v>165</v>
      </c>
      <c r="B15" s="1039"/>
      <c r="C15" s="1083" t="s">
        <v>152</v>
      </c>
      <c r="D15" s="1083"/>
      <c r="E15" s="1083"/>
      <c r="F15" s="1065"/>
      <c r="G15" s="1083" t="s">
        <v>153</v>
      </c>
      <c r="H15" s="1083"/>
      <c r="I15" s="1083"/>
      <c r="J15" s="1065"/>
      <c r="K15" s="1083" t="s">
        <v>154</v>
      </c>
      <c r="L15" s="1083"/>
      <c r="M15" s="1083"/>
      <c r="N15" s="1065"/>
      <c r="O15" s="1083" t="s">
        <v>155</v>
      </c>
      <c r="P15" s="1083"/>
      <c r="Q15" s="1083"/>
      <c r="R15" s="1084"/>
    </row>
    <row r="16" spans="1:18" ht="17.100000000000001" customHeight="1" x14ac:dyDescent="0.15">
      <c r="A16" s="1040"/>
      <c r="B16" s="1041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040" t="s">
        <v>21</v>
      </c>
      <c r="B17" s="1041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040" t="s">
        <v>22</v>
      </c>
      <c r="B18" s="1041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040" t="s">
        <v>23</v>
      </c>
      <c r="B19" s="1041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040" t="s">
        <v>24</v>
      </c>
      <c r="B20" s="1041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040" t="s">
        <v>25</v>
      </c>
      <c r="B21" s="1041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040" t="s">
        <v>26</v>
      </c>
      <c r="B22" s="1041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052" t="s">
        <v>27</v>
      </c>
      <c r="B23" s="1053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046" t="s">
        <v>28</v>
      </c>
      <c r="B24" s="1047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089" t="s">
        <v>166</v>
      </c>
      <c r="B26" s="1090"/>
      <c r="C26" s="1085" t="s">
        <v>167</v>
      </c>
      <c r="D26" s="1086"/>
      <c r="E26" s="1085" t="s">
        <v>54</v>
      </c>
      <c r="F26" s="1085"/>
      <c r="G26" s="1085"/>
      <c r="H26" s="1085"/>
      <c r="I26" s="1085"/>
      <c r="J26" s="1085"/>
      <c r="K26" s="1085"/>
      <c r="L26" s="1085"/>
      <c r="M26" s="1085"/>
      <c r="N26" s="1095" t="s">
        <v>55</v>
      </c>
      <c r="O26" s="1085"/>
      <c r="P26" s="1085"/>
      <c r="Q26" s="1085"/>
      <c r="R26" s="1085"/>
      <c r="S26" s="1096"/>
    </row>
    <row r="27" spans="1:19" ht="17.100000000000001" customHeight="1" x14ac:dyDescent="0.15">
      <c r="A27" s="1091"/>
      <c r="B27" s="1092"/>
      <c r="C27" s="1087"/>
      <c r="D27" s="1088"/>
      <c r="E27" s="1087" t="s">
        <v>56</v>
      </c>
      <c r="F27" s="1087"/>
      <c r="G27" s="1087" t="s">
        <v>57</v>
      </c>
      <c r="H27" s="1087"/>
      <c r="I27" s="1087"/>
      <c r="J27" s="1087" t="s">
        <v>58</v>
      </c>
      <c r="K27" s="1087"/>
      <c r="L27" s="1087" t="s">
        <v>59</v>
      </c>
      <c r="M27" s="1087"/>
      <c r="N27" s="1097" t="s">
        <v>56</v>
      </c>
      <c r="O27" s="1087"/>
      <c r="P27" s="1087" t="s">
        <v>58</v>
      </c>
      <c r="Q27" s="1087"/>
      <c r="R27" s="1087" t="s">
        <v>59</v>
      </c>
      <c r="S27" s="1098"/>
    </row>
    <row r="28" spans="1:19" ht="17.100000000000001" customHeight="1" x14ac:dyDescent="0.15">
      <c r="A28" s="1093"/>
      <c r="B28" s="1094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040" t="s">
        <v>21</v>
      </c>
      <c r="B29" s="1041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040" t="s">
        <v>22</v>
      </c>
      <c r="B30" s="1041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040" t="s">
        <v>23</v>
      </c>
      <c r="B31" s="1041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040" t="s">
        <v>24</v>
      </c>
      <c r="B32" s="1041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040" t="s">
        <v>25</v>
      </c>
      <c r="B33" s="1041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040" t="s">
        <v>26</v>
      </c>
      <c r="B34" s="1041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052" t="s">
        <v>27</v>
      </c>
      <c r="B35" s="1053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046" t="s">
        <v>28</v>
      </c>
      <c r="B36" s="1047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O15:R15"/>
    <mergeCell ref="A17:B17"/>
    <mergeCell ref="A21:B21"/>
    <mergeCell ref="A22:B22"/>
    <mergeCell ref="C15:F15"/>
    <mergeCell ref="G15:J15"/>
    <mergeCell ref="K15:N15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038" t="s">
        <v>9</v>
      </c>
      <c r="B15" s="1085" t="s">
        <v>152</v>
      </c>
      <c r="C15" s="1085"/>
      <c r="D15" s="1085"/>
      <c r="E15" s="1085"/>
      <c r="F15" s="1085"/>
      <c r="G15" s="1085" t="s">
        <v>153</v>
      </c>
      <c r="H15" s="1085"/>
      <c r="I15" s="1085"/>
      <c r="J15" s="1085"/>
      <c r="K15" s="1085"/>
      <c r="L15" s="1085" t="s">
        <v>154</v>
      </c>
      <c r="M15" s="1085"/>
      <c r="N15" s="1085"/>
      <c r="O15" s="1085"/>
      <c r="P15" s="1085"/>
      <c r="Q15" s="1101" t="s">
        <v>155</v>
      </c>
      <c r="R15" s="1101"/>
      <c r="S15" s="1101"/>
      <c r="T15" s="1101"/>
      <c r="U15" s="1102"/>
    </row>
    <row r="16" spans="1:21" ht="17.100000000000001" customHeight="1" x14ac:dyDescent="0.15">
      <c r="A16" s="1040"/>
      <c r="B16" s="269" t="s">
        <v>168</v>
      </c>
      <c r="C16" s="269" t="s">
        <v>169</v>
      </c>
      <c r="D16" s="269" t="s">
        <v>170</v>
      </c>
      <c r="E16" s="269" t="s">
        <v>171</v>
      </c>
      <c r="F16" s="269" t="s">
        <v>42</v>
      </c>
      <c r="G16" s="269" t="s">
        <v>168</v>
      </c>
      <c r="H16" s="269" t="s">
        <v>169</v>
      </c>
      <c r="I16" s="269" t="s">
        <v>170</v>
      </c>
      <c r="J16" s="269" t="s">
        <v>171</v>
      </c>
      <c r="K16" s="269" t="s">
        <v>42</v>
      </c>
      <c r="L16" s="269" t="s">
        <v>168</v>
      </c>
      <c r="M16" s="269" t="s">
        <v>169</v>
      </c>
      <c r="N16" s="269" t="s">
        <v>170</v>
      </c>
      <c r="O16" s="269" t="s">
        <v>171</v>
      </c>
      <c r="P16" s="269" t="s">
        <v>42</v>
      </c>
      <c r="Q16" s="269" t="s">
        <v>168</v>
      </c>
      <c r="R16" s="269" t="s">
        <v>169</v>
      </c>
      <c r="S16" s="269" t="s">
        <v>170</v>
      </c>
      <c r="T16" s="269" t="s">
        <v>171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38" t="s">
        <v>9</v>
      </c>
      <c r="B38" s="1085" t="s">
        <v>156</v>
      </c>
      <c r="C38" s="1085"/>
      <c r="D38" s="1085"/>
      <c r="E38" s="1085"/>
      <c r="F38" s="1085"/>
      <c r="G38" s="1085" t="s">
        <v>68</v>
      </c>
      <c r="H38" s="1085"/>
      <c r="I38" s="1085"/>
      <c r="J38" s="1085"/>
      <c r="K38" s="1085"/>
      <c r="L38" s="1085" t="s">
        <v>69</v>
      </c>
      <c r="M38" s="1085"/>
      <c r="N38" s="1085"/>
      <c r="O38" s="1085"/>
      <c r="P38" s="1085"/>
      <c r="Q38" s="1101" t="s">
        <v>172</v>
      </c>
      <c r="R38" s="1101"/>
      <c r="S38" s="1101"/>
      <c r="T38" s="1101"/>
      <c r="U38" s="1102"/>
    </row>
    <row r="39" spans="1:21" ht="17.100000000000001" customHeight="1" x14ac:dyDescent="0.15">
      <c r="A39" s="1040"/>
      <c r="B39" s="1099" t="s">
        <v>168</v>
      </c>
      <c r="C39" s="1099" t="s">
        <v>169</v>
      </c>
      <c r="D39" s="1099" t="s">
        <v>170</v>
      </c>
      <c r="E39" s="1099" t="s">
        <v>171</v>
      </c>
      <c r="F39" s="1099" t="s">
        <v>42</v>
      </c>
      <c r="G39" s="1099" t="s">
        <v>168</v>
      </c>
      <c r="H39" s="1099" t="s">
        <v>169</v>
      </c>
      <c r="I39" s="1099" t="s">
        <v>170</v>
      </c>
      <c r="J39" s="1099" t="s">
        <v>171</v>
      </c>
      <c r="K39" s="1099" t="s">
        <v>42</v>
      </c>
      <c r="L39" s="1099" t="s">
        <v>173</v>
      </c>
      <c r="M39" s="1099" t="s">
        <v>174</v>
      </c>
      <c r="N39" s="1099" t="s">
        <v>175</v>
      </c>
      <c r="O39" s="1099" t="s">
        <v>176</v>
      </c>
      <c r="P39" s="1099" t="s">
        <v>42</v>
      </c>
      <c r="Q39" s="1099" t="s">
        <v>177</v>
      </c>
      <c r="R39" s="1099" t="s">
        <v>178</v>
      </c>
      <c r="S39" s="1099" t="s">
        <v>175</v>
      </c>
      <c r="T39" s="1099" t="s">
        <v>176</v>
      </c>
      <c r="U39" s="1100" t="s">
        <v>42</v>
      </c>
    </row>
    <row r="40" spans="1:21" ht="17.100000000000001" customHeight="1" x14ac:dyDescent="0.15">
      <c r="A40" s="1040"/>
      <c r="B40" s="1099"/>
      <c r="C40" s="1099"/>
      <c r="D40" s="1099"/>
      <c r="E40" s="1099"/>
      <c r="F40" s="1099"/>
      <c r="G40" s="1099"/>
      <c r="H40" s="1099"/>
      <c r="I40" s="1099"/>
      <c r="J40" s="1099"/>
      <c r="K40" s="1099"/>
      <c r="L40" s="1099"/>
      <c r="M40" s="1099"/>
      <c r="N40" s="1099"/>
      <c r="O40" s="1099"/>
      <c r="P40" s="1099"/>
      <c r="Q40" s="1099"/>
      <c r="R40" s="1099"/>
      <c r="S40" s="1099"/>
      <c r="T40" s="1099"/>
      <c r="U40" s="1100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G15:K15"/>
    <mergeCell ref="L15:P15"/>
    <mergeCell ref="Q15:U15"/>
    <mergeCell ref="B38:F38"/>
    <mergeCell ref="G38:K38"/>
    <mergeCell ref="L38:P38"/>
    <mergeCell ref="Q38:U38"/>
    <mergeCell ref="A15:A16"/>
    <mergeCell ref="A38:A40"/>
    <mergeCell ref="B39:B40"/>
    <mergeCell ref="C39:C40"/>
    <mergeCell ref="D39:D40"/>
    <mergeCell ref="B15:F15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8" t="s">
        <v>9</v>
      </c>
      <c r="B14" s="1085" t="s">
        <v>152</v>
      </c>
      <c r="C14" s="1085"/>
      <c r="D14" s="1085"/>
      <c r="E14" s="1085"/>
      <c r="F14" s="1085"/>
      <c r="G14" s="1085" t="s">
        <v>153</v>
      </c>
      <c r="H14" s="1085"/>
      <c r="I14" s="1085"/>
      <c r="J14" s="1085"/>
      <c r="K14" s="1085"/>
      <c r="L14" s="1085" t="s">
        <v>154</v>
      </c>
      <c r="M14" s="1085"/>
      <c r="N14" s="1085"/>
      <c r="O14" s="1085"/>
      <c r="P14" s="1085"/>
      <c r="Q14" s="1101" t="s">
        <v>155</v>
      </c>
      <c r="R14" s="1101"/>
      <c r="S14" s="1101"/>
      <c r="T14" s="1101"/>
      <c r="U14" s="1102"/>
    </row>
    <row r="15" spans="1:21" ht="17.100000000000001" customHeight="1" x14ac:dyDescent="0.15">
      <c r="A15" s="1123"/>
      <c r="B15" s="1109" t="s">
        <v>104</v>
      </c>
      <c r="C15" s="1109" t="s">
        <v>64</v>
      </c>
      <c r="D15" s="1109" t="s">
        <v>65</v>
      </c>
      <c r="E15" s="1109" t="s">
        <v>179</v>
      </c>
      <c r="F15" s="1109" t="s">
        <v>75</v>
      </c>
      <c r="G15" s="1109" t="s">
        <v>104</v>
      </c>
      <c r="H15" s="1109" t="s">
        <v>64</v>
      </c>
      <c r="I15" s="1109" t="s">
        <v>65</v>
      </c>
      <c r="J15" s="1109" t="s">
        <v>179</v>
      </c>
      <c r="K15" s="1109" t="s">
        <v>75</v>
      </c>
      <c r="L15" s="1109" t="s">
        <v>104</v>
      </c>
      <c r="M15" s="1109" t="s">
        <v>64</v>
      </c>
      <c r="N15" s="1109" t="s">
        <v>65</v>
      </c>
      <c r="O15" s="1109" t="s">
        <v>179</v>
      </c>
      <c r="P15" s="1109" t="s">
        <v>75</v>
      </c>
      <c r="Q15" s="1109" t="s">
        <v>104</v>
      </c>
      <c r="R15" s="1109" t="s">
        <v>64</v>
      </c>
      <c r="S15" s="1109" t="s">
        <v>65</v>
      </c>
      <c r="T15" s="1109" t="s">
        <v>179</v>
      </c>
      <c r="U15" s="1128" t="s">
        <v>75</v>
      </c>
    </row>
    <row r="16" spans="1:21" ht="17.100000000000001" customHeight="1" x14ac:dyDescent="0.15">
      <c r="A16" s="1040"/>
      <c r="B16" s="1110"/>
      <c r="C16" s="1110"/>
      <c r="D16" s="1110"/>
      <c r="E16" s="1110"/>
      <c r="F16" s="1110"/>
      <c r="G16" s="1110"/>
      <c r="H16" s="1110"/>
      <c r="I16" s="1110"/>
      <c r="J16" s="1110"/>
      <c r="K16" s="1110"/>
      <c r="L16" s="1110"/>
      <c r="M16" s="1110"/>
      <c r="N16" s="1110"/>
      <c r="O16" s="1110"/>
      <c r="P16" s="1110"/>
      <c r="Q16" s="1110"/>
      <c r="R16" s="1110"/>
      <c r="S16" s="1110"/>
      <c r="T16" s="1110"/>
      <c r="U16" s="1129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38" t="s">
        <v>9</v>
      </c>
      <c r="B38" s="1085" t="s">
        <v>156</v>
      </c>
      <c r="C38" s="1085"/>
      <c r="D38" s="1085"/>
      <c r="E38" s="1085"/>
      <c r="F38" s="1085"/>
      <c r="G38" s="1085"/>
      <c r="H38" s="1085" t="s">
        <v>68</v>
      </c>
      <c r="I38" s="1085"/>
      <c r="J38" s="1085"/>
      <c r="K38" s="1085"/>
      <c r="L38" s="1085"/>
      <c r="M38" s="1085"/>
      <c r="N38" s="1085" t="s">
        <v>69</v>
      </c>
      <c r="O38" s="1085"/>
      <c r="P38" s="1085"/>
      <c r="Q38" s="1085"/>
      <c r="R38" s="1085"/>
      <c r="S38" s="1085"/>
      <c r="T38" s="1085"/>
      <c r="U38" s="1096"/>
    </row>
    <row r="39" spans="1:21" ht="17.100000000000001" customHeight="1" x14ac:dyDescent="0.15">
      <c r="A39" s="1123"/>
      <c r="B39" s="1107" t="s">
        <v>104</v>
      </c>
      <c r="C39" s="1107" t="s">
        <v>64</v>
      </c>
      <c r="D39" s="1107" t="s">
        <v>65</v>
      </c>
      <c r="E39" s="1113" t="s">
        <v>179</v>
      </c>
      <c r="F39" s="1107" t="s">
        <v>75</v>
      </c>
      <c r="G39" s="1107" t="s">
        <v>42</v>
      </c>
      <c r="H39" s="1107" t="s">
        <v>104</v>
      </c>
      <c r="I39" s="1107" t="s">
        <v>64</v>
      </c>
      <c r="J39" s="1107" t="s">
        <v>65</v>
      </c>
      <c r="K39" s="1113" t="s">
        <v>179</v>
      </c>
      <c r="L39" s="1107" t="s">
        <v>75</v>
      </c>
      <c r="M39" s="1107" t="s">
        <v>42</v>
      </c>
      <c r="N39" s="1107" t="s">
        <v>160</v>
      </c>
      <c r="O39" s="1113" t="s">
        <v>180</v>
      </c>
      <c r="P39" s="1107" t="s">
        <v>65</v>
      </c>
      <c r="Q39" s="1107" t="s">
        <v>63</v>
      </c>
      <c r="R39" s="1103" t="s">
        <v>75</v>
      </c>
      <c r="S39" s="1111"/>
      <c r="T39" s="1103" t="s">
        <v>42</v>
      </c>
      <c r="U39" s="1104"/>
    </row>
    <row r="40" spans="1:21" ht="17.100000000000001" customHeight="1" x14ac:dyDescent="0.15">
      <c r="A40" s="1040"/>
      <c r="B40" s="1108"/>
      <c r="C40" s="1108"/>
      <c r="D40" s="1108"/>
      <c r="E40" s="1114"/>
      <c r="F40" s="1108"/>
      <c r="G40" s="1108"/>
      <c r="H40" s="1108"/>
      <c r="I40" s="1108"/>
      <c r="J40" s="1108"/>
      <c r="K40" s="1114"/>
      <c r="L40" s="1108"/>
      <c r="M40" s="1108"/>
      <c r="N40" s="1108"/>
      <c r="O40" s="1114"/>
      <c r="P40" s="1108"/>
      <c r="Q40" s="1108"/>
      <c r="R40" s="1105"/>
      <c r="S40" s="1112"/>
      <c r="T40" s="1105"/>
      <c r="U40" s="1106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124" t="e">
        <f t="shared" ref="R41:R48" si="18">Q41-N41</f>
        <v>#DIV/0!</v>
      </c>
      <c r="S41" s="1125"/>
      <c r="T41" s="1126" t="e">
        <f t="shared" ref="T41:T48" si="19">Q41/N41</f>
        <v>#DIV/0!</v>
      </c>
      <c r="U41" s="1127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115" t="e">
        <f t="shared" si="18"/>
        <v>#DIV/0!</v>
      </c>
      <c r="S42" s="1116"/>
      <c r="T42" s="1117" t="e">
        <f t="shared" si="19"/>
        <v>#DIV/0!</v>
      </c>
      <c r="U42" s="1118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115" t="e">
        <f t="shared" si="18"/>
        <v>#DIV/0!</v>
      </c>
      <c r="S43" s="1116"/>
      <c r="T43" s="1117" t="e">
        <f t="shared" si="19"/>
        <v>#DIV/0!</v>
      </c>
      <c r="U43" s="1118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115" t="e">
        <f t="shared" si="18"/>
        <v>#DIV/0!</v>
      </c>
      <c r="S44" s="1116"/>
      <c r="T44" s="1117" t="e">
        <f t="shared" si="19"/>
        <v>#DIV/0!</v>
      </c>
      <c r="U44" s="1118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115" t="e">
        <f t="shared" si="18"/>
        <v>#DIV/0!</v>
      </c>
      <c r="S45" s="1116"/>
      <c r="T45" s="1117" t="e">
        <f t="shared" si="19"/>
        <v>#DIV/0!</v>
      </c>
      <c r="U45" s="1118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115" t="e">
        <f t="shared" si="18"/>
        <v>#DIV/0!</v>
      </c>
      <c r="S46" s="1116"/>
      <c r="T46" s="1117" t="e">
        <f t="shared" si="19"/>
        <v>#DIV/0!</v>
      </c>
      <c r="U46" s="1118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115" t="e">
        <f t="shared" si="18"/>
        <v>#DIV/0!</v>
      </c>
      <c r="S47" s="1116"/>
      <c r="T47" s="1117" t="e">
        <f t="shared" si="19"/>
        <v>#DIV/0!</v>
      </c>
      <c r="U47" s="1118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119" t="e">
        <f t="shared" si="18"/>
        <v>#DIV/0!</v>
      </c>
      <c r="S48" s="1120"/>
      <c r="T48" s="1121" t="e">
        <f t="shared" si="19"/>
        <v>#DIV/0!</v>
      </c>
      <c r="U48" s="1122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  <mergeCell ref="R41:S41"/>
    <mergeCell ref="T41:U41"/>
    <mergeCell ref="R42:S42"/>
    <mergeCell ref="T42:U42"/>
    <mergeCell ref="R43:S43"/>
    <mergeCell ref="T43:U43"/>
    <mergeCell ref="R44:S44"/>
    <mergeCell ref="T44:U44"/>
    <mergeCell ref="R45:S45"/>
    <mergeCell ref="T45:U45"/>
    <mergeCell ref="R46:S46"/>
    <mergeCell ref="T46:U46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G39:G40"/>
    <mergeCell ref="H15:H16"/>
    <mergeCell ref="H39:H40"/>
    <mergeCell ref="I15:I16"/>
    <mergeCell ref="I39:I40"/>
    <mergeCell ref="J39:J40"/>
    <mergeCell ref="K15:K16"/>
    <mergeCell ref="K39:K40"/>
    <mergeCell ref="L15:L16"/>
    <mergeCell ref="L39:L40"/>
    <mergeCell ref="M39:M40"/>
    <mergeCell ref="N15:N16"/>
    <mergeCell ref="N39:N40"/>
    <mergeCell ref="O15:O16"/>
    <mergeCell ref="O39:O40"/>
    <mergeCell ref="T39:U40"/>
    <mergeCell ref="P39:P40"/>
    <mergeCell ref="Q15:Q16"/>
    <mergeCell ref="Q39:Q40"/>
    <mergeCell ref="R15:R16"/>
    <mergeCell ref="S15:S16"/>
    <mergeCell ref="R39:S40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038" t="s">
        <v>9</v>
      </c>
      <c r="B14" s="1039"/>
      <c r="C14" s="1066" t="s">
        <v>152</v>
      </c>
      <c r="D14" s="1066"/>
      <c r="E14" s="1066"/>
      <c r="F14" s="1066" t="s">
        <v>153</v>
      </c>
      <c r="G14" s="1066"/>
      <c r="H14" s="1066"/>
      <c r="I14" s="1066" t="s">
        <v>154</v>
      </c>
      <c r="J14" s="1066"/>
      <c r="K14" s="1066"/>
      <c r="L14" s="1066" t="s">
        <v>155</v>
      </c>
      <c r="M14" s="1066"/>
      <c r="N14" s="1067"/>
    </row>
    <row r="15" spans="1:14" ht="17.100000000000001" customHeight="1" x14ac:dyDescent="0.15">
      <c r="A15" s="1040"/>
      <c r="B15" s="1041"/>
      <c r="C15" s="1146" t="s">
        <v>72</v>
      </c>
      <c r="D15" s="1146" t="s">
        <v>73</v>
      </c>
      <c r="E15" s="1147" t="s">
        <v>71</v>
      </c>
      <c r="F15" s="1146" t="s">
        <v>72</v>
      </c>
      <c r="G15" s="1146" t="s">
        <v>73</v>
      </c>
      <c r="H15" s="1147" t="s">
        <v>71</v>
      </c>
      <c r="I15" s="1146" t="s">
        <v>72</v>
      </c>
      <c r="J15" s="1146" t="s">
        <v>73</v>
      </c>
      <c r="K15" s="1147" t="s">
        <v>71</v>
      </c>
      <c r="L15" s="1146" t="s">
        <v>72</v>
      </c>
      <c r="M15" s="1146" t="s">
        <v>73</v>
      </c>
      <c r="N15" s="1130" t="s">
        <v>71</v>
      </c>
    </row>
    <row r="16" spans="1:14" ht="17.100000000000001" customHeight="1" x14ac:dyDescent="0.15">
      <c r="A16" s="1040"/>
      <c r="B16" s="1041"/>
      <c r="C16" s="1146"/>
      <c r="D16" s="1146"/>
      <c r="E16" s="1147"/>
      <c r="F16" s="1146"/>
      <c r="G16" s="1146"/>
      <c r="H16" s="1147"/>
      <c r="I16" s="1146"/>
      <c r="J16" s="1146"/>
      <c r="K16" s="1147"/>
      <c r="L16" s="1146"/>
      <c r="M16" s="1146"/>
      <c r="N16" s="1130"/>
    </row>
    <row r="17" spans="1:14" ht="17.100000000000001" customHeight="1" x14ac:dyDescent="0.15">
      <c r="A17" s="1040" t="s">
        <v>21</v>
      </c>
      <c r="B17" s="1041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040" t="s">
        <v>22</v>
      </c>
      <c r="B18" s="1041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040" t="s">
        <v>23</v>
      </c>
      <c r="B19" s="1041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040" t="s">
        <v>24</v>
      </c>
      <c r="B20" s="1041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040" t="s">
        <v>25</v>
      </c>
      <c r="B21" s="1041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040" t="s">
        <v>26</v>
      </c>
      <c r="B22" s="1041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040" t="s">
        <v>27</v>
      </c>
      <c r="B23" s="1041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046" t="s">
        <v>28</v>
      </c>
      <c r="B24" s="1047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038" t="s">
        <v>9</v>
      </c>
      <c r="B37" s="1039"/>
      <c r="C37" s="1062" t="s">
        <v>68</v>
      </c>
      <c r="D37" s="1062"/>
      <c r="E37" s="1062"/>
      <c r="F37" s="1062"/>
      <c r="G37" s="1062"/>
      <c r="H37" s="1062"/>
      <c r="I37" s="1062" t="s">
        <v>69</v>
      </c>
      <c r="J37" s="1062"/>
      <c r="K37" s="1062"/>
      <c r="L37" s="1062"/>
      <c r="M37" s="1062"/>
      <c r="N37" s="1063"/>
    </row>
    <row r="38" spans="1:14" ht="17.100000000000001" customHeight="1" x14ac:dyDescent="0.15">
      <c r="A38" s="1040"/>
      <c r="B38" s="1041"/>
      <c r="C38" s="1064" t="s">
        <v>72</v>
      </c>
      <c r="D38" s="1064"/>
      <c r="E38" s="1064" t="s">
        <v>73</v>
      </c>
      <c r="F38" s="1064"/>
      <c r="G38" s="1064" t="s">
        <v>71</v>
      </c>
      <c r="H38" s="1064"/>
      <c r="I38" s="1064" t="s">
        <v>181</v>
      </c>
      <c r="J38" s="1064"/>
      <c r="K38" s="1064" t="s">
        <v>182</v>
      </c>
      <c r="L38" s="1064"/>
      <c r="M38" s="1064" t="s">
        <v>71</v>
      </c>
      <c r="N38" s="1082"/>
    </row>
    <row r="39" spans="1:14" ht="17.100000000000001" customHeight="1" x14ac:dyDescent="0.15">
      <c r="A39" s="1040" t="s">
        <v>21</v>
      </c>
      <c r="B39" s="1041"/>
      <c r="C39" s="1142"/>
      <c r="D39" s="1141"/>
      <c r="E39" s="1141"/>
      <c r="F39" s="1141"/>
      <c r="G39" s="1143" t="e">
        <f>E39/C39</f>
        <v>#DIV/0!</v>
      </c>
      <c r="H39" s="1144"/>
      <c r="I39" s="1145"/>
      <c r="J39" s="1141"/>
      <c r="K39" s="1141"/>
      <c r="L39" s="1141"/>
      <c r="M39" s="1078" t="e">
        <f t="shared" ref="M39:M46" si="6">K39/I39</f>
        <v>#DIV/0!</v>
      </c>
      <c r="N39" s="1079"/>
    </row>
    <row r="40" spans="1:14" ht="17.100000000000001" customHeight="1" x14ac:dyDescent="0.15">
      <c r="A40" s="1040" t="s">
        <v>22</v>
      </c>
      <c r="B40" s="1041"/>
      <c r="C40" s="1132"/>
      <c r="D40" s="1131"/>
      <c r="E40" s="1131"/>
      <c r="F40" s="1131"/>
      <c r="G40" s="1133" t="e">
        <f>E40/C40</f>
        <v>#DIV/0!</v>
      </c>
      <c r="H40" s="1134"/>
      <c r="I40" s="1135"/>
      <c r="J40" s="1131"/>
      <c r="K40" s="1131"/>
      <c r="L40" s="1131"/>
      <c r="M40" s="1069" t="e">
        <f t="shared" si="6"/>
        <v>#DIV/0!</v>
      </c>
      <c r="N40" s="1070"/>
    </row>
    <row r="41" spans="1:14" ht="17.100000000000001" customHeight="1" x14ac:dyDescent="0.15">
      <c r="A41" s="1040" t="s">
        <v>23</v>
      </c>
      <c r="B41" s="1041"/>
      <c r="C41" s="1132"/>
      <c r="D41" s="1131"/>
      <c r="E41" s="1131"/>
      <c r="F41" s="1131"/>
      <c r="G41" s="1133" t="e">
        <f t="shared" ref="G41:G46" si="7">E41/C41</f>
        <v>#DIV/0!</v>
      </c>
      <c r="H41" s="1134"/>
      <c r="I41" s="1135"/>
      <c r="J41" s="1131"/>
      <c r="K41" s="1131"/>
      <c r="L41" s="1131"/>
      <c r="M41" s="1069" t="e">
        <f t="shared" si="6"/>
        <v>#DIV/0!</v>
      </c>
      <c r="N41" s="1070"/>
    </row>
    <row r="42" spans="1:14" ht="17.100000000000001" customHeight="1" x14ac:dyDescent="0.15">
      <c r="A42" s="1040" t="s">
        <v>24</v>
      </c>
      <c r="B42" s="1041"/>
      <c r="C42" s="1132"/>
      <c r="D42" s="1131"/>
      <c r="E42" s="1131"/>
      <c r="F42" s="1131"/>
      <c r="G42" s="1133" t="e">
        <f t="shared" si="7"/>
        <v>#DIV/0!</v>
      </c>
      <c r="H42" s="1134"/>
      <c r="I42" s="1135"/>
      <c r="J42" s="1131"/>
      <c r="K42" s="1131"/>
      <c r="L42" s="1131"/>
      <c r="M42" s="1069" t="e">
        <f t="shared" si="6"/>
        <v>#DIV/0!</v>
      </c>
      <c r="N42" s="1070"/>
    </row>
    <row r="43" spans="1:14" ht="17.100000000000001" customHeight="1" x14ac:dyDescent="0.15">
      <c r="A43" s="1040" t="s">
        <v>25</v>
      </c>
      <c r="B43" s="1041"/>
      <c r="C43" s="1132"/>
      <c r="D43" s="1131"/>
      <c r="E43" s="1131"/>
      <c r="F43" s="1131"/>
      <c r="G43" s="1133" t="e">
        <f t="shared" si="7"/>
        <v>#DIV/0!</v>
      </c>
      <c r="H43" s="1134"/>
      <c r="I43" s="1135"/>
      <c r="J43" s="1131"/>
      <c r="K43" s="1131"/>
      <c r="L43" s="1131"/>
      <c r="M43" s="1069" t="e">
        <f t="shared" si="6"/>
        <v>#DIV/0!</v>
      </c>
      <c r="N43" s="1070"/>
    </row>
    <row r="44" spans="1:14" ht="17.100000000000001" customHeight="1" x14ac:dyDescent="0.15">
      <c r="A44" s="1040" t="s">
        <v>26</v>
      </c>
      <c r="B44" s="1041"/>
      <c r="C44" s="1132"/>
      <c r="D44" s="1131"/>
      <c r="E44" s="1131"/>
      <c r="F44" s="1131"/>
      <c r="G44" s="1133" t="e">
        <f t="shared" si="7"/>
        <v>#DIV/0!</v>
      </c>
      <c r="H44" s="1134"/>
      <c r="I44" s="1135"/>
      <c r="J44" s="1131"/>
      <c r="K44" s="1131"/>
      <c r="L44" s="1131"/>
      <c r="M44" s="1069" t="e">
        <f t="shared" si="6"/>
        <v>#DIV/0!</v>
      </c>
      <c r="N44" s="1070"/>
    </row>
    <row r="45" spans="1:14" ht="17.100000000000001" customHeight="1" x14ac:dyDescent="0.15">
      <c r="A45" s="1040" t="s">
        <v>27</v>
      </c>
      <c r="B45" s="1041"/>
      <c r="C45" s="1132"/>
      <c r="D45" s="1131"/>
      <c r="E45" s="1131"/>
      <c r="F45" s="1131"/>
      <c r="G45" s="1133" t="e">
        <f t="shared" si="7"/>
        <v>#DIV/0!</v>
      </c>
      <c r="H45" s="1134"/>
      <c r="I45" s="1135"/>
      <c r="J45" s="1131"/>
      <c r="K45" s="1131"/>
      <c r="L45" s="1131"/>
      <c r="M45" s="1069" t="e">
        <f t="shared" si="6"/>
        <v>#DIV/0!</v>
      </c>
      <c r="N45" s="1070"/>
    </row>
    <row r="46" spans="1:14" ht="17.100000000000001" customHeight="1" x14ac:dyDescent="0.15">
      <c r="A46" s="1046" t="s">
        <v>28</v>
      </c>
      <c r="B46" s="1047"/>
      <c r="C46" s="1137">
        <f>SUM(C39:D45)</f>
        <v>0</v>
      </c>
      <c r="D46" s="1136"/>
      <c r="E46" s="1136">
        <f>SUM(E39:F45)</f>
        <v>0</v>
      </c>
      <c r="F46" s="1136"/>
      <c r="G46" s="1138" t="e">
        <f t="shared" si="7"/>
        <v>#DIV/0!</v>
      </c>
      <c r="H46" s="1139"/>
      <c r="I46" s="1140">
        <f>SUM(I39:J45)</f>
        <v>0</v>
      </c>
      <c r="J46" s="1136"/>
      <c r="K46" s="1136">
        <f>SUM(K39:L45)</f>
        <v>0</v>
      </c>
      <c r="L46" s="1136"/>
      <c r="M46" s="1072" t="e">
        <f t="shared" si="6"/>
        <v>#DIV/0!</v>
      </c>
      <c r="N46" s="1074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8:B18"/>
    <mergeCell ref="A19:B19"/>
    <mergeCell ref="A20:B20"/>
    <mergeCell ref="A21:B21"/>
    <mergeCell ref="A22:B22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E43:F43"/>
    <mergeCell ref="G43:H43"/>
    <mergeCell ref="I43:J43"/>
    <mergeCell ref="K41:L41"/>
    <mergeCell ref="M41:N41"/>
    <mergeCell ref="K42:L42"/>
    <mergeCell ref="M42:N42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038" t="s">
        <v>9</v>
      </c>
      <c r="B17" s="1066" t="s">
        <v>152</v>
      </c>
      <c r="C17" s="1066"/>
      <c r="D17" s="1066"/>
      <c r="E17" s="1066"/>
      <c r="F17" s="1066"/>
      <c r="G17" s="1066" t="s">
        <v>153</v>
      </c>
      <c r="H17" s="1066"/>
      <c r="I17" s="1066"/>
      <c r="J17" s="1066"/>
      <c r="K17" s="1066"/>
      <c r="L17" s="1066" t="s">
        <v>154</v>
      </c>
      <c r="M17" s="1066"/>
      <c r="N17" s="1066"/>
      <c r="O17" s="1066"/>
      <c r="P17" s="1066"/>
      <c r="Q17" s="1066" t="s">
        <v>155</v>
      </c>
      <c r="R17" s="1066"/>
      <c r="S17" s="1066"/>
      <c r="T17" s="1066"/>
      <c r="U17" s="1067"/>
    </row>
    <row r="18" spans="1:21" ht="17.100000000000001" customHeight="1" x14ac:dyDescent="0.15">
      <c r="A18" s="1040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038" t="s">
        <v>9</v>
      </c>
      <c r="B28" s="1085" t="s">
        <v>68</v>
      </c>
      <c r="C28" s="1085"/>
      <c r="D28" s="1085"/>
      <c r="E28" s="1085"/>
      <c r="F28" s="1085"/>
      <c r="G28" s="1085"/>
      <c r="H28" s="1085"/>
      <c r="I28" s="1085"/>
      <c r="J28" s="1085"/>
      <c r="K28" s="1085"/>
      <c r="L28" s="1085" t="s">
        <v>69</v>
      </c>
      <c r="M28" s="1085"/>
      <c r="N28" s="1085"/>
      <c r="O28" s="1085"/>
      <c r="P28" s="1085"/>
      <c r="Q28" s="1085"/>
      <c r="R28" s="1085"/>
      <c r="S28" s="1085"/>
      <c r="T28" s="1085"/>
      <c r="U28" s="1096"/>
    </row>
    <row r="29" spans="1:21" ht="17.100000000000001" customHeight="1" x14ac:dyDescent="0.15">
      <c r="A29" s="1040"/>
      <c r="B29" s="1087" t="s">
        <v>104</v>
      </c>
      <c r="C29" s="1087"/>
      <c r="D29" s="1087" t="s">
        <v>41</v>
      </c>
      <c r="E29" s="1087"/>
      <c r="F29" s="1087" t="s">
        <v>75</v>
      </c>
      <c r="G29" s="1087"/>
      <c r="H29" s="1087" t="s">
        <v>76</v>
      </c>
      <c r="I29" s="1087"/>
      <c r="J29" s="1087" t="s">
        <v>77</v>
      </c>
      <c r="K29" s="1087"/>
      <c r="L29" s="1087" t="s">
        <v>104</v>
      </c>
      <c r="M29" s="1087"/>
      <c r="N29" s="1087" t="s">
        <v>41</v>
      </c>
      <c r="O29" s="1087"/>
      <c r="P29" s="1087" t="s">
        <v>75</v>
      </c>
      <c r="Q29" s="1087"/>
      <c r="R29" s="1087" t="s">
        <v>76</v>
      </c>
      <c r="S29" s="1087"/>
      <c r="T29" s="1087" t="s">
        <v>77</v>
      </c>
      <c r="U29" s="1098"/>
    </row>
    <row r="30" spans="1:21" ht="17.100000000000001" customHeight="1" x14ac:dyDescent="0.15">
      <c r="A30" s="165" t="s">
        <v>21</v>
      </c>
      <c r="B30" s="1171"/>
      <c r="C30" s="1165"/>
      <c r="D30" s="1166"/>
      <c r="E30" s="1165"/>
      <c r="F30" s="1167">
        <f t="shared" ref="F30:F37" si="11">D30-B30</f>
        <v>0</v>
      </c>
      <c r="G30" s="1168"/>
      <c r="H30" s="1166"/>
      <c r="I30" s="1165"/>
      <c r="J30" s="1169" t="e">
        <f t="shared" ref="J30:J37" si="12">D30/H30</f>
        <v>#DIV/0!</v>
      </c>
      <c r="K30" s="1172"/>
      <c r="L30" s="1164"/>
      <c r="M30" s="1165"/>
      <c r="N30" s="1166"/>
      <c r="O30" s="1165"/>
      <c r="P30" s="1167">
        <f t="shared" ref="P30:P37" si="13">N30-L30</f>
        <v>0</v>
      </c>
      <c r="Q30" s="1168"/>
      <c r="R30" s="1166"/>
      <c r="S30" s="1165"/>
      <c r="T30" s="1169" t="e">
        <f t="shared" ref="T30:T37" si="14">N30/R30</f>
        <v>#DIV/0!</v>
      </c>
      <c r="U30" s="1170"/>
    </row>
    <row r="31" spans="1:21" ht="17.100000000000001" customHeight="1" x14ac:dyDescent="0.15">
      <c r="A31" s="165" t="s">
        <v>22</v>
      </c>
      <c r="B31" s="1162"/>
      <c r="C31" s="1152"/>
      <c r="D31" s="1153"/>
      <c r="E31" s="1152"/>
      <c r="F31" s="1154">
        <f t="shared" si="11"/>
        <v>0</v>
      </c>
      <c r="G31" s="1155"/>
      <c r="H31" s="1153"/>
      <c r="I31" s="1152"/>
      <c r="J31" s="1160" t="e">
        <f t="shared" si="12"/>
        <v>#DIV/0!</v>
      </c>
      <c r="K31" s="1163"/>
      <c r="L31" s="1151"/>
      <c r="M31" s="1152"/>
      <c r="N31" s="1153"/>
      <c r="O31" s="1152"/>
      <c r="P31" s="1154">
        <f t="shared" si="13"/>
        <v>0</v>
      </c>
      <c r="Q31" s="1155"/>
      <c r="R31" s="1153"/>
      <c r="S31" s="1152"/>
      <c r="T31" s="1160" t="e">
        <f t="shared" si="14"/>
        <v>#DIV/0!</v>
      </c>
      <c r="U31" s="1161"/>
    </row>
    <row r="32" spans="1:21" ht="17.100000000000001" customHeight="1" x14ac:dyDescent="0.15">
      <c r="A32" s="165" t="s">
        <v>23</v>
      </c>
      <c r="B32" s="1162"/>
      <c r="C32" s="1152"/>
      <c r="D32" s="1153"/>
      <c r="E32" s="1152"/>
      <c r="F32" s="1154">
        <f t="shared" si="11"/>
        <v>0</v>
      </c>
      <c r="G32" s="1155"/>
      <c r="H32" s="1153"/>
      <c r="I32" s="1152"/>
      <c r="J32" s="1160" t="e">
        <f t="shared" si="12"/>
        <v>#DIV/0!</v>
      </c>
      <c r="K32" s="1163"/>
      <c r="L32" s="1151"/>
      <c r="M32" s="1152"/>
      <c r="N32" s="1153"/>
      <c r="O32" s="1152"/>
      <c r="P32" s="1154">
        <f t="shared" si="13"/>
        <v>0</v>
      </c>
      <c r="Q32" s="1155"/>
      <c r="R32" s="1153"/>
      <c r="S32" s="1152"/>
      <c r="T32" s="1160" t="e">
        <f t="shared" si="14"/>
        <v>#DIV/0!</v>
      </c>
      <c r="U32" s="1161"/>
    </row>
    <row r="33" spans="1:21" ht="17.100000000000001" customHeight="1" x14ac:dyDescent="0.15">
      <c r="A33" s="165" t="s">
        <v>24</v>
      </c>
      <c r="B33" s="1162"/>
      <c r="C33" s="1152"/>
      <c r="D33" s="1153"/>
      <c r="E33" s="1152"/>
      <c r="F33" s="1154">
        <f t="shared" si="11"/>
        <v>0</v>
      </c>
      <c r="G33" s="1155"/>
      <c r="H33" s="1153"/>
      <c r="I33" s="1152"/>
      <c r="J33" s="1160" t="e">
        <f t="shared" si="12"/>
        <v>#DIV/0!</v>
      </c>
      <c r="K33" s="1163"/>
      <c r="L33" s="1151"/>
      <c r="M33" s="1152"/>
      <c r="N33" s="1153"/>
      <c r="O33" s="1152"/>
      <c r="P33" s="1154">
        <f t="shared" si="13"/>
        <v>0</v>
      </c>
      <c r="Q33" s="1155"/>
      <c r="R33" s="1153"/>
      <c r="S33" s="1152"/>
      <c r="T33" s="1160" t="e">
        <f t="shared" si="14"/>
        <v>#DIV/0!</v>
      </c>
      <c r="U33" s="1161"/>
    </row>
    <row r="34" spans="1:21" ht="17.100000000000001" customHeight="1" x14ac:dyDescent="0.15">
      <c r="A34" s="165" t="s">
        <v>25</v>
      </c>
      <c r="B34" s="1162"/>
      <c r="C34" s="1152"/>
      <c r="D34" s="1153"/>
      <c r="E34" s="1152"/>
      <c r="F34" s="1154">
        <f t="shared" si="11"/>
        <v>0</v>
      </c>
      <c r="G34" s="1155"/>
      <c r="H34" s="1153"/>
      <c r="I34" s="1152"/>
      <c r="J34" s="1160" t="e">
        <f t="shared" si="12"/>
        <v>#DIV/0!</v>
      </c>
      <c r="K34" s="1163"/>
      <c r="L34" s="1151"/>
      <c r="M34" s="1152"/>
      <c r="N34" s="1153"/>
      <c r="O34" s="1152"/>
      <c r="P34" s="1154">
        <f t="shared" si="13"/>
        <v>0</v>
      </c>
      <c r="Q34" s="1155"/>
      <c r="R34" s="1153"/>
      <c r="S34" s="1152"/>
      <c r="T34" s="1160" t="e">
        <f t="shared" si="14"/>
        <v>#DIV/0!</v>
      </c>
      <c r="U34" s="1161"/>
    </row>
    <row r="35" spans="1:21" ht="17.100000000000001" customHeight="1" x14ac:dyDescent="0.15">
      <c r="A35" s="165" t="s">
        <v>26</v>
      </c>
      <c r="B35" s="1162"/>
      <c r="C35" s="1152"/>
      <c r="D35" s="1153"/>
      <c r="E35" s="1152"/>
      <c r="F35" s="1154">
        <f t="shared" si="11"/>
        <v>0</v>
      </c>
      <c r="G35" s="1155"/>
      <c r="H35" s="1153"/>
      <c r="I35" s="1152"/>
      <c r="J35" s="1160" t="e">
        <f t="shared" si="12"/>
        <v>#DIV/0!</v>
      </c>
      <c r="K35" s="1163"/>
      <c r="L35" s="1151"/>
      <c r="M35" s="1152"/>
      <c r="N35" s="1153"/>
      <c r="O35" s="1152"/>
      <c r="P35" s="1154">
        <f t="shared" si="13"/>
        <v>0</v>
      </c>
      <c r="Q35" s="1155"/>
      <c r="R35" s="1153"/>
      <c r="S35" s="1152"/>
      <c r="T35" s="1160" t="e">
        <f t="shared" si="14"/>
        <v>#DIV/0!</v>
      </c>
      <c r="U35" s="1161"/>
    </row>
    <row r="36" spans="1:21" ht="17.100000000000001" customHeight="1" x14ac:dyDescent="0.15">
      <c r="A36" s="165" t="s">
        <v>27</v>
      </c>
      <c r="B36" s="1162"/>
      <c r="C36" s="1152"/>
      <c r="D36" s="1153"/>
      <c r="E36" s="1152"/>
      <c r="F36" s="1154">
        <f t="shared" si="11"/>
        <v>0</v>
      </c>
      <c r="G36" s="1155"/>
      <c r="H36" s="1153"/>
      <c r="I36" s="1152"/>
      <c r="J36" s="1160" t="e">
        <f t="shared" si="12"/>
        <v>#DIV/0!</v>
      </c>
      <c r="K36" s="1163"/>
      <c r="L36" s="1151"/>
      <c r="M36" s="1152"/>
      <c r="N36" s="1153"/>
      <c r="O36" s="1152"/>
      <c r="P36" s="1154">
        <f t="shared" si="13"/>
        <v>0</v>
      </c>
      <c r="Q36" s="1155"/>
      <c r="R36" s="1153"/>
      <c r="S36" s="1152"/>
      <c r="T36" s="1160" t="e">
        <f t="shared" si="14"/>
        <v>#DIV/0!</v>
      </c>
      <c r="U36" s="1161"/>
    </row>
    <row r="37" spans="1:21" ht="17.100000000000001" customHeight="1" x14ac:dyDescent="0.15">
      <c r="A37" s="173" t="s">
        <v>28</v>
      </c>
      <c r="B37" s="1158">
        <f>SUM(B30:C36)</f>
        <v>0</v>
      </c>
      <c r="C37" s="1149"/>
      <c r="D37" s="1150">
        <f>SUM(D30:E36)</f>
        <v>0</v>
      </c>
      <c r="E37" s="1149"/>
      <c r="F37" s="1150">
        <f t="shared" si="11"/>
        <v>0</v>
      </c>
      <c r="G37" s="1149"/>
      <c r="H37" s="1150">
        <f>SUM(H30:I36)</f>
        <v>0</v>
      </c>
      <c r="I37" s="1149"/>
      <c r="J37" s="1156" t="e">
        <f t="shared" si="12"/>
        <v>#DIV/0!</v>
      </c>
      <c r="K37" s="1159"/>
      <c r="L37" s="1148">
        <f>SUM(L30:M36)</f>
        <v>0</v>
      </c>
      <c r="M37" s="1149"/>
      <c r="N37" s="1150">
        <f>SUM(N30:O36)</f>
        <v>0</v>
      </c>
      <c r="O37" s="1149"/>
      <c r="P37" s="1150">
        <f t="shared" si="13"/>
        <v>0</v>
      </c>
      <c r="Q37" s="1149"/>
      <c r="R37" s="1150">
        <f>SUM(R30:S36)</f>
        <v>0</v>
      </c>
      <c r="S37" s="1149"/>
      <c r="T37" s="1156" t="e">
        <f t="shared" si="14"/>
        <v>#DIV/0!</v>
      </c>
      <c r="U37" s="1157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B17:F17"/>
    <mergeCell ref="G17:K17"/>
    <mergeCell ref="L17:P17"/>
    <mergeCell ref="Q17:U17"/>
    <mergeCell ref="B28:K28"/>
    <mergeCell ref="L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P33:Q33"/>
    <mergeCell ref="R33:S33"/>
    <mergeCell ref="T33:U33"/>
    <mergeCell ref="B33:C33"/>
    <mergeCell ref="D33:E33"/>
    <mergeCell ref="F33:G33"/>
    <mergeCell ref="H33:I33"/>
    <mergeCell ref="J33:K33"/>
    <mergeCell ref="R34:S34"/>
    <mergeCell ref="T34:U34"/>
    <mergeCell ref="B34:C34"/>
    <mergeCell ref="D34:E34"/>
    <mergeCell ref="F34:G34"/>
    <mergeCell ref="H34:I34"/>
    <mergeCell ref="J34:K34"/>
    <mergeCell ref="R35:S35"/>
    <mergeCell ref="T35:U35"/>
    <mergeCell ref="B35:C35"/>
    <mergeCell ref="D35:E35"/>
    <mergeCell ref="F35:G35"/>
    <mergeCell ref="H35:I35"/>
    <mergeCell ref="J35:K35"/>
    <mergeCell ref="R36:S36"/>
    <mergeCell ref="T36:U36"/>
    <mergeCell ref="B36:C36"/>
    <mergeCell ref="D36:E36"/>
    <mergeCell ref="F36:G36"/>
    <mergeCell ref="H36:I36"/>
    <mergeCell ref="J36:K36"/>
    <mergeCell ref="R37:S37"/>
    <mergeCell ref="T37:U37"/>
    <mergeCell ref="B37:C37"/>
    <mergeCell ref="D37:E37"/>
    <mergeCell ref="F37:G37"/>
    <mergeCell ref="H37:I37"/>
    <mergeCell ref="J37:K37"/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8" t="s">
        <v>9</v>
      </c>
      <c r="B14" s="1066" t="s">
        <v>152</v>
      </c>
      <c r="C14" s="1066"/>
      <c r="D14" s="1066"/>
      <c r="E14" s="1066"/>
      <c r="F14" s="1066"/>
      <c r="G14" s="1066" t="s">
        <v>153</v>
      </c>
      <c r="H14" s="1066"/>
      <c r="I14" s="1066"/>
      <c r="J14" s="1066"/>
      <c r="K14" s="1066"/>
      <c r="L14" s="1066" t="s">
        <v>154</v>
      </c>
      <c r="M14" s="1066"/>
      <c r="N14" s="1066"/>
      <c r="O14" s="1066"/>
      <c r="P14" s="1066"/>
      <c r="Q14" s="1066" t="s">
        <v>155</v>
      </c>
      <c r="R14" s="1066"/>
      <c r="S14" s="1066"/>
      <c r="T14" s="1066"/>
      <c r="U14" s="1067"/>
    </row>
    <row r="15" spans="1:21" ht="17.100000000000001" customHeight="1" x14ac:dyDescent="0.15">
      <c r="A15" s="1040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038" t="s">
        <v>9</v>
      </c>
      <c r="B37" s="1173"/>
      <c r="C37" s="1085" t="s">
        <v>85</v>
      </c>
      <c r="D37" s="1085"/>
      <c r="E37" s="1085"/>
      <c r="F37" s="1085"/>
      <c r="G37" s="1085" t="s">
        <v>84</v>
      </c>
      <c r="H37" s="1085"/>
      <c r="I37" s="1085"/>
      <c r="J37" s="1085"/>
      <c r="K37" s="1085" t="s">
        <v>86</v>
      </c>
      <c r="L37" s="1085"/>
      <c r="M37" s="1085"/>
      <c r="N37" s="1085"/>
      <c r="O37" s="1085" t="s">
        <v>87</v>
      </c>
      <c r="P37" s="1085"/>
      <c r="Q37" s="1085"/>
      <c r="R37" s="1085"/>
      <c r="S37" s="1101" t="s">
        <v>183</v>
      </c>
      <c r="T37" s="1102"/>
    </row>
    <row r="38" spans="1:20" ht="17.100000000000001" customHeight="1" x14ac:dyDescent="0.15">
      <c r="A38" s="1040"/>
      <c r="B38" s="1174"/>
      <c r="C38" s="1087" t="s">
        <v>65</v>
      </c>
      <c r="D38" s="1087"/>
      <c r="E38" s="1087" t="s">
        <v>184</v>
      </c>
      <c r="F38" s="1087"/>
      <c r="G38" s="1087" t="s">
        <v>65</v>
      </c>
      <c r="H38" s="1087"/>
      <c r="I38" s="1087" t="s">
        <v>184</v>
      </c>
      <c r="J38" s="1087"/>
      <c r="K38" s="1087" t="s">
        <v>65</v>
      </c>
      <c r="L38" s="1087"/>
      <c r="M38" s="1087" t="s">
        <v>184</v>
      </c>
      <c r="N38" s="1087"/>
      <c r="O38" s="1087" t="s">
        <v>65</v>
      </c>
      <c r="P38" s="1087"/>
      <c r="Q38" s="1087" t="s">
        <v>184</v>
      </c>
      <c r="R38" s="1087"/>
      <c r="S38" s="1175"/>
      <c r="T38" s="1176"/>
    </row>
    <row r="39" spans="1:20" ht="17.100000000000001" customHeight="1" x14ac:dyDescent="0.15">
      <c r="A39" s="1040" t="s">
        <v>21</v>
      </c>
      <c r="B39" s="1174"/>
      <c r="C39" s="1197"/>
      <c r="D39" s="1194"/>
      <c r="E39" s="1195"/>
      <c r="F39" s="1196"/>
      <c r="G39" s="1197"/>
      <c r="H39" s="1194"/>
      <c r="I39" s="1195"/>
      <c r="J39" s="1198"/>
      <c r="K39" s="1193"/>
      <c r="L39" s="1194"/>
      <c r="M39" s="1195"/>
      <c r="N39" s="1196"/>
      <c r="O39" s="1197"/>
      <c r="P39" s="1194"/>
      <c r="Q39" s="1195"/>
      <c r="R39" s="1198"/>
      <c r="S39" s="1191">
        <f t="shared" ref="S39:S46" si="5">C39+G39+K39+O39</f>
        <v>0</v>
      </c>
      <c r="T39" s="1192"/>
    </row>
    <row r="40" spans="1:20" ht="17.100000000000001" customHeight="1" x14ac:dyDescent="0.15">
      <c r="A40" s="1040" t="s">
        <v>22</v>
      </c>
      <c r="B40" s="1174"/>
      <c r="C40" s="1187"/>
      <c r="D40" s="1184"/>
      <c r="E40" s="1185"/>
      <c r="F40" s="1186"/>
      <c r="G40" s="1187"/>
      <c r="H40" s="1184"/>
      <c r="I40" s="1185"/>
      <c r="J40" s="1188"/>
      <c r="K40" s="1183"/>
      <c r="L40" s="1184"/>
      <c r="M40" s="1185"/>
      <c r="N40" s="1186"/>
      <c r="O40" s="1187"/>
      <c r="P40" s="1184"/>
      <c r="Q40" s="1185"/>
      <c r="R40" s="1188"/>
      <c r="S40" s="1189">
        <f t="shared" si="5"/>
        <v>0</v>
      </c>
      <c r="T40" s="1190"/>
    </row>
    <row r="41" spans="1:20" ht="17.100000000000001" customHeight="1" x14ac:dyDescent="0.15">
      <c r="A41" s="1040" t="s">
        <v>23</v>
      </c>
      <c r="B41" s="1174"/>
      <c r="C41" s="1187"/>
      <c r="D41" s="1184"/>
      <c r="E41" s="1185"/>
      <c r="F41" s="1186"/>
      <c r="G41" s="1187"/>
      <c r="H41" s="1184"/>
      <c r="I41" s="1185"/>
      <c r="J41" s="1188"/>
      <c r="K41" s="1183"/>
      <c r="L41" s="1184"/>
      <c r="M41" s="1185"/>
      <c r="N41" s="1186"/>
      <c r="O41" s="1187"/>
      <c r="P41" s="1184"/>
      <c r="Q41" s="1185"/>
      <c r="R41" s="1188"/>
      <c r="S41" s="1189">
        <f t="shared" si="5"/>
        <v>0</v>
      </c>
      <c r="T41" s="1190"/>
    </row>
    <row r="42" spans="1:20" ht="17.100000000000001" customHeight="1" x14ac:dyDescent="0.15">
      <c r="A42" s="1040" t="s">
        <v>24</v>
      </c>
      <c r="B42" s="1174"/>
      <c r="C42" s="1187"/>
      <c r="D42" s="1184"/>
      <c r="E42" s="1185"/>
      <c r="F42" s="1186"/>
      <c r="G42" s="1187"/>
      <c r="H42" s="1184"/>
      <c r="I42" s="1185"/>
      <c r="J42" s="1188"/>
      <c r="K42" s="1183"/>
      <c r="L42" s="1184"/>
      <c r="M42" s="1185"/>
      <c r="N42" s="1186"/>
      <c r="O42" s="1187"/>
      <c r="P42" s="1184"/>
      <c r="Q42" s="1185"/>
      <c r="R42" s="1188"/>
      <c r="S42" s="1189">
        <f t="shared" si="5"/>
        <v>0</v>
      </c>
      <c r="T42" s="1190"/>
    </row>
    <row r="43" spans="1:20" ht="17.100000000000001" customHeight="1" x14ac:dyDescent="0.15">
      <c r="A43" s="1040" t="s">
        <v>25</v>
      </c>
      <c r="B43" s="1174"/>
      <c r="C43" s="1187"/>
      <c r="D43" s="1184"/>
      <c r="E43" s="1185"/>
      <c r="F43" s="1186"/>
      <c r="G43" s="1187"/>
      <c r="H43" s="1184"/>
      <c r="I43" s="1185"/>
      <c r="J43" s="1188"/>
      <c r="K43" s="1183"/>
      <c r="L43" s="1184"/>
      <c r="M43" s="1185"/>
      <c r="N43" s="1186"/>
      <c r="O43" s="1187"/>
      <c r="P43" s="1184"/>
      <c r="Q43" s="1185"/>
      <c r="R43" s="1188"/>
      <c r="S43" s="1189">
        <f t="shared" si="5"/>
        <v>0</v>
      </c>
      <c r="T43" s="1190"/>
    </row>
    <row r="44" spans="1:20" ht="17.100000000000001" customHeight="1" x14ac:dyDescent="0.15">
      <c r="A44" s="1040" t="s">
        <v>26</v>
      </c>
      <c r="B44" s="1174"/>
      <c r="C44" s="1187"/>
      <c r="D44" s="1184"/>
      <c r="E44" s="1185"/>
      <c r="F44" s="1186"/>
      <c r="G44" s="1187"/>
      <c r="H44" s="1184"/>
      <c r="I44" s="1185"/>
      <c r="J44" s="1188"/>
      <c r="K44" s="1183"/>
      <c r="L44" s="1184"/>
      <c r="M44" s="1185"/>
      <c r="N44" s="1186"/>
      <c r="O44" s="1187"/>
      <c r="P44" s="1184"/>
      <c r="Q44" s="1185"/>
      <c r="R44" s="1188"/>
      <c r="S44" s="1189">
        <f t="shared" si="5"/>
        <v>0</v>
      </c>
      <c r="T44" s="1190"/>
    </row>
    <row r="45" spans="1:20" ht="17.100000000000001" customHeight="1" x14ac:dyDescent="0.15">
      <c r="A45" s="1040" t="s">
        <v>27</v>
      </c>
      <c r="B45" s="1174"/>
      <c r="C45" s="1187"/>
      <c r="D45" s="1184"/>
      <c r="E45" s="1185"/>
      <c r="F45" s="1186"/>
      <c r="G45" s="1187"/>
      <c r="H45" s="1184"/>
      <c r="I45" s="1185"/>
      <c r="J45" s="1188"/>
      <c r="K45" s="1183"/>
      <c r="L45" s="1184"/>
      <c r="M45" s="1185"/>
      <c r="N45" s="1186"/>
      <c r="O45" s="1187"/>
      <c r="P45" s="1184"/>
      <c r="Q45" s="1185"/>
      <c r="R45" s="1188"/>
      <c r="S45" s="1189">
        <f t="shared" si="5"/>
        <v>0</v>
      </c>
      <c r="T45" s="1190"/>
    </row>
    <row r="46" spans="1:20" ht="17.100000000000001" customHeight="1" x14ac:dyDescent="0.15">
      <c r="A46" s="1046" t="s">
        <v>28</v>
      </c>
      <c r="B46" s="1182"/>
      <c r="C46" s="1179">
        <f>SUM(C39:D45)</f>
        <v>0</v>
      </c>
      <c r="D46" s="1178"/>
      <c r="E46" s="1120" t="e">
        <f>AVERAGE(E39:F45)</f>
        <v>#DIV/0!</v>
      </c>
      <c r="F46" s="1156"/>
      <c r="G46" s="1179">
        <f>SUM(G39:H45)</f>
        <v>0</v>
      </c>
      <c r="H46" s="1178"/>
      <c r="I46" s="1120" t="e">
        <f>AVERAGE(I39:J45)</f>
        <v>#DIV/0!</v>
      </c>
      <c r="J46" s="1180"/>
      <c r="K46" s="1177">
        <f>SUM(K39:L45)</f>
        <v>0</v>
      </c>
      <c r="L46" s="1178"/>
      <c r="M46" s="1120" t="e">
        <f>AVERAGE(M39:N45)</f>
        <v>#DIV/0!</v>
      </c>
      <c r="N46" s="1156"/>
      <c r="O46" s="1179">
        <f>SUM(O39:P45)</f>
        <v>0</v>
      </c>
      <c r="P46" s="1178"/>
      <c r="Q46" s="1120" t="e">
        <f>AVERAGE(Q39:R45)</f>
        <v>#DIV/0!</v>
      </c>
      <c r="R46" s="1180"/>
      <c r="S46" s="1177">
        <f t="shared" si="5"/>
        <v>0</v>
      </c>
      <c r="T46" s="1181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M38:N38"/>
    <mergeCell ref="O38:P38"/>
    <mergeCell ref="Q38:R38"/>
    <mergeCell ref="C38:D38"/>
    <mergeCell ref="E38:F38"/>
    <mergeCell ref="G38:H38"/>
    <mergeCell ref="I38:J38"/>
    <mergeCell ref="B14:F14"/>
    <mergeCell ref="G14:K14"/>
    <mergeCell ref="L14:P14"/>
    <mergeCell ref="Q14:U14"/>
    <mergeCell ref="C37:F37"/>
    <mergeCell ref="G37:J37"/>
    <mergeCell ref="K37:N37"/>
    <mergeCell ref="O37:R37"/>
    <mergeCell ref="C39:D39"/>
    <mergeCell ref="E39:F39"/>
    <mergeCell ref="G39:H39"/>
    <mergeCell ref="I39:J39"/>
    <mergeCell ref="K38:L38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44:B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Q45:R45"/>
    <mergeCell ref="S45:T45"/>
    <mergeCell ref="A45:B45"/>
    <mergeCell ref="C45:D45"/>
    <mergeCell ref="E45:F45"/>
    <mergeCell ref="G45:H45"/>
    <mergeCell ref="I45:J45"/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8" t="s">
        <v>9</v>
      </c>
      <c r="B14" s="1066" t="s">
        <v>152</v>
      </c>
      <c r="C14" s="1066"/>
      <c r="D14" s="1066"/>
      <c r="E14" s="1066"/>
      <c r="F14" s="1066"/>
      <c r="G14" s="1066" t="s">
        <v>153</v>
      </c>
      <c r="H14" s="1066"/>
      <c r="I14" s="1066"/>
      <c r="J14" s="1066"/>
      <c r="K14" s="1066"/>
      <c r="L14" s="1066" t="s">
        <v>154</v>
      </c>
      <c r="M14" s="1066"/>
      <c r="N14" s="1066"/>
      <c r="O14" s="1066"/>
      <c r="P14" s="1066"/>
      <c r="Q14" s="1066" t="s">
        <v>155</v>
      </c>
      <c r="R14" s="1066"/>
      <c r="S14" s="1066"/>
      <c r="T14" s="1066"/>
      <c r="U14" s="1067"/>
    </row>
    <row r="15" spans="1:21" ht="17.100000000000001" customHeight="1" x14ac:dyDescent="0.15">
      <c r="A15" s="1040"/>
      <c r="B15" s="166" t="s">
        <v>92</v>
      </c>
      <c r="C15" s="166" t="s">
        <v>103</v>
      </c>
      <c r="D15" s="166" t="s">
        <v>94</v>
      </c>
      <c r="E15" s="1146" t="s">
        <v>185</v>
      </c>
      <c r="F15" s="1146"/>
      <c r="G15" s="166" t="s">
        <v>92</v>
      </c>
      <c r="H15" s="166" t="s">
        <v>103</v>
      </c>
      <c r="I15" s="166" t="s">
        <v>94</v>
      </c>
      <c r="J15" s="1146" t="s">
        <v>185</v>
      </c>
      <c r="K15" s="1146"/>
      <c r="L15" s="166" t="s">
        <v>92</v>
      </c>
      <c r="M15" s="166" t="s">
        <v>103</v>
      </c>
      <c r="N15" s="166" t="s">
        <v>94</v>
      </c>
      <c r="O15" s="1146" t="s">
        <v>185</v>
      </c>
      <c r="P15" s="1146"/>
      <c r="Q15" s="166" t="s">
        <v>92</v>
      </c>
      <c r="R15" s="166" t="s">
        <v>103</v>
      </c>
      <c r="S15" s="166" t="s">
        <v>94</v>
      </c>
      <c r="T15" s="1146" t="s">
        <v>185</v>
      </c>
      <c r="U15" s="1236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233"/>
      <c r="F16" s="1166"/>
      <c r="G16" s="167"/>
      <c r="H16" s="168"/>
      <c r="I16" s="216" t="e">
        <f t="shared" ref="I16:I23" si="1">H16/G16</f>
        <v>#DIV/0!</v>
      </c>
      <c r="J16" s="1233"/>
      <c r="K16" s="1234"/>
      <c r="L16" s="193"/>
      <c r="M16" s="168"/>
      <c r="N16" s="216" t="e">
        <f t="shared" ref="N16:N23" si="2">M16/L16</f>
        <v>#DIV/0!</v>
      </c>
      <c r="O16" s="1233"/>
      <c r="P16" s="1166"/>
      <c r="Q16" s="167"/>
      <c r="R16" s="168"/>
      <c r="S16" s="216" t="e">
        <f t="shared" ref="S16:S23" si="3">R16/Q16</f>
        <v>#DIV/0!</v>
      </c>
      <c r="T16" s="1233"/>
      <c r="U16" s="1235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228"/>
      <c r="F17" s="1153"/>
      <c r="G17" s="170"/>
      <c r="H17" s="171"/>
      <c r="I17" s="217" t="e">
        <f t="shared" si="1"/>
        <v>#DIV/0!</v>
      </c>
      <c r="J17" s="1228"/>
      <c r="K17" s="1229"/>
      <c r="L17" s="195"/>
      <c r="M17" s="171"/>
      <c r="N17" s="217" t="e">
        <f t="shared" si="2"/>
        <v>#DIV/0!</v>
      </c>
      <c r="O17" s="1228"/>
      <c r="P17" s="1153"/>
      <c r="Q17" s="170"/>
      <c r="R17" s="171"/>
      <c r="S17" s="217" t="e">
        <f t="shared" si="3"/>
        <v>#DIV/0!</v>
      </c>
      <c r="T17" s="1228"/>
      <c r="U17" s="1230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228"/>
      <c r="F18" s="1153"/>
      <c r="G18" s="170"/>
      <c r="H18" s="171"/>
      <c r="I18" s="217" t="e">
        <f t="shared" si="1"/>
        <v>#DIV/0!</v>
      </c>
      <c r="J18" s="1228"/>
      <c r="K18" s="1229"/>
      <c r="L18" s="195"/>
      <c r="M18" s="171"/>
      <c r="N18" s="217" t="e">
        <f t="shared" si="2"/>
        <v>#DIV/0!</v>
      </c>
      <c r="O18" s="1228"/>
      <c r="P18" s="1153"/>
      <c r="Q18" s="170"/>
      <c r="R18" s="171"/>
      <c r="S18" s="217" t="e">
        <f t="shared" si="3"/>
        <v>#DIV/0!</v>
      </c>
      <c r="T18" s="1228"/>
      <c r="U18" s="1230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228"/>
      <c r="F19" s="1153"/>
      <c r="G19" s="170"/>
      <c r="H19" s="171"/>
      <c r="I19" s="217" t="e">
        <f t="shared" si="1"/>
        <v>#DIV/0!</v>
      </c>
      <c r="J19" s="1228"/>
      <c r="K19" s="1229"/>
      <c r="L19" s="195"/>
      <c r="M19" s="171"/>
      <c r="N19" s="217" t="e">
        <f t="shared" si="2"/>
        <v>#DIV/0!</v>
      </c>
      <c r="O19" s="1228"/>
      <c r="P19" s="1153"/>
      <c r="Q19" s="170"/>
      <c r="R19" s="171"/>
      <c r="S19" s="217" t="e">
        <f t="shared" si="3"/>
        <v>#DIV/0!</v>
      </c>
      <c r="T19" s="1228"/>
      <c r="U19" s="1230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228"/>
      <c r="F20" s="1153"/>
      <c r="G20" s="170"/>
      <c r="H20" s="171"/>
      <c r="I20" s="217" t="e">
        <f t="shared" si="1"/>
        <v>#DIV/0!</v>
      </c>
      <c r="J20" s="1228"/>
      <c r="K20" s="1229"/>
      <c r="L20" s="195"/>
      <c r="M20" s="171"/>
      <c r="N20" s="217" t="e">
        <f t="shared" si="2"/>
        <v>#DIV/0!</v>
      </c>
      <c r="O20" s="1228"/>
      <c r="P20" s="1153"/>
      <c r="Q20" s="170"/>
      <c r="R20" s="171"/>
      <c r="S20" s="217" t="e">
        <f t="shared" si="3"/>
        <v>#DIV/0!</v>
      </c>
      <c r="T20" s="1228"/>
      <c r="U20" s="1230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228"/>
      <c r="F21" s="1153"/>
      <c r="G21" s="170"/>
      <c r="H21" s="171"/>
      <c r="I21" s="217" t="e">
        <f t="shared" si="1"/>
        <v>#DIV/0!</v>
      </c>
      <c r="J21" s="1228"/>
      <c r="K21" s="1229"/>
      <c r="L21" s="195"/>
      <c r="M21" s="171"/>
      <c r="N21" s="217" t="e">
        <f t="shared" si="2"/>
        <v>#DIV/0!</v>
      </c>
      <c r="O21" s="1228"/>
      <c r="P21" s="1153"/>
      <c r="Q21" s="170"/>
      <c r="R21" s="171"/>
      <c r="S21" s="217" t="e">
        <f t="shared" si="3"/>
        <v>#DIV/0!</v>
      </c>
      <c r="T21" s="1228"/>
      <c r="U21" s="1230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228"/>
      <c r="F22" s="1153"/>
      <c r="G22" s="170"/>
      <c r="H22" s="171"/>
      <c r="I22" s="217" t="e">
        <f t="shared" si="1"/>
        <v>#DIV/0!</v>
      </c>
      <c r="J22" s="1228"/>
      <c r="K22" s="1229"/>
      <c r="L22" s="195"/>
      <c r="M22" s="171"/>
      <c r="N22" s="217" t="e">
        <f t="shared" si="2"/>
        <v>#DIV/0!</v>
      </c>
      <c r="O22" s="1228"/>
      <c r="P22" s="1153"/>
      <c r="Q22" s="170"/>
      <c r="R22" s="171"/>
      <c r="S22" s="217" t="e">
        <f t="shared" si="3"/>
        <v>#DIV/0!</v>
      </c>
      <c r="T22" s="1228"/>
      <c r="U22" s="1230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119">
        <f>SUM(E16:F22)</f>
        <v>0</v>
      </c>
      <c r="F23" s="1150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119">
        <f>SUM(J16:K22)</f>
        <v>0</v>
      </c>
      <c r="K23" s="1231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119">
        <f>SUM(O16:P22)</f>
        <v>0</v>
      </c>
      <c r="P23" s="1150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119">
        <f>SUM(T16:U22)</f>
        <v>0</v>
      </c>
      <c r="U23" s="1232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38" t="s">
        <v>9</v>
      </c>
      <c r="B38" s="1085" t="s">
        <v>90</v>
      </c>
      <c r="C38" s="1085"/>
      <c r="D38" s="1085"/>
      <c r="E38" s="1085"/>
      <c r="F38" s="1085" t="s">
        <v>91</v>
      </c>
      <c r="G38" s="1085"/>
      <c r="H38" s="1085" t="s">
        <v>92</v>
      </c>
      <c r="I38" s="1085"/>
      <c r="J38" s="1085" t="s">
        <v>93</v>
      </c>
      <c r="K38" s="1085"/>
      <c r="L38" s="1085"/>
      <c r="M38" s="1085"/>
      <c r="N38" s="1085" t="s">
        <v>94</v>
      </c>
      <c r="O38" s="1085"/>
      <c r="P38" s="1085" t="s">
        <v>186</v>
      </c>
      <c r="Q38" s="1085"/>
      <c r="R38" s="1085"/>
      <c r="S38" s="1085"/>
      <c r="T38" s="1085"/>
      <c r="U38" s="1096"/>
    </row>
    <row r="39" spans="1:21" ht="17.100000000000001" customHeight="1" x14ac:dyDescent="0.15">
      <c r="A39" s="1040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087"/>
      <c r="I39" s="1087"/>
      <c r="J39" s="1087" t="s">
        <v>187</v>
      </c>
      <c r="K39" s="1087"/>
      <c r="L39" s="1087" t="s">
        <v>188</v>
      </c>
      <c r="M39" s="1087"/>
      <c r="N39" s="1087"/>
      <c r="O39" s="1087"/>
      <c r="P39" s="1087" t="s">
        <v>189</v>
      </c>
      <c r="Q39" s="1087"/>
      <c r="R39" s="1227" t="s">
        <v>190</v>
      </c>
      <c r="S39" s="1227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218">
        <f t="shared" ref="H40:H47" si="6">E40+G40</f>
        <v>0</v>
      </c>
      <c r="I40" s="1219"/>
      <c r="J40" s="1220"/>
      <c r="K40" s="1221"/>
      <c r="L40" s="1217"/>
      <c r="M40" s="1222"/>
      <c r="N40" s="1223" t="e">
        <f t="shared" ref="N40:N47" si="7">L40/H40</f>
        <v>#DIV/0!</v>
      </c>
      <c r="O40" s="1224"/>
      <c r="P40" s="1225"/>
      <c r="Q40" s="1226"/>
      <c r="R40" s="1217"/>
      <c r="S40" s="1217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200">
        <f t="shared" si="6"/>
        <v>0</v>
      </c>
      <c r="I41" s="1201"/>
      <c r="J41" s="1202"/>
      <c r="K41" s="1203"/>
      <c r="L41" s="1199"/>
      <c r="M41" s="1204"/>
      <c r="N41" s="1205" t="e">
        <f t="shared" si="7"/>
        <v>#DIV/0!</v>
      </c>
      <c r="O41" s="1206"/>
      <c r="P41" s="1207"/>
      <c r="Q41" s="1199"/>
      <c r="R41" s="1199"/>
      <c r="S41" s="1199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200">
        <f t="shared" si="6"/>
        <v>0</v>
      </c>
      <c r="I42" s="1201"/>
      <c r="J42" s="1202"/>
      <c r="K42" s="1203"/>
      <c r="L42" s="1199"/>
      <c r="M42" s="1204"/>
      <c r="N42" s="1205" t="e">
        <f t="shared" si="7"/>
        <v>#DIV/0!</v>
      </c>
      <c r="O42" s="1206"/>
      <c r="P42" s="1207"/>
      <c r="Q42" s="1199"/>
      <c r="R42" s="1199"/>
      <c r="S42" s="1199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200">
        <f t="shared" si="6"/>
        <v>0</v>
      </c>
      <c r="I43" s="1201"/>
      <c r="J43" s="1202"/>
      <c r="K43" s="1203"/>
      <c r="L43" s="1199"/>
      <c r="M43" s="1204"/>
      <c r="N43" s="1205" t="e">
        <f t="shared" si="7"/>
        <v>#DIV/0!</v>
      </c>
      <c r="O43" s="1206"/>
      <c r="P43" s="1207"/>
      <c r="Q43" s="1199"/>
      <c r="R43" s="1199"/>
      <c r="S43" s="1199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200">
        <f t="shared" si="6"/>
        <v>0</v>
      </c>
      <c r="I44" s="1201"/>
      <c r="J44" s="1202"/>
      <c r="K44" s="1203"/>
      <c r="L44" s="1199"/>
      <c r="M44" s="1204"/>
      <c r="N44" s="1205" t="e">
        <f t="shared" si="7"/>
        <v>#DIV/0!</v>
      </c>
      <c r="O44" s="1206"/>
      <c r="P44" s="1207"/>
      <c r="Q44" s="1199"/>
      <c r="R44" s="1199"/>
      <c r="S44" s="1199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200">
        <f t="shared" si="6"/>
        <v>0</v>
      </c>
      <c r="I45" s="1201"/>
      <c r="J45" s="1202"/>
      <c r="K45" s="1203"/>
      <c r="L45" s="1199"/>
      <c r="M45" s="1204"/>
      <c r="N45" s="1205" t="e">
        <f t="shared" si="7"/>
        <v>#DIV/0!</v>
      </c>
      <c r="O45" s="1206"/>
      <c r="P45" s="1207"/>
      <c r="Q45" s="1199"/>
      <c r="R45" s="1199"/>
      <c r="S45" s="1199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200">
        <f t="shared" si="6"/>
        <v>0</v>
      </c>
      <c r="I46" s="1201"/>
      <c r="J46" s="1202"/>
      <c r="K46" s="1203"/>
      <c r="L46" s="1199"/>
      <c r="M46" s="1204"/>
      <c r="N46" s="1205" t="e">
        <f t="shared" si="7"/>
        <v>#DIV/0!</v>
      </c>
      <c r="O46" s="1206"/>
      <c r="P46" s="1207"/>
      <c r="Q46" s="1199"/>
      <c r="R46" s="1199"/>
      <c r="S46" s="1199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209">
        <f t="shared" si="6"/>
        <v>0</v>
      </c>
      <c r="I47" s="1210"/>
      <c r="J47" s="1211">
        <f>SUM(J40:K46)</f>
        <v>0</v>
      </c>
      <c r="K47" s="1212"/>
      <c r="L47" s="1208">
        <f>SUM(L40:M46)</f>
        <v>0</v>
      </c>
      <c r="M47" s="1213"/>
      <c r="N47" s="1214" t="e">
        <f t="shared" si="7"/>
        <v>#DIV/0!</v>
      </c>
      <c r="O47" s="1215"/>
      <c r="P47" s="1216">
        <f>SUM(P40:Q46)</f>
        <v>0</v>
      </c>
      <c r="Q47" s="1208"/>
      <c r="R47" s="1208">
        <f>SUM(R40:S46)</f>
        <v>0</v>
      </c>
      <c r="S47" s="1208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B14:F14"/>
    <mergeCell ref="G14:K14"/>
    <mergeCell ref="L14:P14"/>
    <mergeCell ref="Q14:U14"/>
    <mergeCell ref="E15:F15"/>
    <mergeCell ref="J15:K15"/>
    <mergeCell ref="O15:P15"/>
    <mergeCell ref="T15:U15"/>
    <mergeCell ref="E16:F16"/>
    <mergeCell ref="J16:K16"/>
    <mergeCell ref="O16:P16"/>
    <mergeCell ref="T16:U16"/>
    <mergeCell ref="E17:F17"/>
    <mergeCell ref="J17:K17"/>
    <mergeCell ref="O17:P17"/>
    <mergeCell ref="T17:U17"/>
    <mergeCell ref="E18:F18"/>
    <mergeCell ref="J18:K18"/>
    <mergeCell ref="O18:P18"/>
    <mergeCell ref="T18:U18"/>
    <mergeCell ref="E19:F19"/>
    <mergeCell ref="J19:K19"/>
    <mergeCell ref="O19:P19"/>
    <mergeCell ref="T19:U19"/>
    <mergeCell ref="E20:F20"/>
    <mergeCell ref="J20:K20"/>
    <mergeCell ref="O20:P20"/>
    <mergeCell ref="T20:U20"/>
    <mergeCell ref="E21:F21"/>
    <mergeCell ref="J21:K21"/>
    <mergeCell ref="O21:P21"/>
    <mergeCell ref="T21:U21"/>
    <mergeCell ref="E22:F22"/>
    <mergeCell ref="J22:K22"/>
    <mergeCell ref="O22:P22"/>
    <mergeCell ref="T22:U22"/>
    <mergeCell ref="E23:F23"/>
    <mergeCell ref="J23:K23"/>
    <mergeCell ref="O23:P23"/>
    <mergeCell ref="T23:U23"/>
    <mergeCell ref="B38:E38"/>
    <mergeCell ref="F38:G38"/>
    <mergeCell ref="J38:M38"/>
    <mergeCell ref="P38:U38"/>
    <mergeCell ref="J39:K39"/>
    <mergeCell ref="L39:M39"/>
    <mergeCell ref="P39:Q39"/>
    <mergeCell ref="R39:S39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038" t="s">
        <v>9</v>
      </c>
      <c r="B14" s="1039"/>
      <c r="C14" s="1066" t="s">
        <v>152</v>
      </c>
      <c r="D14" s="1066"/>
      <c r="E14" s="1066"/>
      <c r="F14" s="1066"/>
      <c r="G14" s="1066" t="s">
        <v>153</v>
      </c>
      <c r="H14" s="1066"/>
      <c r="I14" s="1066"/>
      <c r="J14" s="1066"/>
      <c r="K14" s="1066" t="s">
        <v>154</v>
      </c>
      <c r="L14" s="1066"/>
      <c r="M14" s="1066"/>
      <c r="N14" s="1066"/>
      <c r="O14" s="1066" t="s">
        <v>155</v>
      </c>
      <c r="P14" s="1066"/>
      <c r="Q14" s="1066"/>
      <c r="R14" s="1067"/>
    </row>
    <row r="15" spans="1:18" ht="17.100000000000001" customHeight="1" x14ac:dyDescent="0.15">
      <c r="A15" s="1040"/>
      <c r="B15" s="1041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1040" t="s">
        <v>21</v>
      </c>
      <c r="B16" s="1041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040" t="s">
        <v>22</v>
      </c>
      <c r="B17" s="1041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040" t="s">
        <v>23</v>
      </c>
      <c r="B18" s="1041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040" t="s">
        <v>24</v>
      </c>
      <c r="B19" s="1041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040" t="s">
        <v>25</v>
      </c>
      <c r="B20" s="1041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040" t="s">
        <v>26</v>
      </c>
      <c r="B21" s="1041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040" t="s">
        <v>27</v>
      </c>
      <c r="B22" s="1041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046" t="s">
        <v>28</v>
      </c>
      <c r="B23" s="1047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038" t="s">
        <v>9</v>
      </c>
      <c r="B38" s="1039"/>
      <c r="C38" s="1085" t="s">
        <v>106</v>
      </c>
      <c r="D38" s="1085"/>
      <c r="E38" s="1085"/>
      <c r="F38" s="1085"/>
      <c r="G38" s="1085"/>
      <c r="H38" s="1085"/>
      <c r="I38" s="1085"/>
      <c r="J38" s="1085"/>
      <c r="K38" s="1085" t="s">
        <v>191</v>
      </c>
      <c r="L38" s="1085"/>
      <c r="M38" s="1085"/>
      <c r="N38" s="1085"/>
      <c r="O38" s="1085"/>
      <c r="P38" s="1085"/>
      <c r="Q38" s="1085"/>
      <c r="R38" s="1096"/>
    </row>
    <row r="39" spans="1:18" ht="17.100000000000001" customHeight="1" x14ac:dyDescent="0.15">
      <c r="A39" s="1040"/>
      <c r="B39" s="1041"/>
      <c r="C39" s="1087" t="s">
        <v>109</v>
      </c>
      <c r="D39" s="1087"/>
      <c r="E39" s="1087" t="s">
        <v>110</v>
      </c>
      <c r="F39" s="1087"/>
      <c r="G39" s="1087" t="s">
        <v>75</v>
      </c>
      <c r="H39" s="1087"/>
      <c r="I39" s="1087" t="s">
        <v>111</v>
      </c>
      <c r="J39" s="1087"/>
      <c r="K39" s="1087" t="s">
        <v>109</v>
      </c>
      <c r="L39" s="1087"/>
      <c r="M39" s="1087" t="s">
        <v>110</v>
      </c>
      <c r="N39" s="1087"/>
      <c r="O39" s="1087" t="s">
        <v>75</v>
      </c>
      <c r="P39" s="1087"/>
      <c r="Q39" s="1087" t="s">
        <v>111</v>
      </c>
      <c r="R39" s="1098"/>
    </row>
    <row r="40" spans="1:18" ht="17.100000000000001" customHeight="1" x14ac:dyDescent="0.15">
      <c r="A40" s="1040" t="s">
        <v>21</v>
      </c>
      <c r="B40" s="1041"/>
      <c r="C40" s="1243"/>
      <c r="D40" s="1233"/>
      <c r="E40" s="1233"/>
      <c r="F40" s="1233"/>
      <c r="G40" s="1124">
        <f t="shared" ref="G40:G47" si="10">E40-C40</f>
        <v>0</v>
      </c>
      <c r="H40" s="1124"/>
      <c r="I40" s="1125" t="e">
        <f t="shared" ref="I40:I47" si="11">E40/C40</f>
        <v>#DIV/0!</v>
      </c>
      <c r="J40" s="1244"/>
      <c r="K40" s="1165"/>
      <c r="L40" s="1233"/>
      <c r="M40" s="1233"/>
      <c r="N40" s="1233"/>
      <c r="O40" s="1124">
        <f t="shared" ref="O40:O47" si="12">M40-K40</f>
        <v>0</v>
      </c>
      <c r="P40" s="1124"/>
      <c r="Q40" s="1125" t="e">
        <f t="shared" ref="Q40:Q47" si="13">M40/K40</f>
        <v>#DIV/0!</v>
      </c>
      <c r="R40" s="1242"/>
    </row>
    <row r="41" spans="1:18" ht="17.100000000000001" customHeight="1" x14ac:dyDescent="0.15">
      <c r="A41" s="1040" t="s">
        <v>22</v>
      </c>
      <c r="B41" s="1041"/>
      <c r="C41" s="1240"/>
      <c r="D41" s="1228"/>
      <c r="E41" s="1228"/>
      <c r="F41" s="1228"/>
      <c r="G41" s="1115">
        <f t="shared" si="10"/>
        <v>0</v>
      </c>
      <c r="H41" s="1115"/>
      <c r="I41" s="1116" t="e">
        <f t="shared" si="11"/>
        <v>#DIV/0!</v>
      </c>
      <c r="J41" s="1241"/>
      <c r="K41" s="1152"/>
      <c r="L41" s="1228"/>
      <c r="M41" s="1228"/>
      <c r="N41" s="1228"/>
      <c r="O41" s="1115">
        <f t="shared" si="12"/>
        <v>0</v>
      </c>
      <c r="P41" s="1115"/>
      <c r="Q41" s="1116" t="e">
        <f t="shared" si="13"/>
        <v>#DIV/0!</v>
      </c>
      <c r="R41" s="1237"/>
    </row>
    <row r="42" spans="1:18" ht="17.100000000000001" customHeight="1" x14ac:dyDescent="0.15">
      <c r="A42" s="1040" t="s">
        <v>23</v>
      </c>
      <c r="B42" s="1041"/>
      <c r="C42" s="1240"/>
      <c r="D42" s="1228"/>
      <c r="E42" s="1228"/>
      <c r="F42" s="1228"/>
      <c r="G42" s="1115">
        <f t="shared" si="10"/>
        <v>0</v>
      </c>
      <c r="H42" s="1115"/>
      <c r="I42" s="1116" t="e">
        <f t="shared" si="11"/>
        <v>#DIV/0!</v>
      </c>
      <c r="J42" s="1241"/>
      <c r="K42" s="1152"/>
      <c r="L42" s="1228"/>
      <c r="M42" s="1228"/>
      <c r="N42" s="1228"/>
      <c r="O42" s="1115">
        <f t="shared" si="12"/>
        <v>0</v>
      </c>
      <c r="P42" s="1115"/>
      <c r="Q42" s="1116" t="e">
        <f t="shared" si="13"/>
        <v>#DIV/0!</v>
      </c>
      <c r="R42" s="1237"/>
    </row>
    <row r="43" spans="1:18" ht="17.100000000000001" customHeight="1" x14ac:dyDescent="0.15">
      <c r="A43" s="1040" t="s">
        <v>24</v>
      </c>
      <c r="B43" s="1041"/>
      <c r="C43" s="1240"/>
      <c r="D43" s="1228"/>
      <c r="E43" s="1228"/>
      <c r="F43" s="1228"/>
      <c r="G43" s="1115">
        <f t="shared" si="10"/>
        <v>0</v>
      </c>
      <c r="H43" s="1115"/>
      <c r="I43" s="1116" t="e">
        <f t="shared" si="11"/>
        <v>#DIV/0!</v>
      </c>
      <c r="J43" s="1241"/>
      <c r="K43" s="1152"/>
      <c r="L43" s="1228"/>
      <c r="M43" s="1228"/>
      <c r="N43" s="1228"/>
      <c r="O43" s="1115">
        <f t="shared" si="12"/>
        <v>0</v>
      </c>
      <c r="P43" s="1115"/>
      <c r="Q43" s="1116" t="e">
        <f t="shared" si="13"/>
        <v>#DIV/0!</v>
      </c>
      <c r="R43" s="1237"/>
    </row>
    <row r="44" spans="1:18" ht="17.100000000000001" customHeight="1" x14ac:dyDescent="0.15">
      <c r="A44" s="1040" t="s">
        <v>25</v>
      </c>
      <c r="B44" s="1041"/>
      <c r="C44" s="1240"/>
      <c r="D44" s="1228"/>
      <c r="E44" s="1228"/>
      <c r="F44" s="1228"/>
      <c r="G44" s="1115">
        <f t="shared" si="10"/>
        <v>0</v>
      </c>
      <c r="H44" s="1115"/>
      <c r="I44" s="1116" t="e">
        <f t="shared" si="11"/>
        <v>#DIV/0!</v>
      </c>
      <c r="J44" s="1241"/>
      <c r="K44" s="1152"/>
      <c r="L44" s="1228"/>
      <c r="M44" s="1228"/>
      <c r="N44" s="1228"/>
      <c r="O44" s="1115">
        <f t="shared" si="12"/>
        <v>0</v>
      </c>
      <c r="P44" s="1115"/>
      <c r="Q44" s="1116" t="e">
        <f t="shared" si="13"/>
        <v>#DIV/0!</v>
      </c>
      <c r="R44" s="1237"/>
    </row>
    <row r="45" spans="1:18" ht="17.100000000000001" customHeight="1" x14ac:dyDescent="0.15">
      <c r="A45" s="1040" t="s">
        <v>26</v>
      </c>
      <c r="B45" s="1041"/>
      <c r="C45" s="1240"/>
      <c r="D45" s="1228"/>
      <c r="E45" s="1228"/>
      <c r="F45" s="1228"/>
      <c r="G45" s="1115">
        <f t="shared" si="10"/>
        <v>0</v>
      </c>
      <c r="H45" s="1115"/>
      <c r="I45" s="1116" t="e">
        <f t="shared" si="11"/>
        <v>#DIV/0!</v>
      </c>
      <c r="J45" s="1241"/>
      <c r="K45" s="1152"/>
      <c r="L45" s="1228"/>
      <c r="M45" s="1228"/>
      <c r="N45" s="1228"/>
      <c r="O45" s="1115">
        <f t="shared" si="12"/>
        <v>0</v>
      </c>
      <c r="P45" s="1115"/>
      <c r="Q45" s="1116" t="e">
        <f t="shared" si="13"/>
        <v>#DIV/0!</v>
      </c>
      <c r="R45" s="1237"/>
    </row>
    <row r="46" spans="1:18" ht="17.100000000000001" customHeight="1" x14ac:dyDescent="0.15">
      <c r="A46" s="1040" t="s">
        <v>27</v>
      </c>
      <c r="B46" s="1041"/>
      <c r="C46" s="1240"/>
      <c r="D46" s="1228"/>
      <c r="E46" s="1228"/>
      <c r="F46" s="1228"/>
      <c r="G46" s="1115">
        <f t="shared" si="10"/>
        <v>0</v>
      </c>
      <c r="H46" s="1115"/>
      <c r="I46" s="1116" t="e">
        <f t="shared" si="11"/>
        <v>#DIV/0!</v>
      </c>
      <c r="J46" s="1241"/>
      <c r="K46" s="1152"/>
      <c r="L46" s="1228"/>
      <c r="M46" s="1228"/>
      <c r="N46" s="1228"/>
      <c r="O46" s="1115">
        <f t="shared" si="12"/>
        <v>0</v>
      </c>
      <c r="P46" s="1115"/>
      <c r="Q46" s="1116" t="e">
        <f t="shared" si="13"/>
        <v>#DIV/0!</v>
      </c>
      <c r="R46" s="1237"/>
    </row>
    <row r="47" spans="1:18" ht="17.100000000000001" customHeight="1" x14ac:dyDescent="0.15">
      <c r="A47" s="1046" t="s">
        <v>28</v>
      </c>
      <c r="B47" s="1047"/>
      <c r="C47" s="1238">
        <f>SUM(C40:D46)</f>
        <v>0</v>
      </c>
      <c r="D47" s="1119"/>
      <c r="E47" s="1119">
        <f>SUM(E40:F46)</f>
        <v>0</v>
      </c>
      <c r="F47" s="1119"/>
      <c r="G47" s="1119">
        <f t="shared" si="10"/>
        <v>0</v>
      </c>
      <c r="H47" s="1119"/>
      <c r="I47" s="1120" t="e">
        <f t="shared" si="11"/>
        <v>#DIV/0!</v>
      </c>
      <c r="J47" s="1180"/>
      <c r="K47" s="1149">
        <f>SUM(K40:L46)</f>
        <v>0</v>
      </c>
      <c r="L47" s="1119"/>
      <c r="M47" s="1119">
        <f>SUM(M40:N46)</f>
        <v>0</v>
      </c>
      <c r="N47" s="1119"/>
      <c r="O47" s="1119">
        <f t="shared" si="12"/>
        <v>0</v>
      </c>
      <c r="P47" s="1119"/>
      <c r="Q47" s="1120" t="e">
        <f t="shared" si="13"/>
        <v>#DIV/0!</v>
      </c>
      <c r="R47" s="1239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C14:F14"/>
    <mergeCell ref="G14:J14"/>
    <mergeCell ref="K14:N14"/>
    <mergeCell ref="O14:R14"/>
    <mergeCell ref="A16:B16"/>
    <mergeCell ref="A14:B15"/>
    <mergeCell ref="A17:B17"/>
    <mergeCell ref="A18:B18"/>
    <mergeCell ref="A19:B19"/>
    <mergeCell ref="A20:B20"/>
    <mergeCell ref="A21:B21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M40:N40"/>
    <mergeCell ref="O40:P40"/>
    <mergeCell ref="K42:L42"/>
    <mergeCell ref="M42:N42"/>
    <mergeCell ref="O42:P42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M44:N44"/>
    <mergeCell ref="O44:P44"/>
    <mergeCell ref="K46:L46"/>
    <mergeCell ref="M46:N46"/>
    <mergeCell ref="O46:P46"/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1CC-0026-4A0D-BC13-441EC0D24540}">
  <dimension ref="A1:U70"/>
  <sheetViews>
    <sheetView zoomScale="70" zoomScaleNormal="70" workbookViewId="0">
      <selection activeCell="P49" sqref="P49:Q49"/>
    </sheetView>
  </sheetViews>
  <sheetFormatPr defaultColWidth="6.875" defaultRowHeight="15" customHeight="1" x14ac:dyDescent="0.15"/>
  <cols>
    <col min="1" max="3" width="3.375" style="474" customWidth="1"/>
    <col min="4" max="11" width="8.5" style="474" customWidth="1"/>
    <col min="12" max="14" width="3.375" style="474" customWidth="1"/>
    <col min="15" max="22" width="8.5" style="474" customWidth="1"/>
    <col min="23" max="16384" width="6.875" style="474"/>
  </cols>
  <sheetData>
    <row r="1" spans="1:21" s="473" customFormat="1" ht="18.95" customHeight="1" x14ac:dyDescent="0.15">
      <c r="A1" s="991"/>
      <c r="B1" s="992"/>
      <c r="C1" s="992"/>
      <c r="D1" s="992"/>
      <c r="E1" s="995" t="s">
        <v>263</v>
      </c>
      <c r="F1" s="996"/>
      <c r="G1" s="996"/>
      <c r="H1" s="996"/>
      <c r="I1" s="996"/>
      <c r="J1" s="996"/>
      <c r="K1" s="996"/>
      <c r="L1" s="996"/>
      <c r="M1" s="996"/>
      <c r="N1" s="996"/>
      <c r="O1" s="996"/>
      <c r="P1" s="996"/>
      <c r="Q1" s="996"/>
      <c r="R1" s="997"/>
      <c r="S1" s="521" t="s">
        <v>2</v>
      </c>
      <c r="T1" s="521" t="s">
        <v>3</v>
      </c>
      <c r="U1" s="509" t="s">
        <v>4</v>
      </c>
    </row>
    <row r="2" spans="1:21" ht="18.95" customHeight="1" thickBot="1" x14ac:dyDescent="0.2">
      <c r="A2" s="993"/>
      <c r="B2" s="994"/>
      <c r="C2" s="994"/>
      <c r="D2" s="994"/>
      <c r="E2" s="998"/>
      <c r="F2" s="999"/>
      <c r="G2" s="999"/>
      <c r="H2" s="999"/>
      <c r="I2" s="999"/>
      <c r="J2" s="999"/>
      <c r="K2" s="999"/>
      <c r="L2" s="999"/>
      <c r="M2" s="999"/>
      <c r="N2" s="999"/>
      <c r="O2" s="999"/>
      <c r="P2" s="999"/>
      <c r="Q2" s="999"/>
      <c r="R2" s="1000"/>
      <c r="S2" s="522" t="s">
        <v>255</v>
      </c>
      <c r="T2" s="522"/>
      <c r="U2" s="368"/>
    </row>
    <row r="3" spans="1:21" ht="14.1" customHeight="1" thickBot="1" x14ac:dyDescent="0.2">
      <c r="A3" s="1001"/>
      <c r="B3" s="1002"/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3"/>
      <c r="P3" s="1003"/>
      <c r="Q3" s="1003"/>
      <c r="R3" s="1003"/>
      <c r="S3" s="1003"/>
      <c r="T3" s="1003"/>
      <c r="U3" s="1004"/>
    </row>
    <row r="4" spans="1:21" ht="14.1" customHeight="1" thickBot="1" x14ac:dyDescent="0.2">
      <c r="A4" s="1434" t="s">
        <v>228</v>
      </c>
      <c r="B4" s="1435"/>
      <c r="C4" s="1435"/>
      <c r="D4" s="1435" t="s">
        <v>229</v>
      </c>
      <c r="E4" s="1435"/>
      <c r="F4" s="1436" t="s">
        <v>230</v>
      </c>
      <c r="G4" s="1436" t="s">
        <v>231</v>
      </c>
      <c r="H4" s="1436" t="s">
        <v>232</v>
      </c>
      <c r="I4" s="1436" t="s">
        <v>233</v>
      </c>
      <c r="J4" s="1437" t="s">
        <v>234</v>
      </c>
      <c r="K4" s="1438"/>
      <c r="L4" s="1434" t="s">
        <v>228</v>
      </c>
      <c r="M4" s="1435"/>
      <c r="N4" s="1435"/>
      <c r="O4" s="1435" t="s">
        <v>229</v>
      </c>
      <c r="P4" s="1435"/>
      <c r="Q4" s="1436" t="s">
        <v>230</v>
      </c>
      <c r="R4" s="1436" t="s">
        <v>231</v>
      </c>
      <c r="S4" s="1436" t="s">
        <v>232</v>
      </c>
      <c r="T4" s="1436" t="s">
        <v>233</v>
      </c>
      <c r="U4" s="1437" t="s">
        <v>234</v>
      </c>
    </row>
    <row r="5" spans="1:21" ht="14.1" customHeight="1" x14ac:dyDescent="0.15">
      <c r="A5" s="1439" t="s">
        <v>21</v>
      </c>
      <c r="B5" s="1440"/>
      <c r="C5" s="1441"/>
      <c r="D5" s="1442" t="s">
        <v>15</v>
      </c>
      <c r="E5" s="1443"/>
      <c r="F5" s="1444"/>
      <c r="G5" s="1445"/>
      <c r="H5" s="1445"/>
      <c r="I5" s="1445"/>
      <c r="J5" s="1446" t="e">
        <f t="shared" ref="J5:J11" si="0">AVERAGE(F5:I5)</f>
        <v>#DIV/0!</v>
      </c>
      <c r="K5" s="1438"/>
      <c r="L5" s="1447" t="s">
        <v>25</v>
      </c>
      <c r="M5" s="1448"/>
      <c r="N5" s="1449"/>
      <c r="O5" s="1450" t="s">
        <v>15</v>
      </c>
      <c r="P5" s="1451"/>
      <c r="Q5" s="1444">
        <v>80</v>
      </c>
      <c r="R5" s="1445">
        <v>80</v>
      </c>
      <c r="S5" s="1445"/>
      <c r="T5" s="1445"/>
      <c r="U5" s="1446">
        <f t="shared" ref="U5:U11" si="1">AVERAGE(Q5:T5)</f>
        <v>80</v>
      </c>
    </row>
    <row r="6" spans="1:21" ht="14.1" customHeight="1" x14ac:dyDescent="0.15">
      <c r="A6" s="1452"/>
      <c r="B6" s="1453"/>
      <c r="C6" s="1454"/>
      <c r="D6" s="1455" t="s">
        <v>41</v>
      </c>
      <c r="E6" s="1456" t="s">
        <v>115</v>
      </c>
      <c r="F6" s="1457"/>
      <c r="G6" s="1458"/>
      <c r="H6" s="1458"/>
      <c r="I6" s="1458"/>
      <c r="J6" s="1459" t="e">
        <f t="shared" si="0"/>
        <v>#DIV/0!</v>
      </c>
      <c r="K6" s="1438"/>
      <c r="L6" s="1452"/>
      <c r="M6" s="1453"/>
      <c r="N6" s="1454"/>
      <c r="O6" s="1455" t="s">
        <v>41</v>
      </c>
      <c r="P6" s="1456" t="s">
        <v>115</v>
      </c>
      <c r="Q6" s="1305">
        <v>67.3</v>
      </c>
      <c r="R6" s="1458">
        <v>63.95</v>
      </c>
      <c r="S6" s="1460"/>
      <c r="T6" s="1460"/>
      <c r="U6" s="1459">
        <f t="shared" si="1"/>
        <v>65.625</v>
      </c>
    </row>
    <row r="7" spans="1:21" ht="14.1" customHeight="1" x14ac:dyDescent="0.15">
      <c r="A7" s="1452"/>
      <c r="B7" s="1453"/>
      <c r="C7" s="1454"/>
      <c r="D7" s="1461"/>
      <c r="E7" s="1462" t="s">
        <v>116</v>
      </c>
      <c r="F7" s="1457"/>
      <c r="G7" s="1463"/>
      <c r="H7" s="1463"/>
      <c r="I7" s="1463"/>
      <c r="J7" s="1459" t="e">
        <f t="shared" si="0"/>
        <v>#DIV/0!</v>
      </c>
      <c r="K7" s="1438"/>
      <c r="L7" s="1452"/>
      <c r="M7" s="1453"/>
      <c r="N7" s="1454"/>
      <c r="O7" s="1461"/>
      <c r="P7" s="1462" t="s">
        <v>116</v>
      </c>
      <c r="Q7" s="1305">
        <v>0</v>
      </c>
      <c r="R7" s="1463">
        <v>0</v>
      </c>
      <c r="S7" s="1464"/>
      <c r="T7" s="1460"/>
      <c r="U7" s="1459">
        <f t="shared" si="1"/>
        <v>0</v>
      </c>
    </row>
    <row r="8" spans="1:21" ht="14.1" customHeight="1" x14ac:dyDescent="0.15">
      <c r="A8" s="1452"/>
      <c r="B8" s="1453"/>
      <c r="C8" s="1454"/>
      <c r="D8" s="1461"/>
      <c r="E8" s="1456" t="s">
        <v>117</v>
      </c>
      <c r="F8" s="1465"/>
      <c r="G8" s="1466"/>
      <c r="H8" s="1466"/>
      <c r="I8" s="1466"/>
      <c r="J8" s="1459" t="e">
        <f t="shared" si="0"/>
        <v>#DIV/0!</v>
      </c>
      <c r="K8" s="1438"/>
      <c r="L8" s="1452"/>
      <c r="M8" s="1453"/>
      <c r="N8" s="1454"/>
      <c r="O8" s="1461"/>
      <c r="P8" s="1456" t="s">
        <v>117</v>
      </c>
      <c r="Q8" s="1467">
        <v>5.52</v>
      </c>
      <c r="R8" s="1466">
        <v>11.45</v>
      </c>
      <c r="S8" s="1468"/>
      <c r="T8" s="1460"/>
      <c r="U8" s="1459">
        <f t="shared" si="1"/>
        <v>8.4849999999999994</v>
      </c>
    </row>
    <row r="9" spans="1:21" ht="14.1" customHeight="1" x14ac:dyDescent="0.15">
      <c r="A9" s="1452"/>
      <c r="B9" s="1453"/>
      <c r="C9" s="1454"/>
      <c r="D9" s="1461"/>
      <c r="E9" s="1462" t="s">
        <v>119</v>
      </c>
      <c r="F9" s="1463"/>
      <c r="G9" s="1458"/>
      <c r="H9" s="1458"/>
      <c r="I9" s="1458"/>
      <c r="J9" s="1459" t="e">
        <f t="shared" si="0"/>
        <v>#DIV/0!</v>
      </c>
      <c r="K9" s="1438"/>
      <c r="L9" s="1452"/>
      <c r="M9" s="1453"/>
      <c r="N9" s="1454"/>
      <c r="O9" s="1461"/>
      <c r="P9" s="1462" t="s">
        <v>119</v>
      </c>
      <c r="Q9" s="1314">
        <v>0</v>
      </c>
      <c r="R9" s="1458">
        <v>0</v>
      </c>
      <c r="S9" s="1460"/>
      <c r="T9" s="1460"/>
      <c r="U9" s="1459">
        <f t="shared" si="1"/>
        <v>0</v>
      </c>
    </row>
    <row r="10" spans="1:21" ht="14.1" customHeight="1" x14ac:dyDescent="0.15">
      <c r="A10" s="1452"/>
      <c r="B10" s="1453"/>
      <c r="C10" s="1454"/>
      <c r="D10" s="1469"/>
      <c r="E10" s="1456" t="s">
        <v>28</v>
      </c>
      <c r="F10" s="1458">
        <f>SUM(F6:F9)</f>
        <v>0</v>
      </c>
      <c r="G10" s="1458">
        <f>SUM(G6:G9)</f>
        <v>0</v>
      </c>
      <c r="H10" s="1458">
        <f>SUM(H6:H9)</f>
        <v>0</v>
      </c>
      <c r="I10" s="1458">
        <f>SUM(I6:I9)</f>
        <v>0</v>
      </c>
      <c r="J10" s="1459">
        <f>AVERAGE(F10:I10)</f>
        <v>0</v>
      </c>
      <c r="K10" s="1438"/>
      <c r="L10" s="1452"/>
      <c r="M10" s="1453"/>
      <c r="N10" s="1454"/>
      <c r="O10" s="1469"/>
      <c r="P10" s="1456" t="s">
        <v>28</v>
      </c>
      <c r="Q10" s="1458">
        <f>SUM(Q6:Q9)</f>
        <v>72.819999999999993</v>
      </c>
      <c r="R10" s="1458">
        <f>SUM(R6:R9)</f>
        <v>75.400000000000006</v>
      </c>
      <c r="S10" s="1458">
        <f>SUM(S6:S9)</f>
        <v>0</v>
      </c>
      <c r="T10" s="1458">
        <f>SUM(T6:T9)</f>
        <v>0</v>
      </c>
      <c r="U10" s="1459">
        <f t="shared" si="1"/>
        <v>37.055</v>
      </c>
    </row>
    <row r="11" spans="1:21" ht="14.1" customHeight="1" x14ac:dyDescent="0.15">
      <c r="A11" s="1452"/>
      <c r="B11" s="1453"/>
      <c r="C11" s="1454"/>
      <c r="D11" s="1470" t="s">
        <v>75</v>
      </c>
      <c r="E11" s="1471"/>
      <c r="F11" s="1472">
        <f>F10-F5</f>
        <v>0</v>
      </c>
      <c r="G11" s="1472">
        <f>G10-G5</f>
        <v>0</v>
      </c>
      <c r="H11" s="1472">
        <f>H10-H5</f>
        <v>0</v>
      </c>
      <c r="I11" s="1472">
        <f>I10-I5</f>
        <v>0</v>
      </c>
      <c r="J11" s="1473">
        <f t="shared" si="0"/>
        <v>0</v>
      </c>
      <c r="K11" s="1438"/>
      <c r="L11" s="1452"/>
      <c r="M11" s="1453"/>
      <c r="N11" s="1454"/>
      <c r="O11" s="1470" t="s">
        <v>75</v>
      </c>
      <c r="P11" s="1471"/>
      <c r="Q11" s="1463">
        <f>Q10-Q5</f>
        <v>-7.1800000000000068</v>
      </c>
      <c r="R11" s="1463">
        <f>R10-R5</f>
        <v>-4.5999999999999943</v>
      </c>
      <c r="S11" s="1463">
        <f>S10-S5</f>
        <v>0</v>
      </c>
      <c r="T11" s="1463">
        <f>T10-T5</f>
        <v>0</v>
      </c>
      <c r="U11" s="1459">
        <f t="shared" si="1"/>
        <v>-2.9450000000000003</v>
      </c>
    </row>
    <row r="12" spans="1:21" ht="14.1" customHeight="1" thickBot="1" x14ac:dyDescent="0.2">
      <c r="A12" s="1474"/>
      <c r="B12" s="1475"/>
      <c r="C12" s="1476"/>
      <c r="D12" s="1477" t="s">
        <v>261</v>
      </c>
      <c r="E12" s="1478"/>
      <c r="F12" s="476" t="e">
        <f>(F10-F5)/F5</f>
        <v>#DIV/0!</v>
      </c>
      <c r="G12" s="476" t="e">
        <f>(G10-G5)/G5</f>
        <v>#DIV/0!</v>
      </c>
      <c r="H12" s="476" t="e">
        <f t="shared" ref="H12:I12" si="2">(H10-H5)/H5</f>
        <v>#DIV/0!</v>
      </c>
      <c r="I12" s="476" t="e">
        <f t="shared" si="2"/>
        <v>#DIV/0!</v>
      </c>
      <c r="J12" s="529" t="e">
        <f>(J10-J5)/J5</f>
        <v>#DIV/0!</v>
      </c>
      <c r="K12" s="1438"/>
      <c r="L12" s="1474"/>
      <c r="M12" s="1475"/>
      <c r="N12" s="1476"/>
      <c r="O12" s="1477" t="s">
        <v>261</v>
      </c>
      <c r="P12" s="1478"/>
      <c r="Q12" s="476">
        <f>(Q10-Q5)/Q5</f>
        <v>-8.975000000000008E-2</v>
      </c>
      <c r="R12" s="476">
        <f>(R10-R5)/R5</f>
        <v>-5.7499999999999926E-2</v>
      </c>
      <c r="S12" s="476" t="e">
        <f t="shared" ref="S12:T12" si="3">(S10-S5)/S5</f>
        <v>#DIV/0!</v>
      </c>
      <c r="T12" s="476" t="e">
        <f t="shared" si="3"/>
        <v>#DIV/0!</v>
      </c>
      <c r="U12" s="529">
        <f>(U10-U5)/U5</f>
        <v>-0.53681250000000003</v>
      </c>
    </row>
    <row r="13" spans="1:21" ht="14.1" customHeight="1" thickBot="1" x14ac:dyDescent="0.2">
      <c r="A13" s="1479"/>
      <c r="B13" s="1480"/>
      <c r="C13" s="1480"/>
      <c r="D13" s="1480"/>
      <c r="E13" s="1480"/>
      <c r="F13" s="1480"/>
      <c r="G13" s="1480"/>
      <c r="H13" s="1480"/>
      <c r="I13" s="1480"/>
      <c r="J13" s="1481"/>
      <c r="K13" s="1438"/>
      <c r="L13" s="1480"/>
      <c r="M13" s="1480"/>
      <c r="N13" s="1480"/>
      <c r="O13" s="1480"/>
      <c r="P13" s="1480"/>
      <c r="Q13" s="1480"/>
      <c r="R13" s="1480"/>
      <c r="S13" s="1480"/>
      <c r="T13" s="1480"/>
      <c r="U13" s="1481"/>
    </row>
    <row r="14" spans="1:21" ht="14.1" customHeight="1" x14ac:dyDescent="0.15">
      <c r="A14" s="1482" t="s">
        <v>22</v>
      </c>
      <c r="B14" s="1483"/>
      <c r="C14" s="1484"/>
      <c r="D14" s="1450" t="s">
        <v>15</v>
      </c>
      <c r="E14" s="1451"/>
      <c r="F14" s="1444">
        <v>1300</v>
      </c>
      <c r="G14" s="1485">
        <v>1300</v>
      </c>
      <c r="H14" s="1485"/>
      <c r="I14" s="1445"/>
      <c r="J14" s="1446">
        <f t="shared" ref="J14:J20" si="4">AVERAGE(F14:I14)</f>
        <v>1300</v>
      </c>
      <c r="K14" s="1438"/>
      <c r="L14" s="1482" t="s">
        <v>26</v>
      </c>
      <c r="M14" s="1483"/>
      <c r="N14" s="1484"/>
      <c r="O14" s="1442" t="s">
        <v>15</v>
      </c>
      <c r="P14" s="1443"/>
      <c r="Q14" s="1444">
        <v>175</v>
      </c>
      <c r="R14" s="1445">
        <v>170</v>
      </c>
      <c r="S14" s="1445"/>
      <c r="T14" s="1445"/>
      <c r="U14" s="1446">
        <f t="shared" ref="U14:U20" si="5">AVERAGE(Q14:T14)</f>
        <v>172.5</v>
      </c>
    </row>
    <row r="15" spans="1:21" ht="14.1" customHeight="1" x14ac:dyDescent="0.15">
      <c r="A15" s="1486"/>
      <c r="B15" s="1487"/>
      <c r="C15" s="1488"/>
      <c r="D15" s="1455" t="s">
        <v>41</v>
      </c>
      <c r="E15" s="1456" t="s">
        <v>115</v>
      </c>
      <c r="F15" s="1457">
        <v>999.53</v>
      </c>
      <c r="G15" s="1458">
        <v>1037.04</v>
      </c>
      <c r="H15" s="1458"/>
      <c r="I15" s="1458"/>
      <c r="J15" s="1459">
        <f t="shared" si="4"/>
        <v>1018.285</v>
      </c>
      <c r="K15" s="1438"/>
      <c r="L15" s="1486"/>
      <c r="M15" s="1487"/>
      <c r="N15" s="1488"/>
      <c r="O15" s="1455" t="s">
        <v>41</v>
      </c>
      <c r="P15" s="1456" t="s">
        <v>115</v>
      </c>
      <c r="Q15" s="1457">
        <v>115.51</v>
      </c>
      <c r="R15" s="1458">
        <v>126.6</v>
      </c>
      <c r="S15" s="1458"/>
      <c r="T15" s="1458"/>
      <c r="U15" s="1459">
        <f t="shared" si="5"/>
        <v>121.05500000000001</v>
      </c>
    </row>
    <row r="16" spans="1:21" ht="14.1" customHeight="1" x14ac:dyDescent="0.15">
      <c r="A16" s="1486"/>
      <c r="B16" s="1487"/>
      <c r="C16" s="1488"/>
      <c r="D16" s="1461"/>
      <c r="E16" s="1462" t="s">
        <v>116</v>
      </c>
      <c r="F16" s="1457">
        <v>76.97</v>
      </c>
      <c r="G16" s="1463">
        <v>84.62</v>
      </c>
      <c r="H16" s="1463"/>
      <c r="I16" s="1463"/>
      <c r="J16" s="1459">
        <f t="shared" si="4"/>
        <v>80.795000000000002</v>
      </c>
      <c r="K16" s="1438"/>
      <c r="L16" s="1486"/>
      <c r="M16" s="1487"/>
      <c r="N16" s="1488"/>
      <c r="O16" s="1461"/>
      <c r="P16" s="1462" t="s">
        <v>116</v>
      </c>
      <c r="Q16" s="1457">
        <v>21.5</v>
      </c>
      <c r="R16" s="1463">
        <v>24.19</v>
      </c>
      <c r="S16" s="1463"/>
      <c r="T16" s="1463"/>
      <c r="U16" s="1459">
        <f t="shared" si="5"/>
        <v>22.844999999999999</v>
      </c>
    </row>
    <row r="17" spans="1:21" ht="14.1" customHeight="1" x14ac:dyDescent="0.15">
      <c r="A17" s="1486"/>
      <c r="B17" s="1487"/>
      <c r="C17" s="1488"/>
      <c r="D17" s="1461"/>
      <c r="E17" s="1456" t="s">
        <v>117</v>
      </c>
      <c r="F17" s="1489">
        <v>264.2</v>
      </c>
      <c r="G17" s="1468">
        <v>178.17</v>
      </c>
      <c r="H17" s="1468"/>
      <c r="I17" s="1468"/>
      <c r="J17" s="1459">
        <f t="shared" si="4"/>
        <v>221.185</v>
      </c>
      <c r="K17" s="1438"/>
      <c r="L17" s="1486"/>
      <c r="M17" s="1487"/>
      <c r="N17" s="1488"/>
      <c r="O17" s="1461"/>
      <c r="P17" s="1456" t="s">
        <v>117</v>
      </c>
      <c r="Q17" s="1465">
        <v>31.73</v>
      </c>
      <c r="R17" s="1466">
        <v>23</v>
      </c>
      <c r="S17" s="1466"/>
      <c r="T17" s="1466"/>
      <c r="U17" s="1459">
        <f t="shared" si="5"/>
        <v>27.365000000000002</v>
      </c>
    </row>
    <row r="18" spans="1:21" ht="14.1" customHeight="1" x14ac:dyDescent="0.15">
      <c r="A18" s="1486"/>
      <c r="B18" s="1487"/>
      <c r="C18" s="1488"/>
      <c r="D18" s="1461"/>
      <c r="E18" s="1462" t="s">
        <v>119</v>
      </c>
      <c r="F18" s="1463">
        <v>269.94</v>
      </c>
      <c r="G18" s="1458">
        <v>324.33999999999997</v>
      </c>
      <c r="H18" s="1458"/>
      <c r="I18" s="1458"/>
      <c r="J18" s="1459">
        <f t="shared" si="4"/>
        <v>297.14</v>
      </c>
      <c r="K18" s="1438"/>
      <c r="L18" s="1486"/>
      <c r="M18" s="1487"/>
      <c r="N18" s="1488"/>
      <c r="O18" s="1461"/>
      <c r="P18" s="1462" t="s">
        <v>119</v>
      </c>
      <c r="Q18" s="1463">
        <v>12</v>
      </c>
      <c r="R18" s="1458">
        <v>12</v>
      </c>
      <c r="S18" s="1458"/>
      <c r="T18" s="1458"/>
      <c r="U18" s="1459">
        <f t="shared" si="5"/>
        <v>12</v>
      </c>
    </row>
    <row r="19" spans="1:21" ht="14.1" customHeight="1" x14ac:dyDescent="0.15">
      <c r="A19" s="1486"/>
      <c r="B19" s="1487"/>
      <c r="C19" s="1488"/>
      <c r="D19" s="1469"/>
      <c r="E19" s="1456" t="s">
        <v>28</v>
      </c>
      <c r="F19" s="1458">
        <f>SUM(F15:F18)</f>
        <v>1610.64</v>
      </c>
      <c r="G19" s="1458">
        <f>SUM(G15:G18)</f>
        <v>1624.1699999999998</v>
      </c>
      <c r="H19" s="1458">
        <f>SUM(H15:H18)</f>
        <v>0</v>
      </c>
      <c r="I19" s="1458">
        <f>SUM(I15:I18)</f>
        <v>0</v>
      </c>
      <c r="J19" s="1459">
        <f t="shared" si="4"/>
        <v>808.70249999999999</v>
      </c>
      <c r="K19" s="1438"/>
      <c r="L19" s="1486"/>
      <c r="M19" s="1487"/>
      <c r="N19" s="1488"/>
      <c r="O19" s="1469"/>
      <c r="P19" s="1456" t="s">
        <v>28</v>
      </c>
      <c r="Q19" s="1458">
        <f>SUM(Q15:Q18)</f>
        <v>180.73999999999998</v>
      </c>
      <c r="R19" s="1458">
        <f>SUM(R15:R18)</f>
        <v>185.79</v>
      </c>
      <c r="S19" s="1458">
        <f>SUM(S15:S18)</f>
        <v>0</v>
      </c>
      <c r="T19" s="1458">
        <f>SUM(T15:T18)</f>
        <v>0</v>
      </c>
      <c r="U19" s="1459">
        <f t="shared" si="5"/>
        <v>91.632499999999993</v>
      </c>
    </row>
    <row r="20" spans="1:21" ht="14.1" customHeight="1" x14ac:dyDescent="0.15">
      <c r="A20" s="1486"/>
      <c r="B20" s="1487"/>
      <c r="C20" s="1488"/>
      <c r="D20" s="1470" t="s">
        <v>75</v>
      </c>
      <c r="E20" s="1471"/>
      <c r="F20" s="1463">
        <f>F19-F14</f>
        <v>310.6400000000001</v>
      </c>
      <c r="G20" s="1463">
        <f>G19-G14</f>
        <v>324.16999999999985</v>
      </c>
      <c r="H20" s="1463">
        <f>H19-H14</f>
        <v>0</v>
      </c>
      <c r="I20" s="1463">
        <f>I19-I14</f>
        <v>0</v>
      </c>
      <c r="J20" s="1459">
        <f t="shared" si="4"/>
        <v>158.70249999999999</v>
      </c>
      <c r="K20" s="1438"/>
      <c r="L20" s="1486"/>
      <c r="M20" s="1487"/>
      <c r="N20" s="1488"/>
      <c r="O20" s="1470" t="s">
        <v>75</v>
      </c>
      <c r="P20" s="1471"/>
      <c r="Q20" s="1472">
        <f>Q19-Q14</f>
        <v>5.7399999999999807</v>
      </c>
      <c r="R20" s="1472">
        <f>R19-R14</f>
        <v>15.789999999999992</v>
      </c>
      <c r="S20" s="1472">
        <f>S19-S14</f>
        <v>0</v>
      </c>
      <c r="T20" s="1472">
        <f>T19-T14</f>
        <v>0</v>
      </c>
      <c r="U20" s="1473">
        <f t="shared" si="5"/>
        <v>5.3824999999999932</v>
      </c>
    </row>
    <row r="21" spans="1:21" ht="14.1" customHeight="1" thickBot="1" x14ac:dyDescent="0.2">
      <c r="A21" s="1486"/>
      <c r="B21" s="1487"/>
      <c r="C21" s="1488"/>
      <c r="D21" s="1477" t="s">
        <v>261</v>
      </c>
      <c r="E21" s="1478"/>
      <c r="F21" s="476">
        <f>(F19-F14)/F14</f>
        <v>0.23895384615384624</v>
      </c>
      <c r="G21" s="476">
        <f>(G19-G14)/G14</f>
        <v>0.24936153846153833</v>
      </c>
      <c r="H21" s="476" t="e">
        <f t="shared" ref="H21:I21" si="6">(H19-H14)/H14</f>
        <v>#DIV/0!</v>
      </c>
      <c r="I21" s="476" t="e">
        <f t="shared" si="6"/>
        <v>#DIV/0!</v>
      </c>
      <c r="J21" s="529">
        <f>(J19-J14)/J14</f>
        <v>-0.37792115384615388</v>
      </c>
      <c r="K21" s="1438"/>
      <c r="L21" s="1490"/>
      <c r="M21" s="1491"/>
      <c r="N21" s="1492"/>
      <c r="O21" s="1477" t="s">
        <v>261</v>
      </c>
      <c r="P21" s="1478"/>
      <c r="Q21" s="476">
        <f>(Q19-Q14)/Q14</f>
        <v>3.2799999999999892E-2</v>
      </c>
      <c r="R21" s="476">
        <f>(R19-R14)/R14</f>
        <v>9.288235294117643E-2</v>
      </c>
      <c r="S21" s="476" t="e">
        <f t="shared" ref="S21:T21" si="7">(S19-S14)/S14</f>
        <v>#DIV/0!</v>
      </c>
      <c r="T21" s="476" t="e">
        <f t="shared" si="7"/>
        <v>#DIV/0!</v>
      </c>
      <c r="U21" s="529">
        <f>(U19-U14)/U14</f>
        <v>-0.46879710144927539</v>
      </c>
    </row>
    <row r="22" spans="1:21" ht="14.1" customHeight="1" thickBot="1" x14ac:dyDescent="0.2">
      <c r="A22" s="1493"/>
      <c r="B22" s="1494"/>
      <c r="C22" s="1494"/>
      <c r="D22" s="1494"/>
      <c r="E22" s="1494"/>
      <c r="F22" s="1494"/>
      <c r="G22" s="1494"/>
      <c r="H22" s="1494"/>
      <c r="I22" s="1494"/>
      <c r="J22" s="1495"/>
      <c r="K22" s="1438"/>
      <c r="L22" s="1480"/>
      <c r="M22" s="1480"/>
      <c r="N22" s="1480"/>
      <c r="O22" s="1480"/>
      <c r="P22" s="1480"/>
      <c r="Q22" s="1480"/>
      <c r="R22" s="1480"/>
      <c r="S22" s="1480"/>
      <c r="T22" s="1480"/>
      <c r="U22" s="1481"/>
    </row>
    <row r="23" spans="1:21" ht="14.1" customHeight="1" x14ac:dyDescent="0.15">
      <c r="A23" s="1439" t="s">
        <v>23</v>
      </c>
      <c r="B23" s="1440"/>
      <c r="C23" s="1441"/>
      <c r="D23" s="1442" t="s">
        <v>15</v>
      </c>
      <c r="E23" s="1443"/>
      <c r="F23" s="1444">
        <v>312</v>
      </c>
      <c r="G23" s="1485">
        <v>312</v>
      </c>
      <c r="H23" s="1445"/>
      <c r="I23" s="1445"/>
      <c r="J23" s="1446">
        <f t="shared" ref="J23:J27" si="8">AVERAGE(F23:I23)</f>
        <v>312</v>
      </c>
      <c r="K23" s="1438"/>
      <c r="L23" s="1482" t="s">
        <v>235</v>
      </c>
      <c r="M23" s="1483"/>
      <c r="N23" s="1484"/>
      <c r="O23" s="1450" t="s">
        <v>15</v>
      </c>
      <c r="P23" s="1451"/>
      <c r="Q23" s="1444">
        <v>240.61</v>
      </c>
      <c r="R23" s="1445">
        <v>240.61</v>
      </c>
      <c r="S23" s="1445"/>
      <c r="T23" s="1445"/>
      <c r="U23" s="1446">
        <f t="shared" ref="U23:U29" si="9">AVERAGE(Q23:T23)</f>
        <v>240.61</v>
      </c>
    </row>
    <row r="24" spans="1:21" ht="14.1" customHeight="1" x14ac:dyDescent="0.15">
      <c r="A24" s="1452"/>
      <c r="B24" s="1453"/>
      <c r="C24" s="1454"/>
      <c r="D24" s="1455" t="s">
        <v>41</v>
      </c>
      <c r="E24" s="1456" t="s">
        <v>115</v>
      </c>
      <c r="F24" s="1457">
        <v>323.44</v>
      </c>
      <c r="G24" s="1458">
        <v>319.39999999999998</v>
      </c>
      <c r="H24" s="1458"/>
      <c r="I24" s="1458"/>
      <c r="J24" s="1459">
        <f t="shared" si="8"/>
        <v>321.41999999999996</v>
      </c>
      <c r="K24" s="1438"/>
      <c r="L24" s="1486"/>
      <c r="M24" s="1487"/>
      <c r="N24" s="1488"/>
      <c r="O24" s="1455" t="s">
        <v>41</v>
      </c>
      <c r="P24" s="1456" t="s">
        <v>115</v>
      </c>
      <c r="Q24" s="1457">
        <v>160.68</v>
      </c>
      <c r="R24" s="1458">
        <v>140.33000000000001</v>
      </c>
      <c r="S24" s="1458"/>
      <c r="T24" s="1458"/>
      <c r="U24" s="1459">
        <f t="shared" si="9"/>
        <v>150.505</v>
      </c>
    </row>
    <row r="25" spans="1:21" ht="14.1" customHeight="1" x14ac:dyDescent="0.15">
      <c r="A25" s="1452"/>
      <c r="B25" s="1453"/>
      <c r="C25" s="1454"/>
      <c r="D25" s="1461"/>
      <c r="E25" s="1462" t="s">
        <v>116</v>
      </c>
      <c r="F25" s="1457">
        <v>0</v>
      </c>
      <c r="G25" s="1463">
        <v>0</v>
      </c>
      <c r="H25" s="1463"/>
      <c r="I25" s="1463"/>
      <c r="J25" s="1459">
        <f t="shared" si="8"/>
        <v>0</v>
      </c>
      <c r="K25" s="1438"/>
      <c r="L25" s="1486"/>
      <c r="M25" s="1487"/>
      <c r="N25" s="1488"/>
      <c r="O25" s="1461"/>
      <c r="P25" s="1462" t="s">
        <v>116</v>
      </c>
      <c r="Q25" s="1457">
        <v>0</v>
      </c>
      <c r="R25" s="1463">
        <v>0</v>
      </c>
      <c r="S25" s="1463"/>
      <c r="T25" s="1463"/>
      <c r="U25" s="1459">
        <f t="shared" si="9"/>
        <v>0</v>
      </c>
    </row>
    <row r="26" spans="1:21" ht="14.1" customHeight="1" x14ac:dyDescent="0.15">
      <c r="A26" s="1452"/>
      <c r="B26" s="1453"/>
      <c r="C26" s="1454"/>
      <c r="D26" s="1461"/>
      <c r="E26" s="1456" t="s">
        <v>117</v>
      </c>
      <c r="F26" s="1489">
        <v>195</v>
      </c>
      <c r="G26" s="1463">
        <v>192.5</v>
      </c>
      <c r="H26" s="1463"/>
      <c r="I26" s="1496"/>
      <c r="J26" s="1459">
        <f t="shared" si="8"/>
        <v>193.75</v>
      </c>
      <c r="K26" s="1438"/>
      <c r="L26" s="1486"/>
      <c r="M26" s="1487"/>
      <c r="N26" s="1488"/>
      <c r="O26" s="1461"/>
      <c r="P26" s="1456" t="s">
        <v>117</v>
      </c>
      <c r="Q26" s="1465">
        <v>37.17</v>
      </c>
      <c r="R26" s="1466">
        <v>90.32</v>
      </c>
      <c r="S26" s="1466"/>
      <c r="T26" s="1466"/>
      <c r="U26" s="1459">
        <f t="shared" si="9"/>
        <v>63.744999999999997</v>
      </c>
    </row>
    <row r="27" spans="1:21" ht="14.1" customHeight="1" x14ac:dyDescent="0.15">
      <c r="A27" s="1452"/>
      <c r="B27" s="1453"/>
      <c r="C27" s="1454"/>
      <c r="D27" s="1461"/>
      <c r="E27" s="1462" t="s">
        <v>119</v>
      </c>
      <c r="F27" s="1463">
        <v>0.77</v>
      </c>
      <c r="G27" s="1468">
        <v>0.8</v>
      </c>
      <c r="H27" s="1468"/>
      <c r="I27" s="1496"/>
      <c r="J27" s="1459">
        <f t="shared" si="8"/>
        <v>0.78500000000000003</v>
      </c>
      <c r="K27" s="1438"/>
      <c r="L27" s="1486"/>
      <c r="M27" s="1487"/>
      <c r="N27" s="1488"/>
      <c r="O27" s="1461"/>
      <c r="P27" s="1462" t="s">
        <v>119</v>
      </c>
      <c r="Q27" s="1472">
        <v>0</v>
      </c>
      <c r="R27" s="1497">
        <v>0</v>
      </c>
      <c r="S27" s="1497"/>
      <c r="T27" s="1497"/>
      <c r="U27" s="1473">
        <f t="shared" si="9"/>
        <v>0</v>
      </c>
    </row>
    <row r="28" spans="1:21" ht="14.1" customHeight="1" x14ac:dyDescent="0.15">
      <c r="A28" s="1452"/>
      <c r="B28" s="1453"/>
      <c r="C28" s="1454"/>
      <c r="D28" s="1469"/>
      <c r="E28" s="1456" t="s">
        <v>28</v>
      </c>
      <c r="F28" s="1458">
        <f>SUM(F24:F27)</f>
        <v>519.21</v>
      </c>
      <c r="G28" s="1458">
        <f>SUM(G24:G27)</f>
        <v>512.69999999999993</v>
      </c>
      <c r="H28" s="1458">
        <f>SUM(H24:H27)</f>
        <v>0</v>
      </c>
      <c r="I28" s="1458">
        <f>SUM(I24:I27)</f>
        <v>0</v>
      </c>
      <c r="J28" s="1459">
        <f>AVERAGE(F28:I28)</f>
        <v>257.97749999999996</v>
      </c>
      <c r="K28" s="1438"/>
      <c r="L28" s="1486"/>
      <c r="M28" s="1487"/>
      <c r="N28" s="1488"/>
      <c r="O28" s="1469"/>
      <c r="P28" s="1456" t="s">
        <v>28</v>
      </c>
      <c r="Q28" s="1497">
        <f>SUM(Q24:Q27)</f>
        <v>197.85000000000002</v>
      </c>
      <c r="R28" s="1497">
        <f>SUM(R24:R27)</f>
        <v>230.65</v>
      </c>
      <c r="S28" s="1497">
        <f>SUM(S24:S27)</f>
        <v>0</v>
      </c>
      <c r="T28" s="1497">
        <f>SUM(T24:T27)</f>
        <v>0</v>
      </c>
      <c r="U28" s="1473">
        <f t="shared" si="9"/>
        <v>107.125</v>
      </c>
    </row>
    <row r="29" spans="1:21" ht="14.1" customHeight="1" x14ac:dyDescent="0.15">
      <c r="A29" s="1452"/>
      <c r="B29" s="1453"/>
      <c r="C29" s="1454"/>
      <c r="D29" s="1470" t="s">
        <v>75</v>
      </c>
      <c r="E29" s="1471"/>
      <c r="F29" s="1463">
        <f>F28-F23</f>
        <v>207.21000000000004</v>
      </c>
      <c r="G29" s="1463">
        <f>G28-G23</f>
        <v>200.69999999999993</v>
      </c>
      <c r="H29" s="1463">
        <f>H28-H23</f>
        <v>0</v>
      </c>
      <c r="I29" s="1463">
        <f>I28-I23</f>
        <v>0</v>
      </c>
      <c r="J29" s="1459">
        <f>AVERAGE(F29:I29)</f>
        <v>101.97749999999999</v>
      </c>
      <c r="K29" s="1438"/>
      <c r="L29" s="1486"/>
      <c r="M29" s="1487"/>
      <c r="N29" s="1488"/>
      <c r="O29" s="1470" t="s">
        <v>75</v>
      </c>
      <c r="P29" s="1471"/>
      <c r="Q29" s="1472">
        <f>Q28-Q23</f>
        <v>-42.759999999999991</v>
      </c>
      <c r="R29" s="1472">
        <f>R28-R23</f>
        <v>-9.960000000000008</v>
      </c>
      <c r="S29" s="1472">
        <f>S28-S23</f>
        <v>0</v>
      </c>
      <c r="T29" s="1472">
        <f>T28-T23</f>
        <v>0</v>
      </c>
      <c r="U29" s="1473">
        <f t="shared" si="9"/>
        <v>-13.18</v>
      </c>
    </row>
    <row r="30" spans="1:21" ht="14.1" customHeight="1" thickBot="1" x14ac:dyDescent="0.2">
      <c r="A30" s="1474"/>
      <c r="B30" s="1475"/>
      <c r="C30" s="1476"/>
      <c r="D30" s="1477" t="s">
        <v>261</v>
      </c>
      <c r="E30" s="1478"/>
      <c r="F30" s="476">
        <f>(F28-F23)/F23</f>
        <v>0.66413461538461549</v>
      </c>
      <c r="G30" s="476">
        <f>(G28-G23)/G23</f>
        <v>0.64326923076923059</v>
      </c>
      <c r="H30" s="476" t="e">
        <f t="shared" ref="H30:I30" si="10">(H28-H23)/H23</f>
        <v>#DIV/0!</v>
      </c>
      <c r="I30" s="476" t="e">
        <f t="shared" si="10"/>
        <v>#DIV/0!</v>
      </c>
      <c r="J30" s="529">
        <f>(J28-J23)/J23</f>
        <v>-0.17314903846153859</v>
      </c>
      <c r="K30" s="1438"/>
      <c r="L30" s="1490"/>
      <c r="M30" s="1491"/>
      <c r="N30" s="1492"/>
      <c r="O30" s="1477" t="s">
        <v>261</v>
      </c>
      <c r="P30" s="1478"/>
      <c r="Q30" s="476">
        <f>(Q28-Q23)/Q23</f>
        <v>-0.17771497443996503</v>
      </c>
      <c r="R30" s="476">
        <f>(R28-R23)/R23</f>
        <v>-4.1394788246540075E-2</v>
      </c>
      <c r="S30" s="476" t="e">
        <f t="shared" ref="S30:T30" si="11">(S28-S23)/S23</f>
        <v>#DIV/0!</v>
      </c>
      <c r="T30" s="476" t="e">
        <f t="shared" si="11"/>
        <v>#DIV/0!</v>
      </c>
      <c r="U30" s="529">
        <f>(U28-U23)/U23</f>
        <v>-0.55477744067162627</v>
      </c>
    </row>
    <row r="31" spans="1:21" ht="14.1" customHeight="1" thickBot="1" x14ac:dyDescent="0.2">
      <c r="A31" s="1479"/>
      <c r="B31" s="1480"/>
      <c r="C31" s="1480"/>
      <c r="D31" s="1480"/>
      <c r="E31" s="1480"/>
      <c r="F31" s="1480"/>
      <c r="G31" s="1480"/>
      <c r="H31" s="1480"/>
      <c r="I31" s="1480"/>
      <c r="J31" s="1481"/>
      <c r="K31" s="1438"/>
      <c r="L31" s="1438"/>
      <c r="M31" s="1438"/>
      <c r="N31" s="1438"/>
      <c r="O31" s="1438"/>
      <c r="P31" s="1438"/>
      <c r="Q31" s="1438"/>
      <c r="R31" s="1438"/>
      <c r="S31" s="1438"/>
      <c r="T31" s="1438"/>
      <c r="U31" s="1498"/>
    </row>
    <row r="32" spans="1:21" ht="14.1" customHeight="1" x14ac:dyDescent="0.15">
      <c r="A32" s="1439" t="s">
        <v>24</v>
      </c>
      <c r="B32" s="1440"/>
      <c r="C32" s="1441"/>
      <c r="D32" s="1442" t="s">
        <v>15</v>
      </c>
      <c r="E32" s="1443"/>
      <c r="F32" s="1499">
        <v>155.5</v>
      </c>
      <c r="G32" s="1445">
        <v>185</v>
      </c>
      <c r="H32" s="1445"/>
      <c r="I32" s="1500"/>
      <c r="J32" s="1446">
        <f t="shared" ref="J32:J38" si="12">AVERAGE(F32:I32)</f>
        <v>170.25</v>
      </c>
      <c r="K32" s="1438"/>
      <c r="L32" s="1482" t="s">
        <v>212</v>
      </c>
      <c r="M32" s="1483"/>
      <c r="N32" s="1484"/>
      <c r="O32" s="1442" t="s">
        <v>15</v>
      </c>
      <c r="P32" s="1443"/>
      <c r="Q32" s="1499">
        <v>600</v>
      </c>
      <c r="R32" s="1445">
        <v>600</v>
      </c>
      <c r="S32" s="1500"/>
      <c r="T32" s="1445"/>
      <c r="U32" s="1446">
        <f t="shared" ref="U32:U37" si="13">AVERAGE(Q32:T32)</f>
        <v>600</v>
      </c>
    </row>
    <row r="33" spans="1:21" ht="14.1" customHeight="1" x14ac:dyDescent="0.15">
      <c r="A33" s="1452"/>
      <c r="B33" s="1453"/>
      <c r="C33" s="1454"/>
      <c r="D33" s="1455" t="s">
        <v>41</v>
      </c>
      <c r="E33" s="1456" t="s">
        <v>115</v>
      </c>
      <c r="F33" s="1501">
        <v>83.46</v>
      </c>
      <c r="G33" s="1458">
        <v>97.19</v>
      </c>
      <c r="H33" s="1458"/>
      <c r="I33" s="1460"/>
      <c r="J33" s="1459">
        <f t="shared" si="12"/>
        <v>90.324999999999989</v>
      </c>
      <c r="K33" s="1438"/>
      <c r="L33" s="1486"/>
      <c r="M33" s="1487"/>
      <c r="N33" s="1488"/>
      <c r="O33" s="1455" t="s">
        <v>41</v>
      </c>
      <c r="P33" s="1456" t="s">
        <v>115</v>
      </c>
      <c r="Q33" s="1501">
        <v>325.60000000000002</v>
      </c>
      <c r="R33" s="1458">
        <v>305.8</v>
      </c>
      <c r="S33" s="1460"/>
      <c r="T33" s="1458"/>
      <c r="U33" s="1459">
        <f t="shared" si="13"/>
        <v>315.70000000000005</v>
      </c>
    </row>
    <row r="34" spans="1:21" ht="14.1" customHeight="1" x14ac:dyDescent="0.15">
      <c r="A34" s="1452"/>
      <c r="B34" s="1453"/>
      <c r="C34" s="1454"/>
      <c r="D34" s="1461"/>
      <c r="E34" s="1462" t="s">
        <v>116</v>
      </c>
      <c r="F34" s="1501">
        <v>0.22</v>
      </c>
      <c r="G34" s="1458">
        <v>0.22</v>
      </c>
      <c r="H34" s="1463"/>
      <c r="I34" s="1502"/>
      <c r="J34" s="1459">
        <f t="shared" si="12"/>
        <v>0.22</v>
      </c>
      <c r="K34" s="1438"/>
      <c r="L34" s="1486"/>
      <c r="M34" s="1487"/>
      <c r="N34" s="1488"/>
      <c r="O34" s="1461"/>
      <c r="P34" s="1462" t="s">
        <v>116</v>
      </c>
      <c r="Q34" s="1501">
        <v>94.08</v>
      </c>
      <c r="R34" s="1463">
        <v>110.5</v>
      </c>
      <c r="S34" s="1502"/>
      <c r="T34" s="1458"/>
      <c r="U34" s="1459">
        <f t="shared" si="13"/>
        <v>102.28999999999999</v>
      </c>
    </row>
    <row r="35" spans="1:21" ht="14.1" customHeight="1" x14ac:dyDescent="0.15">
      <c r="A35" s="1452"/>
      <c r="B35" s="1453"/>
      <c r="C35" s="1454"/>
      <c r="D35" s="1461"/>
      <c r="E35" s="1456" t="s">
        <v>117</v>
      </c>
      <c r="F35" s="1503">
        <v>56.43</v>
      </c>
      <c r="G35" s="1504">
        <v>46.92</v>
      </c>
      <c r="H35" s="1466"/>
      <c r="I35" s="1468"/>
      <c r="J35" s="1459">
        <f t="shared" si="12"/>
        <v>51.674999999999997</v>
      </c>
      <c r="K35" s="1438"/>
      <c r="L35" s="1486"/>
      <c r="M35" s="1487"/>
      <c r="N35" s="1488"/>
      <c r="O35" s="1461"/>
      <c r="P35" s="1456" t="s">
        <v>117</v>
      </c>
      <c r="Q35" s="1505">
        <v>173.82810000000001</v>
      </c>
      <c r="R35" s="1506">
        <v>107.27889999999996</v>
      </c>
      <c r="S35" s="1506"/>
      <c r="T35" s="1458"/>
      <c r="U35" s="1459">
        <f t="shared" si="13"/>
        <v>140.55349999999999</v>
      </c>
    </row>
    <row r="36" spans="1:21" ht="14.1" customHeight="1" x14ac:dyDescent="0.15">
      <c r="A36" s="1452"/>
      <c r="B36" s="1453"/>
      <c r="C36" s="1454"/>
      <c r="D36" s="1461"/>
      <c r="E36" s="1462" t="s">
        <v>119</v>
      </c>
      <c r="F36" s="1502">
        <v>0</v>
      </c>
      <c r="G36" s="1458">
        <v>0.63</v>
      </c>
      <c r="H36" s="1458"/>
      <c r="I36" s="1460"/>
      <c r="J36" s="1459">
        <f t="shared" si="12"/>
        <v>0.315</v>
      </c>
      <c r="K36" s="1438"/>
      <c r="L36" s="1486"/>
      <c r="M36" s="1487"/>
      <c r="N36" s="1488"/>
      <c r="O36" s="1461"/>
      <c r="P36" s="1462" t="s">
        <v>119</v>
      </c>
      <c r="Q36" s="1502">
        <v>0.28999999999999998</v>
      </c>
      <c r="R36" s="1458">
        <v>0.28999999999999998</v>
      </c>
      <c r="S36" s="1458"/>
      <c r="T36" s="1458"/>
      <c r="U36" s="1459">
        <f t="shared" si="13"/>
        <v>0.28999999999999998</v>
      </c>
    </row>
    <row r="37" spans="1:21" ht="14.1" customHeight="1" x14ac:dyDescent="0.15">
      <c r="A37" s="1452"/>
      <c r="B37" s="1453"/>
      <c r="C37" s="1454"/>
      <c r="D37" s="1469"/>
      <c r="E37" s="1456" t="s">
        <v>28</v>
      </c>
      <c r="F37" s="1458">
        <f>SUM(F33:F36)</f>
        <v>140.10999999999999</v>
      </c>
      <c r="G37" s="1458">
        <f>SUM(G33:G36)</f>
        <v>144.95999999999998</v>
      </c>
      <c r="H37" s="1458">
        <f>SUM(H33:H36)</f>
        <v>0</v>
      </c>
      <c r="I37" s="1458">
        <f>SUM(I33:I36)</f>
        <v>0</v>
      </c>
      <c r="J37" s="1459">
        <f t="shared" si="12"/>
        <v>71.267499999999984</v>
      </c>
      <c r="K37" s="1438"/>
      <c r="L37" s="1486"/>
      <c r="M37" s="1487"/>
      <c r="N37" s="1488"/>
      <c r="O37" s="1469"/>
      <c r="P37" s="1456" t="s">
        <v>28</v>
      </c>
      <c r="Q37" s="1497">
        <f>SUM(Q33:Q36)</f>
        <v>593.79809999999998</v>
      </c>
      <c r="R37" s="1497">
        <f>SUM(R33:R36)</f>
        <v>523.86889999999994</v>
      </c>
      <c r="S37" s="1497">
        <f>SUM(S33:S36)</f>
        <v>0</v>
      </c>
      <c r="T37" s="1497">
        <f>SUM(T33:T36)</f>
        <v>0</v>
      </c>
      <c r="U37" s="1473">
        <f t="shared" si="13"/>
        <v>279.41674999999998</v>
      </c>
    </row>
    <row r="38" spans="1:21" ht="14.1" customHeight="1" x14ac:dyDescent="0.15">
      <c r="A38" s="1452"/>
      <c r="B38" s="1453"/>
      <c r="C38" s="1454"/>
      <c r="D38" s="1470" t="s">
        <v>75</v>
      </c>
      <c r="E38" s="1471"/>
      <c r="F38" s="1472">
        <f>F37-F32</f>
        <v>-15.390000000000015</v>
      </c>
      <c r="G38" s="1472">
        <f>G37-G32</f>
        <v>-40.04000000000002</v>
      </c>
      <c r="H38" s="1472">
        <f>H37-H32</f>
        <v>0</v>
      </c>
      <c r="I38" s="1472">
        <f>I37-I32</f>
        <v>0</v>
      </c>
      <c r="J38" s="1473">
        <f t="shared" si="12"/>
        <v>-13.857500000000009</v>
      </c>
      <c r="K38" s="1438"/>
      <c r="L38" s="1486"/>
      <c r="M38" s="1487"/>
      <c r="N38" s="1488"/>
      <c r="O38" s="1470" t="s">
        <v>75</v>
      </c>
      <c r="P38" s="1471"/>
      <c r="Q38" s="1472">
        <f>Q37-Q32</f>
        <v>-6.2019000000000233</v>
      </c>
      <c r="R38" s="1472">
        <f>R37-R32</f>
        <v>-76.13110000000006</v>
      </c>
      <c r="S38" s="1472">
        <f>S37-S32</f>
        <v>0</v>
      </c>
      <c r="T38" s="1472">
        <f>T37-T32</f>
        <v>0</v>
      </c>
      <c r="U38" s="1473">
        <f>AVERAGE(Q38:T38)</f>
        <v>-20.583250000000021</v>
      </c>
    </row>
    <row r="39" spans="1:21" ht="14.1" customHeight="1" thickBot="1" x14ac:dyDescent="0.2">
      <c r="A39" s="1474"/>
      <c r="B39" s="1475"/>
      <c r="C39" s="1476"/>
      <c r="D39" s="1477" t="s">
        <v>261</v>
      </c>
      <c r="E39" s="1478"/>
      <c r="F39" s="476">
        <f>(F37-F32)/F32</f>
        <v>-9.8971061093247686E-2</v>
      </c>
      <c r="G39" s="476">
        <f>(G37-G32)/G32</f>
        <v>-0.21643243243243254</v>
      </c>
      <c r="H39" s="476" t="e">
        <f t="shared" ref="H39:I39" si="14">(H37-H32)/H32</f>
        <v>#DIV/0!</v>
      </c>
      <c r="I39" s="476" t="e">
        <f t="shared" si="14"/>
        <v>#DIV/0!</v>
      </c>
      <c r="J39" s="529">
        <f>(J37-J32)/J32</f>
        <v>-0.581395007342144</v>
      </c>
      <c r="K39" s="1438"/>
      <c r="L39" s="1490"/>
      <c r="M39" s="1491"/>
      <c r="N39" s="1492"/>
      <c r="O39" s="1477" t="s">
        <v>261</v>
      </c>
      <c r="P39" s="1478"/>
      <c r="Q39" s="476">
        <f>(Q37-Q32)/Q32</f>
        <v>-1.0336500000000038E-2</v>
      </c>
      <c r="R39" s="476">
        <f>(R37-R32)/R32</f>
        <v>-0.12688516666666677</v>
      </c>
      <c r="S39" s="476" t="e">
        <f t="shared" ref="S39:T39" si="15">(S37-S32)/S32</f>
        <v>#DIV/0!</v>
      </c>
      <c r="T39" s="476" t="e">
        <f t="shared" si="15"/>
        <v>#DIV/0!</v>
      </c>
      <c r="U39" s="529">
        <f>(U37-U32)/U32</f>
        <v>-0.53430541666666675</v>
      </c>
    </row>
    <row r="40" spans="1:21" ht="14.1" customHeight="1" thickBot="1" x14ac:dyDescent="0.2">
      <c r="A40" s="962"/>
      <c r="B40" s="963"/>
      <c r="C40" s="963"/>
      <c r="D40" s="963"/>
      <c r="E40" s="963"/>
      <c r="F40" s="963"/>
      <c r="G40" s="963"/>
      <c r="H40" s="963"/>
      <c r="I40" s="963"/>
      <c r="J40" s="963"/>
      <c r="K40" s="963"/>
      <c r="L40" s="963"/>
      <c r="M40" s="963"/>
      <c r="N40" s="963"/>
      <c r="O40" s="963"/>
      <c r="P40" s="963"/>
      <c r="Q40" s="963"/>
      <c r="R40" s="963"/>
      <c r="S40" s="963"/>
      <c r="T40" s="963"/>
      <c r="U40" s="976"/>
    </row>
    <row r="41" spans="1:21" ht="14.1" customHeight="1" x14ac:dyDescent="0.15">
      <c r="A41" s="957" t="s">
        <v>260</v>
      </c>
      <c r="B41" s="958"/>
      <c r="C41" s="958"/>
      <c r="D41" s="958"/>
      <c r="E41" s="958"/>
      <c r="F41" s="958"/>
      <c r="G41" s="958"/>
      <c r="H41" s="958"/>
      <c r="I41" s="958"/>
      <c r="J41" s="958"/>
      <c r="K41" s="958"/>
      <c r="L41" s="958"/>
      <c r="M41" s="958"/>
      <c r="N41" s="958"/>
      <c r="O41" s="958"/>
      <c r="P41" s="958"/>
      <c r="Q41" s="958"/>
      <c r="R41" s="958"/>
      <c r="S41" s="958"/>
      <c r="T41" s="958"/>
      <c r="U41" s="977"/>
    </row>
    <row r="42" spans="1:21" ht="14.1" customHeight="1" x14ac:dyDescent="0.15">
      <c r="A42" s="978"/>
      <c r="B42" s="979"/>
      <c r="C42" s="979"/>
      <c r="D42" s="979"/>
      <c r="E42" s="979"/>
      <c r="F42" s="979"/>
      <c r="G42" s="979"/>
      <c r="H42" s="979"/>
      <c r="I42" s="979"/>
      <c r="J42" s="979"/>
      <c r="K42" s="979"/>
      <c r="L42" s="979"/>
      <c r="M42" s="979"/>
      <c r="N42" s="979"/>
      <c r="O42" s="959"/>
      <c r="P42" s="959"/>
      <c r="Q42" s="959"/>
      <c r="R42" s="959"/>
      <c r="S42" s="959"/>
      <c r="T42" s="959"/>
      <c r="U42" s="980"/>
    </row>
    <row r="43" spans="1:21" ht="14.1" customHeight="1" x14ac:dyDescent="0.15">
      <c r="A43" s="981"/>
      <c r="B43" s="982"/>
      <c r="C43" s="983"/>
      <c r="D43" s="984" t="s">
        <v>229</v>
      </c>
      <c r="E43" s="983"/>
      <c r="F43" s="985" t="s">
        <v>230</v>
      </c>
      <c r="G43" s="985"/>
      <c r="H43" s="985" t="s">
        <v>231</v>
      </c>
      <c r="I43" s="985"/>
      <c r="J43" s="985" t="s">
        <v>232</v>
      </c>
      <c r="K43" s="985"/>
      <c r="L43" s="986" t="s">
        <v>233</v>
      </c>
      <c r="M43" s="987"/>
      <c r="N43" s="987"/>
      <c r="O43" s="988"/>
      <c r="P43" s="985" t="s">
        <v>234</v>
      </c>
      <c r="Q43" s="985"/>
      <c r="R43" s="987" t="s">
        <v>70</v>
      </c>
      <c r="S43" s="987"/>
      <c r="T43" s="987"/>
      <c r="U43" s="989"/>
    </row>
    <row r="44" spans="1:21" ht="14.1" customHeight="1" x14ac:dyDescent="0.15">
      <c r="A44" s="964" t="s">
        <v>236</v>
      </c>
      <c r="B44" s="965"/>
      <c r="C44" s="965"/>
      <c r="D44" s="960" t="s">
        <v>15</v>
      </c>
      <c r="E44" s="961"/>
      <c r="F44" s="970">
        <f>Q5+F23+F32+Q23+F5+F14+Q14</f>
        <v>2263.11</v>
      </c>
      <c r="G44" s="833"/>
      <c r="H44" s="971">
        <f>R5+G23+G32+R23+G5+G14+R14</f>
        <v>2287.61</v>
      </c>
      <c r="I44" s="971"/>
      <c r="J44" s="971">
        <f>S5+H23+H32+S23+H5+H14+S14</f>
        <v>0</v>
      </c>
      <c r="K44" s="833"/>
      <c r="L44" s="972">
        <f>T5+I23+I32+T23+I5+I14+T14</f>
        <v>0</v>
      </c>
      <c r="M44" s="973"/>
      <c r="N44" s="973"/>
      <c r="O44" s="973"/>
      <c r="P44" s="974">
        <f>AVERAGE(F44:O44)</f>
        <v>1137.68</v>
      </c>
      <c r="Q44" s="975"/>
      <c r="R44" s="936"/>
      <c r="S44" s="936"/>
      <c r="T44" s="936"/>
      <c r="U44" s="937"/>
    </row>
    <row r="45" spans="1:21" ht="14.1" customHeight="1" x14ac:dyDescent="0.15">
      <c r="A45" s="966"/>
      <c r="B45" s="967"/>
      <c r="C45" s="967"/>
      <c r="D45" s="942" t="s">
        <v>41</v>
      </c>
      <c r="E45" s="475" t="s">
        <v>115</v>
      </c>
      <c r="F45" s="945">
        <f>Q6+F24+F33+Q24+F6+F15+Q15</f>
        <v>1749.9199999999998</v>
      </c>
      <c r="G45" s="760"/>
      <c r="H45" s="946">
        <f>R6+G24+G33+R24+G6+G15+R15</f>
        <v>1784.5099999999998</v>
      </c>
      <c r="I45" s="947"/>
      <c r="J45" s="948">
        <f>S6+H24+H33+S24+H6+H15+S15</f>
        <v>0</v>
      </c>
      <c r="K45" s="949"/>
      <c r="L45" s="834">
        <f>T6+I24+I33+T24+I6+I15+T15</f>
        <v>0</v>
      </c>
      <c r="M45" s="835"/>
      <c r="N45" s="835"/>
      <c r="O45" s="835"/>
      <c r="P45" s="950">
        <f>AVERAGE(F45:O45)</f>
        <v>883.60749999999985</v>
      </c>
      <c r="Q45" s="951"/>
      <c r="R45" s="938"/>
      <c r="S45" s="938"/>
      <c r="T45" s="938"/>
      <c r="U45" s="939"/>
    </row>
    <row r="46" spans="1:21" ht="14.1" customHeight="1" x14ac:dyDescent="0.15">
      <c r="A46" s="966"/>
      <c r="B46" s="967"/>
      <c r="C46" s="967"/>
      <c r="D46" s="943"/>
      <c r="E46" s="525" t="s">
        <v>116</v>
      </c>
      <c r="F46" s="945">
        <f t="shared" ref="F46:F48" si="16">Q7+F25+F34+Q25+F7+F16+Q16</f>
        <v>98.69</v>
      </c>
      <c r="G46" s="760"/>
      <c r="H46" s="946">
        <f t="shared" ref="H46:H47" si="17">R7+G25+G34+R25+G7+G16+R16</f>
        <v>109.03</v>
      </c>
      <c r="I46" s="947"/>
      <c r="J46" s="948">
        <f t="shared" ref="J46:J48" si="18">S7+H25+H34+S25+H7+H16+S16</f>
        <v>0</v>
      </c>
      <c r="K46" s="949"/>
      <c r="L46" s="834">
        <f t="shared" ref="L46:L48" si="19">T7+I25+I34+T25+I7+I16+T16</f>
        <v>0</v>
      </c>
      <c r="M46" s="835"/>
      <c r="N46" s="835"/>
      <c r="O46" s="835"/>
      <c r="P46" s="950">
        <f t="shared" ref="P46:P48" si="20">AVERAGE(F46:O46)</f>
        <v>51.93</v>
      </c>
      <c r="Q46" s="951"/>
      <c r="R46" s="938"/>
      <c r="S46" s="938"/>
      <c r="T46" s="938"/>
      <c r="U46" s="939"/>
    </row>
    <row r="47" spans="1:21" ht="14.1" customHeight="1" x14ac:dyDescent="0.15">
      <c r="A47" s="966"/>
      <c r="B47" s="967"/>
      <c r="C47" s="967"/>
      <c r="D47" s="943"/>
      <c r="E47" s="475" t="s">
        <v>117</v>
      </c>
      <c r="F47" s="945">
        <f t="shared" si="16"/>
        <v>590.04999999999995</v>
      </c>
      <c r="G47" s="760"/>
      <c r="H47" s="946">
        <f t="shared" si="17"/>
        <v>542.36</v>
      </c>
      <c r="I47" s="947"/>
      <c r="J47" s="948">
        <f t="shared" si="18"/>
        <v>0</v>
      </c>
      <c r="K47" s="949"/>
      <c r="L47" s="834">
        <f t="shared" si="19"/>
        <v>0</v>
      </c>
      <c r="M47" s="835"/>
      <c r="N47" s="835"/>
      <c r="O47" s="835"/>
      <c r="P47" s="950">
        <f t="shared" si="20"/>
        <v>283.10249999999996</v>
      </c>
      <c r="Q47" s="951"/>
      <c r="R47" s="938"/>
      <c r="S47" s="938"/>
      <c r="T47" s="938"/>
      <c r="U47" s="939"/>
    </row>
    <row r="48" spans="1:21" ht="14.1" customHeight="1" x14ac:dyDescent="0.15">
      <c r="A48" s="966"/>
      <c r="B48" s="967"/>
      <c r="C48" s="967"/>
      <c r="D48" s="943"/>
      <c r="E48" s="525" t="s">
        <v>119</v>
      </c>
      <c r="F48" s="945">
        <f t="shared" si="16"/>
        <v>282.70999999999998</v>
      </c>
      <c r="G48" s="760"/>
      <c r="H48" s="946">
        <f>R9+G27+G36+R27+G9+G18+R18</f>
        <v>337.77</v>
      </c>
      <c r="I48" s="947"/>
      <c r="J48" s="948">
        <f t="shared" si="18"/>
        <v>0</v>
      </c>
      <c r="K48" s="949"/>
      <c r="L48" s="834">
        <f t="shared" si="19"/>
        <v>0</v>
      </c>
      <c r="M48" s="835"/>
      <c r="N48" s="835"/>
      <c r="O48" s="835"/>
      <c r="P48" s="950">
        <f t="shared" si="20"/>
        <v>155.12</v>
      </c>
      <c r="Q48" s="951"/>
      <c r="R48" s="938"/>
      <c r="S48" s="938"/>
      <c r="T48" s="938"/>
      <c r="U48" s="939"/>
    </row>
    <row r="49" spans="1:21" ht="14.1" customHeight="1" x14ac:dyDescent="0.15">
      <c r="A49" s="966"/>
      <c r="B49" s="967"/>
      <c r="C49" s="967"/>
      <c r="D49" s="944"/>
      <c r="E49" s="475" t="s">
        <v>28</v>
      </c>
      <c r="F49" s="762">
        <f>SUM(F45:G48)</f>
        <v>2721.37</v>
      </c>
      <c r="G49" s="757"/>
      <c r="H49" s="757">
        <f>SUM(H45:I48)</f>
        <v>2773.6699999999996</v>
      </c>
      <c r="I49" s="757"/>
      <c r="J49" s="757">
        <f>SUM(J45:K48)</f>
        <v>0</v>
      </c>
      <c r="K49" s="757"/>
      <c r="L49" s="760">
        <f>SUM(L45:M48)</f>
        <v>0</v>
      </c>
      <c r="M49" s="761"/>
      <c r="N49" s="761"/>
      <c r="O49" s="762"/>
      <c r="P49" s="934">
        <f>AVERAGE(F49:O49)</f>
        <v>1373.7599999999998</v>
      </c>
      <c r="Q49" s="935"/>
      <c r="R49" s="938"/>
      <c r="S49" s="938"/>
      <c r="T49" s="938"/>
      <c r="U49" s="939"/>
    </row>
    <row r="50" spans="1:21" ht="14.1" customHeight="1" x14ac:dyDescent="0.15">
      <c r="A50" s="966"/>
      <c r="B50" s="967"/>
      <c r="C50" s="967"/>
      <c r="D50" s="952" t="s">
        <v>75</v>
      </c>
      <c r="E50" s="953"/>
      <c r="F50" s="954">
        <f>F49-F44</f>
        <v>458.25999999999976</v>
      </c>
      <c r="G50" s="759"/>
      <c r="H50" s="759">
        <f>H49-H44</f>
        <v>486.05999999999949</v>
      </c>
      <c r="I50" s="759"/>
      <c r="J50" s="759">
        <f>J49-J44</f>
        <v>0</v>
      </c>
      <c r="K50" s="759"/>
      <c r="L50" s="759">
        <f>L49-L44</f>
        <v>0</v>
      </c>
      <c r="M50" s="759"/>
      <c r="N50" s="759"/>
      <c r="O50" s="759"/>
      <c r="P50" s="934">
        <f t="shared" ref="P50" si="21">AVERAGE(F50:O50)</f>
        <v>236.07999999999981</v>
      </c>
      <c r="Q50" s="935"/>
      <c r="R50" s="938"/>
      <c r="S50" s="938"/>
      <c r="T50" s="938"/>
      <c r="U50" s="939"/>
    </row>
    <row r="51" spans="1:21" ht="14.1" customHeight="1" thickBot="1" x14ac:dyDescent="0.2">
      <c r="A51" s="968"/>
      <c r="B51" s="969"/>
      <c r="C51" s="969"/>
      <c r="D51" s="955" t="s">
        <v>42</v>
      </c>
      <c r="E51" s="956"/>
      <c r="F51" s="990">
        <f>(F49-F44)/F44</f>
        <v>0.20249126202438225</v>
      </c>
      <c r="G51" s="931"/>
      <c r="H51" s="931">
        <f>(H49-H44)/H44</f>
        <v>0.21247502852321831</v>
      </c>
      <c r="I51" s="931"/>
      <c r="J51" s="931" t="e">
        <f>(J49-J44)/J44</f>
        <v>#DIV/0!</v>
      </c>
      <c r="K51" s="931"/>
      <c r="L51" s="931" t="e">
        <f>(L49-L44)/L44</f>
        <v>#DIV/0!</v>
      </c>
      <c r="M51" s="931"/>
      <c r="N51" s="931"/>
      <c r="O51" s="931"/>
      <c r="P51" s="932">
        <f>(P49-P44)/P44</f>
        <v>0.2075100203923772</v>
      </c>
      <c r="Q51" s="933"/>
      <c r="R51" s="940"/>
      <c r="S51" s="940"/>
      <c r="T51" s="940"/>
      <c r="U51" s="941"/>
    </row>
    <row r="64" spans="1:21" ht="15" customHeight="1" x14ac:dyDescent="0.15">
      <c r="Q64"/>
      <c r="R64"/>
      <c r="S64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</sheetData>
  <mergeCells count="110">
    <mergeCell ref="A1:D2"/>
    <mergeCell ref="E1:R2"/>
    <mergeCell ref="D5:E5"/>
    <mergeCell ref="O6:O10"/>
    <mergeCell ref="D6:D10"/>
    <mergeCell ref="O11:P11"/>
    <mergeCell ref="D11:E11"/>
    <mergeCell ref="O12:P12"/>
    <mergeCell ref="D12:E12"/>
    <mergeCell ref="A3:U3"/>
    <mergeCell ref="L4:N4"/>
    <mergeCell ref="O4:P4"/>
    <mergeCell ref="K4:K39"/>
    <mergeCell ref="A4:C4"/>
    <mergeCell ref="D4:E4"/>
    <mergeCell ref="L5:N12"/>
    <mergeCell ref="O5:P5"/>
    <mergeCell ref="A5:C12"/>
    <mergeCell ref="A13:J13"/>
    <mergeCell ref="L13:U13"/>
    <mergeCell ref="A32:C39"/>
    <mergeCell ref="D32:E32"/>
    <mergeCell ref="L32:N39"/>
    <mergeCell ref="O32:P32"/>
    <mergeCell ref="D33:D37"/>
    <mergeCell ref="O33:O37"/>
    <mergeCell ref="L23:N30"/>
    <mergeCell ref="O23:P23"/>
    <mergeCell ref="O24:O28"/>
    <mergeCell ref="D38:E38"/>
    <mergeCell ref="O38:P38"/>
    <mergeCell ref="D39:E39"/>
    <mergeCell ref="O39:P39"/>
    <mergeCell ref="A31:J31"/>
    <mergeCell ref="L31:U31"/>
    <mergeCell ref="A44:C51"/>
    <mergeCell ref="D44:E44"/>
    <mergeCell ref="F44:G44"/>
    <mergeCell ref="H44:I44"/>
    <mergeCell ref="J44:K44"/>
    <mergeCell ref="L44:O44"/>
    <mergeCell ref="P44:Q44"/>
    <mergeCell ref="A40:U40"/>
    <mergeCell ref="A41:U42"/>
    <mergeCell ref="A43:C43"/>
    <mergeCell ref="D43:E43"/>
    <mergeCell ref="F43:G43"/>
    <mergeCell ref="H43:I43"/>
    <mergeCell ref="J43:K43"/>
    <mergeCell ref="L43:O43"/>
    <mergeCell ref="P43:Q43"/>
    <mergeCell ref="R43:U43"/>
    <mergeCell ref="F51:G51"/>
    <mergeCell ref="J48:K48"/>
    <mergeCell ref="L48:O48"/>
    <mergeCell ref="P48:Q48"/>
    <mergeCell ref="P50:Q50"/>
    <mergeCell ref="D51:E51"/>
    <mergeCell ref="F49:G49"/>
    <mergeCell ref="D50:E50"/>
    <mergeCell ref="F50:G50"/>
    <mergeCell ref="H50:I50"/>
    <mergeCell ref="J50:K50"/>
    <mergeCell ref="L50:O50"/>
    <mergeCell ref="O15:O19"/>
    <mergeCell ref="O29:P29"/>
    <mergeCell ref="O20:P20"/>
    <mergeCell ref="O30:P30"/>
    <mergeCell ref="O21:P21"/>
    <mergeCell ref="D24:D28"/>
    <mergeCell ref="D15:D19"/>
    <mergeCell ref="D29:E29"/>
    <mergeCell ref="D20:E20"/>
    <mergeCell ref="D30:E30"/>
    <mergeCell ref="D21:E21"/>
    <mergeCell ref="A22:J22"/>
    <mergeCell ref="A23:C30"/>
    <mergeCell ref="D23:E23"/>
    <mergeCell ref="L22:U22"/>
    <mergeCell ref="A14:C21"/>
    <mergeCell ref="D14:E14"/>
    <mergeCell ref="L14:N21"/>
    <mergeCell ref="O14:P14"/>
    <mergeCell ref="D45:D49"/>
    <mergeCell ref="F45:G45"/>
    <mergeCell ref="H45:I45"/>
    <mergeCell ref="J45:K45"/>
    <mergeCell ref="L45:O45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F48:G48"/>
    <mergeCell ref="H48:I48"/>
    <mergeCell ref="H51:I51"/>
    <mergeCell ref="J51:K51"/>
    <mergeCell ref="L51:O51"/>
    <mergeCell ref="P51:Q51"/>
    <mergeCell ref="H49:I49"/>
    <mergeCell ref="J49:K49"/>
    <mergeCell ref="L49:O49"/>
    <mergeCell ref="P49:Q49"/>
    <mergeCell ref="R44:U51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8" t="s">
        <v>9</v>
      </c>
      <c r="B14" s="1066" t="s">
        <v>152</v>
      </c>
      <c r="C14" s="1066"/>
      <c r="D14" s="1066"/>
      <c r="E14" s="1066"/>
      <c r="F14" s="1066"/>
      <c r="G14" s="1066" t="s">
        <v>153</v>
      </c>
      <c r="H14" s="1066"/>
      <c r="I14" s="1066"/>
      <c r="J14" s="1066"/>
      <c r="K14" s="1066"/>
      <c r="L14" s="1066" t="s">
        <v>154</v>
      </c>
      <c r="M14" s="1066"/>
      <c r="N14" s="1066"/>
      <c r="O14" s="1066"/>
      <c r="P14" s="1066"/>
      <c r="Q14" s="1066" t="s">
        <v>155</v>
      </c>
      <c r="R14" s="1066"/>
      <c r="S14" s="1066"/>
      <c r="T14" s="1066"/>
      <c r="U14" s="1067"/>
    </row>
    <row r="15" spans="1:21" ht="17.100000000000001" customHeight="1" x14ac:dyDescent="0.15">
      <c r="A15" s="1040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245" t="s">
        <v>192</v>
      </c>
      <c r="B38" s="1066" t="s">
        <v>193</v>
      </c>
      <c r="C38" s="1066"/>
      <c r="D38" s="1066"/>
      <c r="E38" s="1066"/>
      <c r="F38" s="1066"/>
      <c r="G38" s="1066"/>
      <c r="H38" s="1066"/>
      <c r="I38" s="1066" t="s">
        <v>194</v>
      </c>
      <c r="J38" s="1066"/>
      <c r="K38" s="1066"/>
      <c r="L38" s="1066"/>
      <c r="M38" s="1066"/>
      <c r="N38" s="1066"/>
      <c r="O38" s="1067"/>
    </row>
    <row r="39" spans="1:15" ht="17.100000000000001" customHeight="1" x14ac:dyDescent="0.15">
      <c r="A39" s="1246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195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196</v>
      </c>
    </row>
    <row r="4" spans="1:28" ht="22.5" x14ac:dyDescent="0.15">
      <c r="A4" s="16" t="s">
        <v>197</v>
      </c>
      <c r="B4" s="17" t="s">
        <v>9</v>
      </c>
      <c r="C4" s="18" t="s">
        <v>198</v>
      </c>
      <c r="D4" s="19" t="s">
        <v>199</v>
      </c>
      <c r="E4" s="19" t="s">
        <v>200</v>
      </c>
      <c r="F4" s="19" t="s">
        <v>201</v>
      </c>
      <c r="G4" s="19" t="s">
        <v>202</v>
      </c>
      <c r="H4" s="19" t="s">
        <v>203</v>
      </c>
      <c r="I4" s="19" t="s">
        <v>204</v>
      </c>
      <c r="J4" s="19" t="s">
        <v>205</v>
      </c>
      <c r="K4" s="19" t="s">
        <v>206</v>
      </c>
      <c r="L4" s="19" t="s">
        <v>207</v>
      </c>
      <c r="M4" s="19" t="s">
        <v>208</v>
      </c>
      <c r="N4" s="71" t="s">
        <v>209</v>
      </c>
      <c r="O4" s="72"/>
      <c r="P4" s="1247">
        <v>2019</v>
      </c>
      <c r="Q4" s="99" t="s">
        <v>198</v>
      </c>
      <c r="R4" s="99" t="s">
        <v>199</v>
      </c>
      <c r="S4" s="99" t="s">
        <v>200</v>
      </c>
      <c r="T4" s="99" t="s">
        <v>201</v>
      </c>
      <c r="U4" s="99" t="s">
        <v>202</v>
      </c>
      <c r="V4" s="99" t="s">
        <v>203</v>
      </c>
      <c r="W4" s="99" t="s">
        <v>204</v>
      </c>
      <c r="X4" s="99" t="s">
        <v>205</v>
      </c>
      <c r="Y4" s="99" t="s">
        <v>206</v>
      </c>
      <c r="Z4" s="99" t="s">
        <v>207</v>
      </c>
      <c r="AA4" s="99" t="s">
        <v>208</v>
      </c>
      <c r="AB4" s="99" t="s">
        <v>209</v>
      </c>
    </row>
    <row r="5" spans="1:28" ht="17.25" x14ac:dyDescent="0.15">
      <c r="A5" s="1253" t="s">
        <v>210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247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254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254"/>
      <c r="B7" s="23" t="s">
        <v>211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254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254"/>
      <c r="B9" s="23" t="s">
        <v>212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254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254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255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253" t="s">
        <v>213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254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254"/>
      <c r="B15" s="23" t="s">
        <v>211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254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254"/>
      <c r="B17" s="23" t="s">
        <v>212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254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254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255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253" t="s">
        <v>214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254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254"/>
      <c r="B23" s="23" t="s">
        <v>211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254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254"/>
      <c r="B25" s="23" t="s">
        <v>212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254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254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256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255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197</v>
      </c>
      <c r="B32" s="45" t="s">
        <v>9</v>
      </c>
      <c r="C32" s="46" t="s">
        <v>198</v>
      </c>
      <c r="D32" s="47" t="s">
        <v>199</v>
      </c>
      <c r="E32" s="47" t="s">
        <v>200</v>
      </c>
      <c r="F32" s="47" t="s">
        <v>201</v>
      </c>
      <c r="G32" s="47" t="s">
        <v>202</v>
      </c>
      <c r="H32" s="47" t="s">
        <v>203</v>
      </c>
      <c r="I32" s="47" t="s">
        <v>204</v>
      </c>
      <c r="J32" s="47" t="s">
        <v>205</v>
      </c>
      <c r="K32" s="47" t="s">
        <v>206</v>
      </c>
      <c r="L32" s="47" t="s">
        <v>207</v>
      </c>
      <c r="M32" s="47" t="s">
        <v>208</v>
      </c>
      <c r="N32" s="84" t="s">
        <v>209</v>
      </c>
      <c r="Q32" s="99" t="s">
        <v>198</v>
      </c>
      <c r="R32" s="99" t="s">
        <v>199</v>
      </c>
      <c r="S32" s="99" t="s">
        <v>200</v>
      </c>
      <c r="T32" s="99" t="s">
        <v>201</v>
      </c>
      <c r="U32" s="99" t="s">
        <v>202</v>
      </c>
      <c r="V32" s="99" t="s">
        <v>203</v>
      </c>
      <c r="W32" s="99" t="s">
        <v>204</v>
      </c>
      <c r="X32" s="99" t="s">
        <v>205</v>
      </c>
      <c r="Y32" s="99" t="s">
        <v>206</v>
      </c>
      <c r="Z32" s="99" t="s">
        <v>207</v>
      </c>
      <c r="AA32" s="99" t="s">
        <v>208</v>
      </c>
      <c r="AB32" s="99" t="s">
        <v>209</v>
      </c>
    </row>
    <row r="33" spans="1:28" ht="17.25" x14ac:dyDescent="0.15">
      <c r="A33" s="1252" t="s">
        <v>210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249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249"/>
      <c r="B35" s="51" t="s">
        <v>211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249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249"/>
      <c r="B37" s="23" t="s">
        <v>212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249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249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250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248" t="s">
        <v>213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249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249"/>
      <c r="B43" s="51" t="s">
        <v>211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249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249"/>
      <c r="B45" s="23" t="s">
        <v>212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249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249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250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248" t="s">
        <v>214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249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249"/>
      <c r="B51" s="51" t="s">
        <v>211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249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249"/>
      <c r="B53" s="23" t="s">
        <v>212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249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249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251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250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215</v>
      </c>
    </row>
    <row r="60" spans="1:28" ht="22.5" x14ac:dyDescent="0.15">
      <c r="A60" s="44" t="s">
        <v>197</v>
      </c>
      <c r="B60" s="45" t="s">
        <v>9</v>
      </c>
      <c r="C60" s="46" t="s">
        <v>198</v>
      </c>
      <c r="D60" s="47" t="s">
        <v>199</v>
      </c>
      <c r="E60" s="47" t="s">
        <v>200</v>
      </c>
      <c r="F60" s="47" t="s">
        <v>201</v>
      </c>
      <c r="G60" s="47" t="s">
        <v>202</v>
      </c>
      <c r="H60" s="47" t="s">
        <v>203</v>
      </c>
      <c r="I60" s="47" t="s">
        <v>204</v>
      </c>
      <c r="J60" s="47" t="s">
        <v>205</v>
      </c>
      <c r="K60" s="47" t="s">
        <v>206</v>
      </c>
      <c r="L60" s="47" t="s">
        <v>207</v>
      </c>
      <c r="M60" s="47" t="s">
        <v>208</v>
      </c>
      <c r="N60" s="84" t="s">
        <v>209</v>
      </c>
      <c r="Q60" s="99" t="s">
        <v>198</v>
      </c>
      <c r="R60" s="99" t="s">
        <v>199</v>
      </c>
      <c r="S60" s="99" t="s">
        <v>200</v>
      </c>
      <c r="T60" s="99" t="s">
        <v>201</v>
      </c>
      <c r="U60" s="99" t="s">
        <v>202</v>
      </c>
      <c r="V60" s="99" t="s">
        <v>203</v>
      </c>
      <c r="W60" s="99" t="s">
        <v>204</v>
      </c>
      <c r="X60" s="99" t="s">
        <v>205</v>
      </c>
      <c r="Y60" s="99" t="s">
        <v>206</v>
      </c>
      <c r="Z60" s="99" t="s">
        <v>207</v>
      </c>
      <c r="AA60" s="99" t="s">
        <v>208</v>
      </c>
      <c r="AB60" s="99" t="s">
        <v>209</v>
      </c>
    </row>
    <row r="61" spans="1:28" ht="17.25" x14ac:dyDescent="0.15">
      <c r="A61" s="1252" t="s">
        <v>210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249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249"/>
      <c r="B63" s="51" t="s">
        <v>211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249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249"/>
      <c r="B65" s="23" t="s">
        <v>212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249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249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250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248" t="s">
        <v>213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249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249"/>
      <c r="B71" s="51" t="s">
        <v>211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249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249"/>
      <c r="B73" s="23" t="s">
        <v>212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249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249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250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248" t="s">
        <v>214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249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249"/>
      <c r="B79" s="51" t="s">
        <v>211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249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249"/>
      <c r="B81" s="23" t="s">
        <v>212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249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249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251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250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216</v>
      </c>
    </row>
    <row r="88" spans="1:28" ht="22.5" x14ac:dyDescent="0.15">
      <c r="A88" s="16" t="s">
        <v>197</v>
      </c>
      <c r="B88" s="17" t="s">
        <v>9</v>
      </c>
      <c r="C88" s="18" t="s">
        <v>198</v>
      </c>
      <c r="D88" s="19" t="s">
        <v>199</v>
      </c>
      <c r="E88" s="19" t="s">
        <v>200</v>
      </c>
      <c r="F88" s="19" t="s">
        <v>201</v>
      </c>
      <c r="G88" s="19" t="s">
        <v>202</v>
      </c>
      <c r="H88" s="19" t="s">
        <v>203</v>
      </c>
      <c r="I88" s="19" t="s">
        <v>204</v>
      </c>
      <c r="J88" s="19" t="s">
        <v>205</v>
      </c>
      <c r="K88" s="19" t="s">
        <v>206</v>
      </c>
      <c r="L88" s="19" t="s">
        <v>207</v>
      </c>
      <c r="M88" s="19" t="s">
        <v>208</v>
      </c>
      <c r="N88" s="71" t="s">
        <v>209</v>
      </c>
      <c r="Q88" s="99" t="s">
        <v>198</v>
      </c>
      <c r="R88" s="99" t="s">
        <v>199</v>
      </c>
      <c r="S88" s="99" t="s">
        <v>200</v>
      </c>
      <c r="T88" s="99" t="s">
        <v>201</v>
      </c>
      <c r="U88" s="99" t="s">
        <v>202</v>
      </c>
      <c r="V88" s="99" t="s">
        <v>203</v>
      </c>
      <c r="W88" s="99" t="s">
        <v>204</v>
      </c>
      <c r="X88" s="99" t="s">
        <v>205</v>
      </c>
      <c r="Y88" s="99" t="s">
        <v>206</v>
      </c>
      <c r="Z88" s="99" t="s">
        <v>207</v>
      </c>
      <c r="AA88" s="99" t="s">
        <v>208</v>
      </c>
      <c r="AB88" s="99" t="s">
        <v>209</v>
      </c>
    </row>
    <row r="89" spans="1:28" ht="17.25" x14ac:dyDescent="0.15">
      <c r="A89" s="1252" t="s">
        <v>210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249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249"/>
      <c r="B91" s="51" t="s">
        <v>211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249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249"/>
      <c r="B93" s="23" t="s">
        <v>212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249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249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250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248" t="s">
        <v>213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249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249"/>
      <c r="B99" s="51" t="s">
        <v>211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249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249"/>
      <c r="B101" s="23" t="s">
        <v>212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249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249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250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248" t="s">
        <v>214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249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249"/>
      <c r="B107" s="51" t="s">
        <v>211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249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249"/>
      <c r="B109" s="23" t="s">
        <v>212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249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249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251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250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217</v>
      </c>
    </row>
    <row r="116" spans="1:28" ht="22.5" x14ac:dyDescent="0.15">
      <c r="A116" s="16" t="s">
        <v>197</v>
      </c>
      <c r="B116" s="17" t="s">
        <v>9</v>
      </c>
      <c r="C116" s="18" t="s">
        <v>198</v>
      </c>
      <c r="D116" s="19" t="s">
        <v>199</v>
      </c>
      <c r="E116" s="19" t="s">
        <v>200</v>
      </c>
      <c r="F116" s="19" t="s">
        <v>201</v>
      </c>
      <c r="G116" s="19" t="s">
        <v>202</v>
      </c>
      <c r="H116" s="19" t="s">
        <v>203</v>
      </c>
      <c r="I116" s="19" t="s">
        <v>204</v>
      </c>
      <c r="J116" s="19" t="s">
        <v>205</v>
      </c>
      <c r="K116" s="19" t="s">
        <v>206</v>
      </c>
      <c r="L116" s="19" t="s">
        <v>207</v>
      </c>
      <c r="M116" s="19" t="s">
        <v>208</v>
      </c>
      <c r="N116" s="71" t="s">
        <v>209</v>
      </c>
      <c r="Q116" s="99" t="s">
        <v>198</v>
      </c>
      <c r="R116" s="99" t="s">
        <v>199</v>
      </c>
      <c r="S116" s="99" t="s">
        <v>200</v>
      </c>
      <c r="T116" s="99" t="s">
        <v>201</v>
      </c>
      <c r="U116" s="99" t="s">
        <v>202</v>
      </c>
      <c r="V116" s="99" t="s">
        <v>203</v>
      </c>
      <c r="W116" s="99" t="s">
        <v>204</v>
      </c>
      <c r="X116" s="99" t="s">
        <v>205</v>
      </c>
      <c r="Y116" s="99" t="s">
        <v>206</v>
      </c>
      <c r="Z116" s="99" t="s">
        <v>207</v>
      </c>
      <c r="AA116" s="99" t="s">
        <v>208</v>
      </c>
      <c r="AB116" s="99" t="s">
        <v>209</v>
      </c>
    </row>
    <row r="117" spans="1:28" ht="18" x14ac:dyDescent="0.15">
      <c r="A117" s="1252" t="s">
        <v>210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249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249"/>
      <c r="B119" s="51" t="s">
        <v>211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249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249"/>
      <c r="B121" s="23" t="s">
        <v>212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249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249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250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248" t="s">
        <v>213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249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249"/>
      <c r="B127" s="51" t="s">
        <v>211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249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249"/>
      <c r="B129" s="23" t="s">
        <v>212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249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249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250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248" t="s">
        <v>214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249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249"/>
      <c r="B135" s="51" t="s">
        <v>211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249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249"/>
      <c r="B137" s="23" t="s">
        <v>212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249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249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251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250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A133:A141"/>
    <mergeCell ref="A49:A57"/>
    <mergeCell ref="A61:A68"/>
    <mergeCell ref="A69:A76"/>
    <mergeCell ref="A77:A85"/>
    <mergeCell ref="A89:A96"/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</mergeCells>
  <phoneticPr fontId="36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261" t="s">
        <v>210</v>
      </c>
      <c r="E3" s="1261"/>
      <c r="F3" s="1261"/>
      <c r="G3" s="1261"/>
      <c r="H3" s="1261"/>
      <c r="I3" s="1261"/>
      <c r="J3" s="1261"/>
      <c r="K3" s="1261"/>
      <c r="L3" s="1261"/>
      <c r="M3" s="1261"/>
      <c r="N3" s="1261"/>
      <c r="O3" s="1261"/>
    </row>
    <row r="4" spans="2:28" ht="20.25" x14ac:dyDescent="0.15">
      <c r="B4" s="1" t="s">
        <v>9</v>
      </c>
      <c r="C4" s="1" t="s">
        <v>218</v>
      </c>
      <c r="D4" s="2" t="s">
        <v>198</v>
      </c>
      <c r="E4" s="2" t="s">
        <v>199</v>
      </c>
      <c r="F4" s="2" t="s">
        <v>200</v>
      </c>
      <c r="G4" s="2" t="s">
        <v>201</v>
      </c>
      <c r="H4" s="2" t="s">
        <v>202</v>
      </c>
      <c r="I4" s="2" t="s">
        <v>203</v>
      </c>
      <c r="J4" s="2" t="s">
        <v>204</v>
      </c>
      <c r="K4" s="2" t="s">
        <v>205</v>
      </c>
      <c r="L4" s="2" t="s">
        <v>206</v>
      </c>
      <c r="M4" s="2" t="s">
        <v>207</v>
      </c>
      <c r="N4" s="2" t="s">
        <v>208</v>
      </c>
      <c r="O4" s="2" t="s">
        <v>209</v>
      </c>
      <c r="P4" s="1"/>
      <c r="Q4" s="2" t="s">
        <v>198</v>
      </c>
      <c r="R4" s="2" t="s">
        <v>199</v>
      </c>
      <c r="S4" s="2" t="s">
        <v>200</v>
      </c>
      <c r="T4" s="2" t="s">
        <v>201</v>
      </c>
      <c r="U4" s="2" t="s">
        <v>202</v>
      </c>
      <c r="V4" s="2" t="s">
        <v>203</v>
      </c>
      <c r="W4" s="2" t="s">
        <v>204</v>
      </c>
      <c r="X4" s="2" t="s">
        <v>205</v>
      </c>
      <c r="Y4" s="2" t="s">
        <v>206</v>
      </c>
      <c r="Z4" s="2" t="s">
        <v>207</v>
      </c>
      <c r="AA4" s="2" t="s">
        <v>208</v>
      </c>
      <c r="AB4" s="2" t="s">
        <v>209</v>
      </c>
    </row>
    <row r="5" spans="2:28" x14ac:dyDescent="0.15">
      <c r="B5" s="1257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257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257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257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257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259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259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259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259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259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257" t="s">
        <v>211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257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257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257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257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259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259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259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259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259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257" t="s">
        <v>212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258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258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258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258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259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260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260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260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260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257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258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258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258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258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6F97-609B-4ED1-A309-4DB26038D061}">
  <dimension ref="A1:AB146"/>
  <sheetViews>
    <sheetView zoomScale="85" zoomScaleNormal="85" workbookViewId="0">
      <selection activeCell="K73" sqref="K73"/>
    </sheetView>
  </sheetViews>
  <sheetFormatPr defaultColWidth="8.875" defaultRowHeight="14.25" x14ac:dyDescent="0.15"/>
  <cols>
    <col min="1" max="7" width="8.5" style="478" customWidth="1"/>
    <col min="8" max="8" width="9" style="478" customWidth="1"/>
    <col min="9" max="24" width="8.5" style="478" customWidth="1"/>
    <col min="25" max="16384" width="8.875" style="478"/>
  </cols>
  <sheetData>
    <row r="1" spans="1:19" ht="45" customHeight="1" thickBot="1" x14ac:dyDescent="0.2">
      <c r="A1" s="1035" t="s">
        <v>270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7"/>
      <c r="P1" s="477"/>
    </row>
    <row r="2" spans="1:19" ht="15.95" customHeight="1" x14ac:dyDescent="0.15">
      <c r="A2" s="498"/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959" t="s">
        <v>237</v>
      </c>
      <c r="O2" s="980"/>
      <c r="P2" s="479"/>
    </row>
    <row r="3" spans="1:19" s="480" customFormat="1" ht="15.95" customHeight="1" x14ac:dyDescent="0.15">
      <c r="A3" s="1005" t="s">
        <v>123</v>
      </c>
      <c r="B3" s="1006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502"/>
      <c r="P3" s="478"/>
      <c r="Q3" s="478"/>
      <c r="R3" s="478"/>
    </row>
    <row r="4" spans="1:19" s="480" customFormat="1" ht="15.95" customHeight="1" x14ac:dyDescent="0.15">
      <c r="A4" s="1010" t="s">
        <v>218</v>
      </c>
      <c r="B4" s="1011"/>
      <c r="C4" s="1012" t="s">
        <v>121</v>
      </c>
      <c r="D4" s="1011"/>
      <c r="E4" s="1012" t="s">
        <v>122</v>
      </c>
      <c r="F4" s="1011"/>
      <c r="G4" s="1012" t="s">
        <v>75</v>
      </c>
      <c r="H4" s="1011"/>
      <c r="I4" s="1012" t="s">
        <v>107</v>
      </c>
      <c r="J4" s="1013"/>
      <c r="K4" s="1013"/>
      <c r="L4" s="1013"/>
      <c r="M4" s="1013"/>
      <c r="N4" s="1013"/>
      <c r="O4" s="1014"/>
      <c r="P4" s="478"/>
      <c r="Q4" s="478"/>
      <c r="R4" s="478"/>
    </row>
    <row r="5" spans="1:19" s="480" customFormat="1" ht="15.95" customHeight="1" x14ac:dyDescent="0.15">
      <c r="A5" s="1007" t="s">
        <v>115</v>
      </c>
      <c r="B5" s="1008"/>
      <c r="C5" s="1017"/>
      <c r="D5" s="1018"/>
      <c r="E5" s="1009"/>
      <c r="F5" s="1009"/>
      <c r="G5" s="1009">
        <f t="shared" ref="G5:G8" si="0">C5-E5</f>
        <v>0</v>
      </c>
      <c r="H5" s="1009"/>
      <c r="I5" s="1015"/>
      <c r="J5" s="1015"/>
      <c r="K5" s="1015"/>
      <c r="L5" s="1015"/>
      <c r="M5" s="1015"/>
      <c r="N5" s="1015"/>
      <c r="O5" s="1016"/>
      <c r="P5" s="478"/>
      <c r="Q5" s="478"/>
      <c r="R5" s="478"/>
    </row>
    <row r="6" spans="1:19" s="480" customFormat="1" ht="15.95" customHeight="1" x14ac:dyDescent="0.15">
      <c r="A6" s="1007" t="s">
        <v>116</v>
      </c>
      <c r="B6" s="1008"/>
      <c r="C6" s="1017"/>
      <c r="D6" s="1018"/>
      <c r="E6" s="1009"/>
      <c r="F6" s="1009"/>
      <c r="G6" s="1009">
        <v>0</v>
      </c>
      <c r="H6" s="1009"/>
      <c r="I6" s="1015"/>
      <c r="J6" s="1015"/>
      <c r="K6" s="1015"/>
      <c r="L6" s="1015"/>
      <c r="M6" s="1015"/>
      <c r="N6" s="1015"/>
      <c r="O6" s="1016"/>
      <c r="P6" s="478"/>
      <c r="Q6" s="478"/>
      <c r="R6" s="478"/>
      <c r="S6" s="478"/>
    </row>
    <row r="7" spans="1:19" s="480" customFormat="1" ht="15.95" customHeight="1" x14ac:dyDescent="0.15">
      <c r="A7" s="1007" t="s">
        <v>117</v>
      </c>
      <c r="B7" s="1008"/>
      <c r="C7" s="1017"/>
      <c r="D7" s="1018"/>
      <c r="E7" s="1009"/>
      <c r="F7" s="1009"/>
      <c r="G7" s="1009">
        <f t="shared" si="0"/>
        <v>0</v>
      </c>
      <c r="H7" s="1009"/>
      <c r="I7" s="1026"/>
      <c r="J7" s="1026"/>
      <c r="K7" s="1026"/>
      <c r="L7" s="1026"/>
      <c r="M7" s="1026"/>
      <c r="N7" s="1026"/>
      <c r="O7" s="1027"/>
      <c r="P7" s="478"/>
      <c r="Q7" s="478"/>
      <c r="R7" s="478"/>
      <c r="S7" s="478"/>
    </row>
    <row r="8" spans="1:19" s="480" customFormat="1" ht="15.95" customHeight="1" x14ac:dyDescent="0.15">
      <c r="A8" s="1007" t="s">
        <v>119</v>
      </c>
      <c r="B8" s="1008"/>
      <c r="C8" s="1017"/>
      <c r="D8" s="1018"/>
      <c r="E8" s="1009"/>
      <c r="F8" s="1009"/>
      <c r="G8" s="1009">
        <f t="shared" si="0"/>
        <v>0</v>
      </c>
      <c r="H8" s="1009"/>
      <c r="I8" s="1015"/>
      <c r="J8" s="1015"/>
      <c r="K8" s="1015"/>
      <c r="L8" s="1015"/>
      <c r="M8" s="1015"/>
      <c r="N8" s="1015"/>
      <c r="O8" s="1016"/>
      <c r="P8" s="478"/>
      <c r="Q8" s="478"/>
      <c r="R8" s="478"/>
      <c r="S8" s="478"/>
    </row>
    <row r="9" spans="1:19" s="480" customFormat="1" ht="15.95" customHeight="1" x14ac:dyDescent="0.15">
      <c r="A9" s="1007" t="s">
        <v>246</v>
      </c>
      <c r="B9" s="1008"/>
      <c r="C9" s="1019">
        <f>SUM(C5:D8)</f>
        <v>0</v>
      </c>
      <c r="D9" s="1019"/>
      <c r="E9" s="1019">
        <f>SUM(E5:F8)</f>
        <v>0</v>
      </c>
      <c r="F9" s="1019"/>
      <c r="G9" s="1009">
        <f>C9-E9</f>
        <v>0</v>
      </c>
      <c r="H9" s="1009"/>
      <c r="I9" s="1015"/>
      <c r="J9" s="1015"/>
      <c r="K9" s="1015"/>
      <c r="L9" s="1015"/>
      <c r="M9" s="1015"/>
      <c r="N9" s="1015"/>
      <c r="O9" s="1016"/>
      <c r="P9" s="478"/>
      <c r="Q9" s="478"/>
      <c r="R9" s="478"/>
      <c r="S9" s="478"/>
    </row>
    <row r="10" spans="1:19" s="480" customFormat="1" ht="15.95" customHeight="1" x14ac:dyDescent="0.15">
      <c r="A10" s="504"/>
      <c r="B10" s="494"/>
      <c r="C10" s="520"/>
      <c r="D10" s="520"/>
      <c r="E10" s="520"/>
      <c r="F10" s="520"/>
      <c r="G10" s="496"/>
      <c r="H10" s="496"/>
      <c r="I10" s="497"/>
      <c r="J10" s="497"/>
      <c r="K10" s="497"/>
      <c r="L10" s="497"/>
      <c r="M10" s="497"/>
      <c r="N10" s="497"/>
      <c r="O10" s="505"/>
      <c r="P10" s="478"/>
      <c r="Q10" s="478"/>
      <c r="R10" s="478"/>
      <c r="S10" s="478"/>
    </row>
    <row r="11" spans="1:19" ht="15.95" customHeight="1" x14ac:dyDescent="0.15">
      <c r="A11" s="1005" t="s">
        <v>124</v>
      </c>
      <c r="B11" s="1006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502"/>
    </row>
    <row r="12" spans="1:19" ht="15.95" customHeight="1" x14ac:dyDescent="0.15">
      <c r="A12" s="1028" t="s">
        <v>218</v>
      </c>
      <c r="B12" s="1029"/>
      <c r="C12" s="1029" t="s">
        <v>121</v>
      </c>
      <c r="D12" s="1029"/>
      <c r="E12" s="1029" t="s">
        <v>122</v>
      </c>
      <c r="F12" s="1029"/>
      <c r="G12" s="1029" t="s">
        <v>75</v>
      </c>
      <c r="H12" s="1029"/>
      <c r="I12" s="1029" t="s">
        <v>107</v>
      </c>
      <c r="J12" s="1029"/>
      <c r="K12" s="1029"/>
      <c r="L12" s="1029"/>
      <c r="M12" s="1029"/>
      <c r="N12" s="1029"/>
      <c r="O12" s="1030"/>
    </row>
    <row r="13" spans="1:19" ht="15.95" customHeight="1" x14ac:dyDescent="0.15">
      <c r="A13" s="1021" t="s">
        <v>115</v>
      </c>
      <c r="B13" s="1022"/>
      <c r="C13" s="1023">
        <v>1037.04</v>
      </c>
      <c r="D13" s="1024"/>
      <c r="E13" s="1017">
        <v>925</v>
      </c>
      <c r="F13" s="1020"/>
      <c r="G13" s="1009">
        <f t="shared" ref="G13:G17" si="1">C13-E13</f>
        <v>112.03999999999996</v>
      </c>
      <c r="H13" s="1009"/>
      <c r="I13" s="1269"/>
      <c r="J13" s="1270"/>
      <c r="K13" s="1270"/>
      <c r="L13" s="1270"/>
      <c r="M13" s="1270"/>
      <c r="N13" s="1270"/>
      <c r="O13" s="1428"/>
    </row>
    <row r="14" spans="1:19" ht="15.95" customHeight="1" x14ac:dyDescent="0.15">
      <c r="A14" s="1021" t="s">
        <v>116</v>
      </c>
      <c r="B14" s="1022"/>
      <c r="C14" s="1023">
        <v>84.62</v>
      </c>
      <c r="D14" s="1024"/>
      <c r="E14" s="1017">
        <v>95</v>
      </c>
      <c r="F14" s="1020"/>
      <c r="G14" s="1009">
        <f t="shared" si="1"/>
        <v>-10.379999999999995</v>
      </c>
      <c r="H14" s="1009"/>
      <c r="I14" s="1025"/>
      <c r="J14" s="1026"/>
      <c r="K14" s="1026"/>
      <c r="L14" s="1026"/>
      <c r="M14" s="1026"/>
      <c r="N14" s="1026"/>
      <c r="O14" s="1027"/>
    </row>
    <row r="15" spans="1:19" ht="15.95" customHeight="1" x14ac:dyDescent="0.15">
      <c r="A15" s="1021" t="s">
        <v>117</v>
      </c>
      <c r="B15" s="1022"/>
      <c r="C15" s="1023">
        <v>178.17</v>
      </c>
      <c r="D15" s="1024"/>
      <c r="E15" s="1017">
        <v>280</v>
      </c>
      <c r="F15" s="1020"/>
      <c r="G15" s="1009">
        <f>C15-E15</f>
        <v>-101.83000000000001</v>
      </c>
      <c r="H15" s="1009"/>
      <c r="I15" s="1269"/>
      <c r="J15" s="1270"/>
      <c r="K15" s="1270"/>
      <c r="L15" s="1270"/>
      <c r="M15" s="1270"/>
      <c r="N15" s="1270"/>
      <c r="O15" s="1428"/>
    </row>
    <row r="16" spans="1:19" ht="15.95" customHeight="1" x14ac:dyDescent="0.15">
      <c r="A16" s="1021" t="s">
        <v>119</v>
      </c>
      <c r="B16" s="1022"/>
      <c r="C16" s="1023">
        <v>324.33999999999997</v>
      </c>
      <c r="D16" s="1024"/>
      <c r="E16" s="1017">
        <v>0</v>
      </c>
      <c r="F16" s="1020"/>
      <c r="G16" s="1009">
        <f t="shared" si="1"/>
        <v>324.33999999999997</v>
      </c>
      <c r="H16" s="1009"/>
      <c r="I16" s="1025"/>
      <c r="J16" s="1026"/>
      <c r="K16" s="1026"/>
      <c r="L16" s="1026"/>
      <c r="M16" s="1026"/>
      <c r="N16" s="1026"/>
      <c r="O16" s="1027"/>
    </row>
    <row r="17" spans="1:15" ht="15.95" customHeight="1" x14ac:dyDescent="0.15">
      <c r="A17" s="1021" t="s">
        <v>28</v>
      </c>
      <c r="B17" s="1022"/>
      <c r="C17" s="1023">
        <f>SUM(C13:D16)</f>
        <v>1624.1699999999998</v>
      </c>
      <c r="D17" s="1024"/>
      <c r="E17" s="1023">
        <f>SUM(E13:F16)</f>
        <v>1300</v>
      </c>
      <c r="F17" s="1024"/>
      <c r="G17" s="1009">
        <f t="shared" si="1"/>
        <v>324.16999999999985</v>
      </c>
      <c r="H17" s="1009"/>
      <c r="I17" s="1025"/>
      <c r="J17" s="1026"/>
      <c r="K17" s="1026"/>
      <c r="L17" s="1026"/>
      <c r="M17" s="1026"/>
      <c r="N17" s="1026"/>
      <c r="O17" s="1027"/>
    </row>
    <row r="18" spans="1:15" ht="15.75" customHeight="1" x14ac:dyDescent="0.15">
      <c r="A18" s="503"/>
      <c r="B18" s="493"/>
      <c r="C18" s="493"/>
      <c r="D18" s="493"/>
      <c r="E18" s="493"/>
      <c r="F18" s="493"/>
      <c r="G18" s="493"/>
      <c r="H18" s="493"/>
      <c r="I18" s="493"/>
      <c r="J18" s="493"/>
      <c r="K18" s="493"/>
      <c r="L18" s="493"/>
      <c r="M18" s="493"/>
      <c r="N18" s="493"/>
      <c r="O18" s="502"/>
    </row>
    <row r="19" spans="1:15" ht="15.95" customHeight="1" x14ac:dyDescent="0.15">
      <c r="A19" s="1005" t="s">
        <v>125</v>
      </c>
      <c r="B19" s="1006"/>
      <c r="C19" s="493"/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502"/>
    </row>
    <row r="20" spans="1:15" ht="15.95" customHeight="1" x14ac:dyDescent="0.15">
      <c r="A20" s="1010" t="s">
        <v>218</v>
      </c>
      <c r="B20" s="1011"/>
      <c r="C20" s="1012" t="s">
        <v>121</v>
      </c>
      <c r="D20" s="1011"/>
      <c r="E20" s="1012" t="s">
        <v>122</v>
      </c>
      <c r="F20" s="1011"/>
      <c r="G20" s="1012" t="s">
        <v>75</v>
      </c>
      <c r="H20" s="1011"/>
      <c r="I20" s="1013" t="s">
        <v>107</v>
      </c>
      <c r="J20" s="1013"/>
      <c r="K20" s="1013"/>
      <c r="L20" s="1013"/>
      <c r="M20" s="1013"/>
      <c r="N20" s="1013"/>
      <c r="O20" s="1014"/>
    </row>
    <row r="21" spans="1:15" ht="15.95" customHeight="1" x14ac:dyDescent="0.15">
      <c r="A21" s="1007" t="s">
        <v>115</v>
      </c>
      <c r="B21" s="1008"/>
      <c r="C21" s="1017">
        <v>319.39999999999998</v>
      </c>
      <c r="D21" s="1018"/>
      <c r="E21" s="1017">
        <v>222</v>
      </c>
      <c r="F21" s="1020"/>
      <c r="G21" s="1009">
        <f t="shared" ref="G21:G23" si="2">C21-E21</f>
        <v>97.399999999999977</v>
      </c>
      <c r="H21" s="1009"/>
      <c r="I21" s="1026" t="s">
        <v>297</v>
      </c>
      <c r="J21" s="1026"/>
      <c r="K21" s="1026"/>
      <c r="L21" s="1026"/>
      <c r="M21" s="1026"/>
      <c r="N21" s="1026"/>
      <c r="O21" s="1027"/>
    </row>
    <row r="22" spans="1:15" ht="15.95" customHeight="1" x14ac:dyDescent="0.15">
      <c r="A22" s="1007" t="s">
        <v>117</v>
      </c>
      <c r="B22" s="1008"/>
      <c r="C22" s="1017">
        <v>192.5</v>
      </c>
      <c r="D22" s="1018"/>
      <c r="E22" s="1017">
        <v>90</v>
      </c>
      <c r="F22" s="1020"/>
      <c r="G22" s="1009">
        <f t="shared" si="2"/>
        <v>102.5</v>
      </c>
      <c r="H22" s="1009"/>
      <c r="I22" s="1026" t="s">
        <v>298</v>
      </c>
      <c r="J22" s="1026"/>
      <c r="K22" s="1026"/>
      <c r="L22" s="1026"/>
      <c r="M22" s="1026"/>
      <c r="N22" s="1026"/>
      <c r="O22" s="1027"/>
    </row>
    <row r="23" spans="1:15" ht="15.95" customHeight="1" x14ac:dyDescent="0.15">
      <c r="A23" s="1007" t="s">
        <v>119</v>
      </c>
      <c r="B23" s="1008"/>
      <c r="C23" s="1017">
        <v>0.77</v>
      </c>
      <c r="D23" s="1018"/>
      <c r="E23" s="1017">
        <v>0</v>
      </c>
      <c r="F23" s="1020"/>
      <c r="G23" s="1009">
        <f t="shared" si="2"/>
        <v>0.77</v>
      </c>
      <c r="H23" s="1009"/>
      <c r="I23" s="1026" t="s">
        <v>299</v>
      </c>
      <c r="J23" s="1026"/>
      <c r="K23" s="1026"/>
      <c r="L23" s="1026"/>
      <c r="M23" s="1026"/>
      <c r="N23" s="1026"/>
      <c r="O23" s="1027"/>
    </row>
    <row r="24" spans="1:15" ht="15.95" customHeight="1" x14ac:dyDescent="0.15">
      <c r="A24" s="1021" t="s">
        <v>28</v>
      </c>
      <c r="B24" s="1022"/>
      <c r="C24" s="1023">
        <f>SUM(C21:D23)</f>
        <v>512.66999999999996</v>
      </c>
      <c r="D24" s="1024"/>
      <c r="E24" s="1023">
        <f>SUM(E21:F23)</f>
        <v>312</v>
      </c>
      <c r="F24" s="1024"/>
      <c r="G24" s="1009">
        <f>C24-E24</f>
        <v>200.66999999999996</v>
      </c>
      <c r="H24" s="1009"/>
      <c r="I24" s="1025"/>
      <c r="J24" s="1026"/>
      <c r="K24" s="1026"/>
      <c r="L24" s="1026"/>
      <c r="M24" s="1026"/>
      <c r="N24" s="1026"/>
      <c r="O24" s="1027"/>
    </row>
    <row r="25" spans="1:15" ht="15.75" customHeight="1" x14ac:dyDescent="0.15">
      <c r="A25" s="503"/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502"/>
    </row>
    <row r="26" spans="1:15" ht="15.95" customHeight="1" x14ac:dyDescent="0.15">
      <c r="A26" s="1005" t="s">
        <v>126</v>
      </c>
      <c r="B26" s="1006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502"/>
    </row>
    <row r="27" spans="1:15" ht="15.95" customHeight="1" x14ac:dyDescent="0.15">
      <c r="A27" s="1028" t="s">
        <v>218</v>
      </c>
      <c r="B27" s="1029"/>
      <c r="C27" s="1012" t="s">
        <v>121</v>
      </c>
      <c r="D27" s="1011"/>
      <c r="E27" s="1012" t="s">
        <v>122</v>
      </c>
      <c r="F27" s="1011"/>
      <c r="G27" s="1012" t="s">
        <v>75</v>
      </c>
      <c r="H27" s="1011"/>
      <c r="I27" s="1012" t="s">
        <v>107</v>
      </c>
      <c r="J27" s="1013"/>
      <c r="K27" s="1013"/>
      <c r="L27" s="1013"/>
      <c r="M27" s="1013"/>
      <c r="N27" s="1013"/>
      <c r="O27" s="1014"/>
    </row>
    <row r="28" spans="1:15" ht="28.5" x14ac:dyDescent="0.15">
      <c r="A28" s="1031" t="s">
        <v>115</v>
      </c>
      <c r="B28" s="491" t="s">
        <v>238</v>
      </c>
      <c r="C28" s="1429">
        <v>17.37</v>
      </c>
      <c r="D28" s="1430"/>
      <c r="E28" s="1429">
        <v>25</v>
      </c>
      <c r="F28" s="1430"/>
      <c r="G28" s="1018">
        <f t="shared" ref="G28:G38" si="3">C28-E28</f>
        <v>-7.629999999999999</v>
      </c>
      <c r="H28" s="1018"/>
      <c r="I28" s="1269"/>
      <c r="J28" s="1270"/>
      <c r="K28" s="1270"/>
      <c r="L28" s="1270"/>
      <c r="M28" s="1270"/>
      <c r="N28" s="1270"/>
      <c r="O28" s="1428"/>
    </row>
    <row r="29" spans="1:15" ht="28.5" x14ac:dyDescent="0.15">
      <c r="A29" s="1031"/>
      <c r="B29" s="491" t="s">
        <v>239</v>
      </c>
      <c r="C29" s="1429">
        <v>14.99</v>
      </c>
      <c r="D29" s="1430"/>
      <c r="E29" s="1429">
        <v>14</v>
      </c>
      <c r="F29" s="1430"/>
      <c r="G29" s="1018">
        <f t="shared" si="3"/>
        <v>0.99000000000000021</v>
      </c>
      <c r="H29" s="1018"/>
      <c r="I29" s="1269" t="s">
        <v>302</v>
      </c>
      <c r="J29" s="1270"/>
      <c r="K29" s="1270"/>
      <c r="L29" s="1270"/>
      <c r="M29" s="1270"/>
      <c r="N29" s="1270"/>
      <c r="O29" s="1428"/>
    </row>
    <row r="30" spans="1:15" ht="28.5" x14ac:dyDescent="0.15">
      <c r="A30" s="1031"/>
      <c r="B30" s="491" t="s">
        <v>240</v>
      </c>
      <c r="C30" s="1429">
        <v>30.37</v>
      </c>
      <c r="D30" s="1430"/>
      <c r="E30" s="1429">
        <v>34</v>
      </c>
      <c r="F30" s="1430"/>
      <c r="G30" s="1018">
        <f t="shared" si="3"/>
        <v>-3.629999999999999</v>
      </c>
      <c r="H30" s="1018"/>
      <c r="I30" s="1269"/>
      <c r="J30" s="1270"/>
      <c r="K30" s="1270"/>
      <c r="L30" s="1270"/>
      <c r="M30" s="1270"/>
      <c r="N30" s="1270"/>
      <c r="O30" s="1428"/>
    </row>
    <row r="31" spans="1:15" ht="28.5" x14ac:dyDescent="0.15">
      <c r="A31" s="1031"/>
      <c r="B31" s="491" t="s">
        <v>241</v>
      </c>
      <c r="C31" s="1429">
        <v>20.729999999999997</v>
      </c>
      <c r="D31" s="1430"/>
      <c r="E31" s="1429">
        <v>18.5</v>
      </c>
      <c r="F31" s="1430"/>
      <c r="G31" s="1018">
        <f t="shared" si="3"/>
        <v>2.2299999999999969</v>
      </c>
      <c r="H31" s="1018"/>
      <c r="I31" s="1269" t="s">
        <v>303</v>
      </c>
      <c r="J31" s="1270"/>
      <c r="K31" s="1270"/>
      <c r="L31" s="1270"/>
      <c r="M31" s="1270"/>
      <c r="N31" s="1270"/>
      <c r="O31" s="1428"/>
    </row>
    <row r="32" spans="1:15" x14ac:dyDescent="0.15">
      <c r="A32" s="1031" t="s">
        <v>116</v>
      </c>
      <c r="B32" s="1032"/>
      <c r="C32" s="1429">
        <v>0.22</v>
      </c>
      <c r="D32" s="1430"/>
      <c r="E32" s="1429">
        <v>0</v>
      </c>
      <c r="F32" s="1430"/>
      <c r="G32" s="1018">
        <f t="shared" si="3"/>
        <v>0.22</v>
      </c>
      <c r="H32" s="1018"/>
      <c r="I32" s="1025"/>
      <c r="J32" s="1026"/>
      <c r="K32" s="1026"/>
      <c r="L32" s="1026"/>
      <c r="M32" s="1026"/>
      <c r="N32" s="1026"/>
      <c r="O32" s="1027"/>
    </row>
    <row r="33" spans="1:19" x14ac:dyDescent="0.15">
      <c r="A33" s="1031" t="s">
        <v>117</v>
      </c>
      <c r="B33" s="492" t="s">
        <v>242</v>
      </c>
      <c r="C33" s="1429">
        <v>26.98</v>
      </c>
      <c r="D33" s="1430"/>
      <c r="E33" s="1429">
        <v>15</v>
      </c>
      <c r="F33" s="1430"/>
      <c r="G33" s="1018">
        <f t="shared" si="3"/>
        <v>11.98</v>
      </c>
      <c r="H33" s="1018"/>
      <c r="I33" s="1269"/>
      <c r="J33" s="1270"/>
      <c r="K33" s="1270"/>
      <c r="L33" s="1270"/>
      <c r="M33" s="1270"/>
      <c r="N33" s="1270"/>
      <c r="O33" s="1428"/>
    </row>
    <row r="34" spans="1:19" x14ac:dyDescent="0.15">
      <c r="A34" s="1031"/>
      <c r="B34" s="492" t="s">
        <v>243</v>
      </c>
      <c r="C34" s="1429">
        <v>0.95</v>
      </c>
      <c r="D34" s="1430"/>
      <c r="E34" s="1429">
        <v>7</v>
      </c>
      <c r="F34" s="1430"/>
      <c r="G34" s="1018">
        <f t="shared" si="3"/>
        <v>-6.05</v>
      </c>
      <c r="H34" s="1018"/>
      <c r="I34" s="1025"/>
      <c r="J34" s="1026"/>
      <c r="K34" s="1026"/>
      <c r="L34" s="1026"/>
      <c r="M34" s="1026"/>
      <c r="N34" s="1026"/>
      <c r="O34" s="1027"/>
    </row>
    <row r="35" spans="1:19" x14ac:dyDescent="0.15">
      <c r="A35" s="1031"/>
      <c r="B35" s="492" t="s">
        <v>244</v>
      </c>
      <c r="C35" s="1429">
        <v>3.01</v>
      </c>
      <c r="D35" s="1430"/>
      <c r="E35" s="1429">
        <v>20</v>
      </c>
      <c r="F35" s="1430"/>
      <c r="G35" s="1009">
        <f t="shared" si="3"/>
        <v>-16.990000000000002</v>
      </c>
      <c r="H35" s="1009"/>
      <c r="I35" s="1270"/>
      <c r="J35" s="1026"/>
      <c r="K35" s="1026"/>
      <c r="L35" s="1026"/>
      <c r="M35" s="1026"/>
      <c r="N35" s="1026"/>
      <c r="O35" s="1027"/>
    </row>
    <row r="36" spans="1:19" x14ac:dyDescent="0.15">
      <c r="A36" s="1031"/>
      <c r="B36" s="492" t="s">
        <v>245</v>
      </c>
      <c r="C36" s="1429">
        <v>15.98</v>
      </c>
      <c r="D36" s="1430"/>
      <c r="E36" s="1429">
        <v>22</v>
      </c>
      <c r="F36" s="1430"/>
      <c r="G36" s="1009">
        <f t="shared" si="3"/>
        <v>-6.02</v>
      </c>
      <c r="H36" s="1009"/>
      <c r="I36" s="1026"/>
      <c r="J36" s="1026"/>
      <c r="K36" s="1026"/>
      <c r="L36" s="1026"/>
      <c r="M36" s="1026"/>
      <c r="N36" s="1026"/>
      <c r="O36" s="1027"/>
    </row>
    <row r="37" spans="1:19" x14ac:dyDescent="0.15">
      <c r="A37" s="1031" t="s">
        <v>119</v>
      </c>
      <c r="B37" s="1032"/>
      <c r="C37" s="1429">
        <v>0</v>
      </c>
      <c r="D37" s="1430"/>
      <c r="E37" s="1429">
        <v>0</v>
      </c>
      <c r="F37" s="1430"/>
      <c r="G37" s="1009">
        <f t="shared" si="3"/>
        <v>0</v>
      </c>
      <c r="H37" s="1009"/>
      <c r="I37" s="1015"/>
      <c r="J37" s="1015"/>
      <c r="K37" s="1015"/>
      <c r="L37" s="1015"/>
      <c r="M37" s="1015"/>
      <c r="N37" s="1015"/>
      <c r="O37" s="1016"/>
    </row>
    <row r="38" spans="1:19" x14ac:dyDescent="0.15">
      <c r="A38" s="1031" t="s">
        <v>246</v>
      </c>
      <c r="B38" s="1032"/>
      <c r="C38" s="1017">
        <f>SUM(C28:D37)</f>
        <v>130.60000000000002</v>
      </c>
      <c r="D38" s="1020"/>
      <c r="E38" s="1017">
        <f>SUM(E28:F37)</f>
        <v>155.5</v>
      </c>
      <c r="F38" s="1020"/>
      <c r="G38" s="1009">
        <f t="shared" si="3"/>
        <v>-24.899999999999977</v>
      </c>
      <c r="H38" s="1009"/>
      <c r="I38" s="1015"/>
      <c r="J38" s="1015"/>
      <c r="K38" s="1015"/>
      <c r="L38" s="1015"/>
      <c r="M38" s="1015"/>
      <c r="N38" s="1015"/>
      <c r="O38" s="1016"/>
    </row>
    <row r="39" spans="1:19" ht="15.95" customHeight="1" x14ac:dyDescent="0.15">
      <c r="A39" s="504"/>
      <c r="B39" s="494"/>
      <c r="C39" s="495"/>
      <c r="D39" s="495"/>
      <c r="E39" s="495"/>
      <c r="F39" s="495"/>
      <c r="G39" s="496"/>
      <c r="H39" s="496"/>
      <c r="I39" s="497"/>
      <c r="J39" s="497"/>
      <c r="K39" s="497"/>
      <c r="L39" s="497"/>
      <c r="M39" s="497"/>
      <c r="N39" s="497"/>
      <c r="O39" s="505"/>
    </row>
    <row r="40" spans="1:19" ht="15.95" customHeight="1" x14ac:dyDescent="0.15">
      <c r="A40" s="1005" t="s">
        <v>127</v>
      </c>
      <c r="B40" s="1006"/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502"/>
    </row>
    <row r="41" spans="1:19" x14ac:dyDescent="0.15">
      <c r="A41" s="1010" t="s">
        <v>218</v>
      </c>
      <c r="B41" s="1011"/>
      <c r="C41" s="1012" t="s">
        <v>121</v>
      </c>
      <c r="D41" s="1011"/>
      <c r="E41" s="1012" t="s">
        <v>122</v>
      </c>
      <c r="F41" s="1011"/>
      <c r="G41" s="1012" t="s">
        <v>75</v>
      </c>
      <c r="H41" s="1011"/>
      <c r="I41" s="1012" t="s">
        <v>107</v>
      </c>
      <c r="J41" s="1013"/>
      <c r="K41" s="1013"/>
      <c r="L41" s="1013"/>
      <c r="M41" s="1013"/>
      <c r="N41" s="1013"/>
      <c r="O41" s="1014"/>
    </row>
    <row r="42" spans="1:19" ht="15.75" customHeight="1" x14ac:dyDescent="0.15">
      <c r="A42" s="1007" t="s">
        <v>115</v>
      </c>
      <c r="B42" s="1008"/>
      <c r="C42" s="1431">
        <v>63.95</v>
      </c>
      <c r="D42" s="1431"/>
      <c r="E42" s="1431">
        <v>70</v>
      </c>
      <c r="F42" s="1431"/>
      <c r="G42" s="1018">
        <f>C42-E42</f>
        <v>-6.0499999999999972</v>
      </c>
      <c r="H42" s="1018"/>
      <c r="I42" s="1432"/>
      <c r="J42" s="1432"/>
      <c r="K42" s="1432"/>
      <c r="L42" s="1432"/>
      <c r="M42" s="1432"/>
      <c r="N42" s="1432"/>
      <c r="O42" s="1433"/>
    </row>
    <row r="43" spans="1:19" ht="15.95" customHeight="1" x14ac:dyDescent="0.15">
      <c r="A43" s="1007" t="s">
        <v>116</v>
      </c>
      <c r="B43" s="1008"/>
      <c r="C43" s="1017">
        <v>0</v>
      </c>
      <c r="D43" s="1018"/>
      <c r="E43" s="1017">
        <v>0</v>
      </c>
      <c r="F43" s="1020"/>
      <c r="G43" s="1018">
        <f t="shared" ref="G43:G45" si="4">C43-E43</f>
        <v>0</v>
      </c>
      <c r="H43" s="1018"/>
      <c r="I43" s="1432"/>
      <c r="J43" s="1432"/>
      <c r="K43" s="1432"/>
      <c r="L43" s="1432"/>
      <c r="M43" s="1432"/>
      <c r="N43" s="1432"/>
      <c r="O43" s="1433"/>
    </row>
    <row r="44" spans="1:19" ht="15.95" customHeight="1" x14ac:dyDescent="0.15">
      <c r="A44" s="1007" t="s">
        <v>117</v>
      </c>
      <c r="B44" s="1008"/>
      <c r="C44" s="1431">
        <v>11.45</v>
      </c>
      <c r="D44" s="1431"/>
      <c r="E44" s="1431">
        <v>10</v>
      </c>
      <c r="F44" s="1431"/>
      <c r="G44" s="1018">
        <f t="shared" si="4"/>
        <v>1.4499999999999993</v>
      </c>
      <c r="H44" s="1018"/>
      <c r="I44" s="1432"/>
      <c r="J44" s="1432"/>
      <c r="K44" s="1432"/>
      <c r="L44" s="1432"/>
      <c r="M44" s="1432"/>
      <c r="N44" s="1432"/>
      <c r="O44" s="1433"/>
    </row>
    <row r="45" spans="1:19" ht="15.95" customHeight="1" x14ac:dyDescent="0.15">
      <c r="A45" s="1007" t="s">
        <v>119</v>
      </c>
      <c r="B45" s="1008"/>
      <c r="C45" s="1017">
        <v>0</v>
      </c>
      <c r="D45" s="1018"/>
      <c r="E45" s="1017">
        <v>0</v>
      </c>
      <c r="F45" s="1020"/>
      <c r="G45" s="1018">
        <f t="shared" si="4"/>
        <v>0</v>
      </c>
      <c r="H45" s="1018"/>
      <c r="I45" s="1432"/>
      <c r="J45" s="1432"/>
      <c r="K45" s="1432"/>
      <c r="L45" s="1432"/>
      <c r="M45" s="1432"/>
      <c r="N45" s="1432"/>
      <c r="O45" s="1433"/>
    </row>
    <row r="46" spans="1:19" s="480" customFormat="1" ht="15.95" customHeight="1" x14ac:dyDescent="0.15">
      <c r="A46" s="1007" t="s">
        <v>246</v>
      </c>
      <c r="B46" s="1008"/>
      <c r="C46" s="1019">
        <f>SUM(C42:D45)</f>
        <v>75.400000000000006</v>
      </c>
      <c r="D46" s="1019"/>
      <c r="E46" s="1019">
        <f>SUM(E42:F45)</f>
        <v>80</v>
      </c>
      <c r="F46" s="1019"/>
      <c r="G46" s="1017">
        <f>E46-C46</f>
        <v>4.5999999999999943</v>
      </c>
      <c r="H46" s="1020"/>
      <c r="I46" s="1015"/>
      <c r="J46" s="1015"/>
      <c r="K46" s="1015"/>
      <c r="L46" s="1015"/>
      <c r="M46" s="1015"/>
      <c r="N46" s="1015"/>
      <c r="O46" s="1016"/>
      <c r="P46" s="478"/>
      <c r="Q46" s="478"/>
      <c r="R46" s="478"/>
      <c r="S46" s="478"/>
    </row>
    <row r="47" spans="1:19" ht="15.95" customHeight="1" x14ac:dyDescent="0.15">
      <c r="A47" s="503"/>
      <c r="B47" s="493"/>
      <c r="C47" s="493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502"/>
    </row>
    <row r="48" spans="1:19" ht="15.95" customHeight="1" x14ac:dyDescent="0.15">
      <c r="A48" s="1005" t="s">
        <v>128</v>
      </c>
      <c r="B48" s="1006"/>
      <c r="C48" s="493"/>
      <c r="D48" s="493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502"/>
    </row>
    <row r="49" spans="1:19" ht="15.95" customHeight="1" x14ac:dyDescent="0.15">
      <c r="A49" s="1010" t="s">
        <v>218</v>
      </c>
      <c r="B49" s="1011"/>
      <c r="C49" s="1012" t="s">
        <v>121</v>
      </c>
      <c r="D49" s="1011"/>
      <c r="E49" s="1012" t="s">
        <v>122</v>
      </c>
      <c r="F49" s="1011"/>
      <c r="G49" s="1012" t="s">
        <v>75</v>
      </c>
      <c r="H49" s="1011"/>
      <c r="I49" s="1012" t="s">
        <v>107</v>
      </c>
      <c r="J49" s="1013"/>
      <c r="K49" s="1013"/>
      <c r="L49" s="1013"/>
      <c r="M49" s="1013"/>
      <c r="N49" s="1013"/>
      <c r="O49" s="1014"/>
    </row>
    <row r="50" spans="1:19" ht="15.75" customHeight="1" x14ac:dyDescent="0.15">
      <c r="A50" s="1007" t="s">
        <v>115</v>
      </c>
      <c r="B50" s="1008"/>
      <c r="C50" s="1009">
        <v>126.6</v>
      </c>
      <c r="D50" s="1017"/>
      <c r="E50" s="1009">
        <v>120</v>
      </c>
      <c r="F50" s="1009"/>
      <c r="G50" s="1009">
        <f>C50-E50</f>
        <v>6.5999999999999943</v>
      </c>
      <c r="H50" s="1009"/>
      <c r="I50" s="1270" t="s">
        <v>371</v>
      </c>
      <c r="J50" s="1270"/>
      <c r="K50" s="1270"/>
      <c r="L50" s="1270"/>
      <c r="M50" s="1270"/>
      <c r="N50" s="1270"/>
      <c r="O50" s="1428"/>
    </row>
    <row r="51" spans="1:19" ht="15.95" customHeight="1" x14ac:dyDescent="0.15">
      <c r="A51" s="1007" t="s">
        <v>116</v>
      </c>
      <c r="B51" s="1008"/>
      <c r="C51" s="1009">
        <v>24.19</v>
      </c>
      <c r="D51" s="1017"/>
      <c r="E51" s="1009">
        <v>25</v>
      </c>
      <c r="F51" s="1009"/>
      <c r="G51" s="1009">
        <f t="shared" ref="G51:G53" si="5">C51-E51</f>
        <v>-0.80999999999999872</v>
      </c>
      <c r="H51" s="1009"/>
      <c r="I51" s="1026"/>
      <c r="J51" s="1026"/>
      <c r="K51" s="1026"/>
      <c r="L51" s="1026"/>
      <c r="M51" s="1026"/>
      <c r="N51" s="1026"/>
      <c r="O51" s="1027"/>
    </row>
    <row r="52" spans="1:19" ht="15.95" customHeight="1" x14ac:dyDescent="0.15">
      <c r="A52" s="1007" t="s">
        <v>117</v>
      </c>
      <c r="B52" s="1008"/>
      <c r="C52" s="1009">
        <v>23</v>
      </c>
      <c r="D52" s="1017"/>
      <c r="E52" s="1009">
        <v>25</v>
      </c>
      <c r="F52" s="1009"/>
      <c r="G52" s="1009">
        <f t="shared" si="5"/>
        <v>-2</v>
      </c>
      <c r="H52" s="1009"/>
      <c r="I52" s="1026"/>
      <c r="J52" s="1026"/>
      <c r="K52" s="1026"/>
      <c r="L52" s="1026"/>
      <c r="M52" s="1026"/>
      <c r="N52" s="1026"/>
      <c r="O52" s="1027"/>
    </row>
    <row r="53" spans="1:19" ht="15.95" customHeight="1" x14ac:dyDescent="0.15">
      <c r="A53" s="1007" t="s">
        <v>119</v>
      </c>
      <c r="B53" s="1008"/>
      <c r="C53" s="1017">
        <v>12</v>
      </c>
      <c r="D53" s="1018"/>
      <c r="E53" s="1009">
        <v>0</v>
      </c>
      <c r="F53" s="1009"/>
      <c r="G53" s="1009">
        <f t="shared" si="5"/>
        <v>12</v>
      </c>
      <c r="H53" s="1009"/>
      <c r="I53" s="1026" t="s">
        <v>372</v>
      </c>
      <c r="J53" s="1026"/>
      <c r="K53" s="1026"/>
      <c r="L53" s="1026"/>
      <c r="M53" s="1026"/>
      <c r="N53" s="1026"/>
      <c r="O53" s="1027"/>
    </row>
    <row r="54" spans="1:19" ht="15.95" customHeight="1" x14ac:dyDescent="0.15">
      <c r="A54" s="1007" t="s">
        <v>28</v>
      </c>
      <c r="B54" s="1008"/>
      <c r="C54" s="1033">
        <f>SUM(C50:D53)</f>
        <v>185.79</v>
      </c>
      <c r="D54" s="1034"/>
      <c r="E54" s="1033">
        <f>SUM(E50:F53)</f>
        <v>170</v>
      </c>
      <c r="F54" s="1034"/>
      <c r="G54" s="1009">
        <f>C54-E54</f>
        <v>15.789999999999992</v>
      </c>
      <c r="H54" s="1009"/>
      <c r="I54" s="1015"/>
      <c r="J54" s="1015"/>
      <c r="K54" s="1015"/>
      <c r="L54" s="1015"/>
      <c r="M54" s="1015"/>
      <c r="N54" s="1015"/>
      <c r="O54" s="1016"/>
    </row>
    <row r="55" spans="1:19" ht="15.95" customHeight="1" x14ac:dyDescent="0.15">
      <c r="A55" s="503"/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3"/>
      <c r="M55" s="493"/>
      <c r="N55" s="493"/>
      <c r="O55" s="502"/>
    </row>
    <row r="56" spans="1:19" s="477" customFormat="1" ht="15.95" customHeight="1" x14ac:dyDescent="0.15">
      <c r="A56" s="1005" t="s">
        <v>129</v>
      </c>
      <c r="B56" s="1006"/>
      <c r="C56" s="493"/>
      <c r="D56" s="493"/>
      <c r="E56" s="493"/>
      <c r="F56" s="493"/>
      <c r="G56" s="493"/>
      <c r="H56" s="493"/>
      <c r="I56" s="493"/>
      <c r="J56" s="493"/>
      <c r="K56" s="493"/>
      <c r="L56" s="493"/>
      <c r="M56" s="493"/>
      <c r="N56" s="493"/>
      <c r="O56" s="502"/>
      <c r="P56" s="478"/>
      <c r="Q56" s="478"/>
      <c r="R56" s="478"/>
    </row>
    <row r="57" spans="1:19" s="477" customFormat="1" ht="15.95" customHeight="1" x14ac:dyDescent="0.15">
      <c r="A57" s="1010" t="s">
        <v>218</v>
      </c>
      <c r="B57" s="1011"/>
      <c r="C57" s="1012" t="s">
        <v>121</v>
      </c>
      <c r="D57" s="1011"/>
      <c r="E57" s="1012" t="s">
        <v>122</v>
      </c>
      <c r="F57" s="1011"/>
      <c r="G57" s="1012" t="s">
        <v>75</v>
      </c>
      <c r="H57" s="1011"/>
      <c r="I57" s="1012" t="s">
        <v>107</v>
      </c>
      <c r="J57" s="1013"/>
      <c r="K57" s="1013"/>
      <c r="L57" s="1013"/>
      <c r="M57" s="1013"/>
      <c r="N57" s="1013"/>
      <c r="O57" s="1014"/>
      <c r="P57" s="478"/>
    </row>
    <row r="58" spans="1:19" s="477" customFormat="1" ht="15.95" customHeight="1" x14ac:dyDescent="0.15">
      <c r="A58" s="1007" t="s">
        <v>115</v>
      </c>
      <c r="B58" s="1008"/>
      <c r="C58" s="1017">
        <v>140.33000000000001</v>
      </c>
      <c r="D58" s="1020"/>
      <c r="E58" s="1017">
        <v>200</v>
      </c>
      <c r="F58" s="1020"/>
      <c r="G58" s="1018">
        <f>C58-E58</f>
        <v>-59.669999999999987</v>
      </c>
      <c r="H58" s="1018"/>
      <c r="I58" s="1269" t="s">
        <v>384</v>
      </c>
      <c r="J58" s="1270"/>
      <c r="K58" s="1270"/>
      <c r="L58" s="1270"/>
      <c r="M58" s="1270"/>
      <c r="N58" s="1270"/>
      <c r="O58" s="1428"/>
      <c r="P58" s="478"/>
    </row>
    <row r="59" spans="1:19" s="477" customFormat="1" ht="15.95" customHeight="1" x14ac:dyDescent="0.15">
      <c r="A59" s="1007" t="s">
        <v>116</v>
      </c>
      <c r="B59" s="1008"/>
      <c r="C59" s="1017">
        <v>0</v>
      </c>
      <c r="D59" s="1020"/>
      <c r="E59" s="1017">
        <v>0</v>
      </c>
      <c r="F59" s="1020"/>
      <c r="G59" s="1018">
        <f t="shared" ref="G59:G61" si="6">C59-E59</f>
        <v>0</v>
      </c>
      <c r="H59" s="1018"/>
      <c r="I59" s="1025"/>
      <c r="J59" s="1026"/>
      <c r="K59" s="1026"/>
      <c r="L59" s="1026"/>
      <c r="M59" s="1026"/>
      <c r="N59" s="1026"/>
      <c r="O59" s="1027"/>
      <c r="P59" s="478"/>
    </row>
    <row r="60" spans="1:19" ht="15.95" customHeight="1" x14ac:dyDescent="0.15">
      <c r="A60" s="1007" t="s">
        <v>117</v>
      </c>
      <c r="B60" s="1008"/>
      <c r="C60" s="1017">
        <v>90.32</v>
      </c>
      <c r="D60" s="1020"/>
      <c r="E60" s="1017">
        <v>40.61</v>
      </c>
      <c r="F60" s="1020"/>
      <c r="G60" s="1018">
        <f t="shared" si="6"/>
        <v>49.709999999999994</v>
      </c>
      <c r="H60" s="1018"/>
      <c r="I60" s="1269" t="s">
        <v>385</v>
      </c>
      <c r="J60" s="1270"/>
      <c r="K60" s="1270"/>
      <c r="L60" s="1270"/>
      <c r="M60" s="1270"/>
      <c r="N60" s="1270"/>
      <c r="O60" s="1428"/>
    </row>
    <row r="61" spans="1:19" ht="15.95" customHeight="1" x14ac:dyDescent="0.15">
      <c r="A61" s="1007" t="s">
        <v>119</v>
      </c>
      <c r="B61" s="1008"/>
      <c r="C61" s="1017">
        <v>0</v>
      </c>
      <c r="D61" s="1020"/>
      <c r="E61" s="1017">
        <v>0</v>
      </c>
      <c r="F61" s="1020"/>
      <c r="G61" s="1018">
        <f t="shared" si="6"/>
        <v>0</v>
      </c>
      <c r="H61" s="1018"/>
      <c r="I61" s="1025"/>
      <c r="J61" s="1026"/>
      <c r="K61" s="1026"/>
      <c r="L61" s="1026"/>
      <c r="M61" s="1026"/>
      <c r="N61" s="1026"/>
      <c r="O61" s="1027"/>
    </row>
    <row r="62" spans="1:19" s="480" customFormat="1" ht="15.95" customHeight="1" x14ac:dyDescent="0.15">
      <c r="A62" s="1007" t="s">
        <v>246</v>
      </c>
      <c r="B62" s="1008"/>
      <c r="C62" s="1019">
        <f>SUM(C58:D61)</f>
        <v>230.65</v>
      </c>
      <c r="D62" s="1019"/>
      <c r="E62" s="1019">
        <f>SUM(E58:F61)</f>
        <v>240.61</v>
      </c>
      <c r="F62" s="1019"/>
      <c r="G62" s="1017">
        <f>E62-C62</f>
        <v>9.960000000000008</v>
      </c>
      <c r="H62" s="1020"/>
      <c r="I62" s="1015"/>
      <c r="J62" s="1015"/>
      <c r="K62" s="1015"/>
      <c r="L62" s="1015"/>
      <c r="M62" s="1015"/>
      <c r="N62" s="1015"/>
      <c r="O62" s="1016"/>
      <c r="P62" s="478"/>
      <c r="Q62" s="478"/>
      <c r="R62" s="478"/>
      <c r="S62" s="478"/>
    </row>
    <row r="63" spans="1:19" ht="15.95" customHeight="1" x14ac:dyDescent="0.15">
      <c r="A63" s="503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502"/>
    </row>
    <row r="64" spans="1:19" ht="15.95" customHeight="1" x14ac:dyDescent="0.15">
      <c r="A64" s="1005" t="s">
        <v>247</v>
      </c>
      <c r="B64" s="1006"/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M64" s="493"/>
      <c r="N64" s="493"/>
      <c r="O64" s="502"/>
    </row>
    <row r="65" spans="1:28" ht="15.95" customHeight="1" x14ac:dyDescent="0.15">
      <c r="A65" s="1010" t="s">
        <v>218</v>
      </c>
      <c r="B65" s="1011"/>
      <c r="C65" s="1012" t="s">
        <v>121</v>
      </c>
      <c r="D65" s="1011"/>
      <c r="E65" s="1012" t="s">
        <v>122</v>
      </c>
      <c r="F65" s="1011"/>
      <c r="G65" s="1012" t="s">
        <v>75</v>
      </c>
      <c r="H65" s="1011"/>
      <c r="I65" s="1012" t="s">
        <v>107</v>
      </c>
      <c r="J65" s="1013"/>
      <c r="K65" s="1013"/>
      <c r="L65" s="1013"/>
      <c r="M65" s="1013"/>
      <c r="N65" s="1013"/>
      <c r="O65" s="1014"/>
    </row>
    <row r="66" spans="1:28" ht="15.95" customHeight="1" x14ac:dyDescent="0.15">
      <c r="A66" s="1007" t="s">
        <v>115</v>
      </c>
      <c r="B66" s="1008"/>
      <c r="C66" s="1017">
        <v>305.8</v>
      </c>
      <c r="D66" s="1018"/>
      <c r="E66" s="1009">
        <v>300</v>
      </c>
      <c r="F66" s="1009"/>
      <c r="G66" s="1009">
        <f>C66-E66</f>
        <v>5.8000000000000114</v>
      </c>
      <c r="H66" s="1009"/>
      <c r="I66" s="1270"/>
      <c r="J66" s="1270"/>
      <c r="K66" s="1270"/>
      <c r="L66" s="1270"/>
      <c r="M66" s="1270"/>
      <c r="N66" s="1270"/>
      <c r="O66" s="1428"/>
    </row>
    <row r="67" spans="1:28" ht="15.95" customHeight="1" x14ac:dyDescent="0.15">
      <c r="A67" s="1007" t="s">
        <v>116</v>
      </c>
      <c r="B67" s="1008"/>
      <c r="C67" s="1017">
        <v>110.5</v>
      </c>
      <c r="D67" s="1018"/>
      <c r="E67" s="1009">
        <v>150</v>
      </c>
      <c r="F67" s="1009"/>
      <c r="G67" s="1009">
        <f t="shared" ref="G67:G69" si="7">C67-E67</f>
        <v>-39.5</v>
      </c>
      <c r="H67" s="1009"/>
      <c r="I67" s="1015"/>
      <c r="J67" s="1015"/>
      <c r="K67" s="1015"/>
      <c r="L67" s="1015"/>
      <c r="M67" s="1015"/>
      <c r="N67" s="1015"/>
      <c r="O67" s="1016"/>
      <c r="AB67" s="481"/>
    </row>
    <row r="68" spans="1:28" ht="15.95" customHeight="1" x14ac:dyDescent="0.15">
      <c r="A68" s="1007" t="s">
        <v>117</v>
      </c>
      <c r="B68" s="1008"/>
      <c r="C68" s="1017">
        <v>107.27889999999996</v>
      </c>
      <c r="D68" s="1018"/>
      <c r="E68" s="1009">
        <v>150</v>
      </c>
      <c r="F68" s="1009"/>
      <c r="G68" s="1009">
        <f t="shared" si="7"/>
        <v>-42.721100000000035</v>
      </c>
      <c r="H68" s="1009"/>
      <c r="I68" s="1270"/>
      <c r="J68" s="1270"/>
      <c r="K68" s="1270"/>
      <c r="L68" s="1270"/>
      <c r="M68" s="1270"/>
      <c r="N68" s="1270"/>
      <c r="O68" s="1428"/>
      <c r="AB68" s="481"/>
    </row>
    <row r="69" spans="1:28" ht="15.95" customHeight="1" x14ac:dyDescent="0.15">
      <c r="A69" s="1007" t="s">
        <v>119</v>
      </c>
      <c r="B69" s="1008"/>
      <c r="C69" s="1017">
        <v>0.28999999999999998</v>
      </c>
      <c r="D69" s="1018"/>
      <c r="E69" s="1009">
        <v>0</v>
      </c>
      <c r="F69" s="1009"/>
      <c r="G69" s="1009">
        <f t="shared" si="7"/>
        <v>0.28999999999999998</v>
      </c>
      <c r="H69" s="1009"/>
      <c r="I69" s="1015"/>
      <c r="J69" s="1015"/>
      <c r="K69" s="1015"/>
      <c r="L69" s="1015"/>
      <c r="M69" s="1015"/>
      <c r="N69" s="1015"/>
      <c r="O69" s="1016"/>
      <c r="AB69" s="481"/>
    </row>
    <row r="70" spans="1:28" ht="15.95" customHeight="1" x14ac:dyDescent="0.15">
      <c r="A70" s="1007" t="s">
        <v>246</v>
      </c>
      <c r="B70" s="1008"/>
      <c r="C70" s="1017">
        <f>SUM(C66:D69)</f>
        <v>523.86889999999994</v>
      </c>
      <c r="D70" s="1018"/>
      <c r="E70" s="1017">
        <f>SUM(E66:F69)</f>
        <v>600</v>
      </c>
      <c r="F70" s="1018"/>
      <c r="G70" s="1009">
        <f>C70-E70</f>
        <v>-76.13110000000006</v>
      </c>
      <c r="H70" s="1009"/>
      <c r="I70" s="1015"/>
      <c r="J70" s="1015"/>
      <c r="K70" s="1015"/>
      <c r="L70" s="1015"/>
      <c r="M70" s="1015"/>
      <c r="N70" s="1015"/>
      <c r="O70" s="1016"/>
      <c r="AB70" s="481"/>
    </row>
    <row r="71" spans="1:28" ht="15.95" customHeight="1" thickBot="1" x14ac:dyDescent="0.2">
      <c r="A71" s="506"/>
      <c r="B71" s="507"/>
      <c r="C71" s="507"/>
      <c r="D71" s="507"/>
      <c r="E71" s="507"/>
      <c r="F71" s="507"/>
      <c r="G71" s="507"/>
      <c r="H71" s="507"/>
      <c r="I71" s="507"/>
      <c r="J71" s="507"/>
      <c r="K71" s="507"/>
      <c r="L71" s="507"/>
      <c r="M71" s="507"/>
      <c r="N71" s="507"/>
      <c r="O71" s="508"/>
    </row>
    <row r="72" spans="1:28" ht="15.95" customHeight="1" x14ac:dyDescent="0.15"/>
    <row r="73" spans="1:28" ht="15.95" customHeight="1" x14ac:dyDescent="0.15"/>
    <row r="74" spans="1:28" ht="15.95" customHeight="1" x14ac:dyDescent="0.15"/>
    <row r="75" spans="1:28" ht="15.95" customHeight="1" x14ac:dyDescent="0.15"/>
    <row r="76" spans="1:28" ht="15.95" customHeight="1" x14ac:dyDescent="0.15"/>
    <row r="77" spans="1:28" ht="15.95" customHeight="1" x14ac:dyDescent="0.15"/>
    <row r="78" spans="1:28" ht="15.95" customHeight="1" x14ac:dyDescent="0.15"/>
    <row r="79" spans="1:28" ht="15.95" customHeight="1" x14ac:dyDescent="0.15"/>
    <row r="80" spans="1:28" s="335" customFormat="1" ht="15.95" customHeight="1" x14ac:dyDescent="0.15">
      <c r="A80" s="478"/>
      <c r="B80" s="478"/>
      <c r="C80" s="478"/>
      <c r="D80" s="478"/>
      <c r="E80" s="478"/>
      <c r="F80" s="478"/>
      <c r="G80" s="478"/>
      <c r="H80" s="478"/>
      <c r="I80" s="478"/>
      <c r="J80" s="478"/>
      <c r="K80" s="478"/>
      <c r="L80" s="478"/>
      <c r="M80" s="478"/>
      <c r="N80" s="478"/>
      <c r="O80" s="478"/>
      <c r="P80" s="478"/>
      <c r="Q80" s="478"/>
      <c r="R80" s="478"/>
      <c r="S80" s="478"/>
      <c r="T80" s="478"/>
      <c r="U80" s="478"/>
      <c r="V80" s="478"/>
      <c r="W80" s="478"/>
      <c r="X80" s="478"/>
      <c r="Y80" s="478"/>
      <c r="Z80" s="478"/>
    </row>
    <row r="81" spans="1:26" s="335" customFormat="1" ht="15.95" customHeight="1" x14ac:dyDescent="0.15">
      <c r="A81" s="478"/>
      <c r="B81" s="478"/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8"/>
      <c r="P81" s="478"/>
      <c r="Q81" s="478"/>
      <c r="R81" s="478"/>
      <c r="S81" s="478"/>
      <c r="T81" s="478"/>
      <c r="U81" s="478"/>
      <c r="V81" s="478"/>
      <c r="W81" s="478"/>
      <c r="X81" s="478"/>
      <c r="Y81" s="478"/>
      <c r="Z81" s="478"/>
    </row>
    <row r="82" spans="1:26" s="335" customFormat="1" ht="15.95" customHeight="1" x14ac:dyDescent="0.15">
      <c r="A82" s="478"/>
      <c r="B82" s="478"/>
      <c r="C82" s="478"/>
      <c r="D82" s="478"/>
      <c r="E82" s="478"/>
      <c r="F82" s="478"/>
      <c r="G82" s="478"/>
      <c r="H82" s="478"/>
      <c r="I82" s="478"/>
      <c r="J82" s="478"/>
      <c r="K82" s="478"/>
      <c r="L82" s="478"/>
      <c r="M82" s="478"/>
      <c r="N82" s="478"/>
      <c r="O82" s="478"/>
      <c r="P82" s="478"/>
      <c r="Q82" s="478"/>
      <c r="R82" s="478"/>
      <c r="S82" s="478"/>
      <c r="T82" s="478"/>
      <c r="U82" s="478"/>
      <c r="V82" s="478"/>
      <c r="W82" s="478"/>
      <c r="X82" s="478"/>
      <c r="Y82" s="478"/>
      <c r="Z82" s="478"/>
    </row>
    <row r="83" spans="1:26" s="335" customFormat="1" ht="15.95" customHeight="1" x14ac:dyDescent="0.15">
      <c r="A83" s="478"/>
      <c r="B83" s="478"/>
      <c r="C83" s="478"/>
      <c r="D83" s="478"/>
      <c r="E83" s="478"/>
      <c r="F83" s="478"/>
      <c r="G83" s="478"/>
      <c r="H83" s="478"/>
      <c r="I83" s="478"/>
      <c r="J83" s="478"/>
      <c r="K83" s="478"/>
      <c r="L83" s="478"/>
      <c r="M83" s="478"/>
      <c r="N83" s="478"/>
      <c r="O83" s="478"/>
      <c r="P83" s="478"/>
      <c r="Q83" s="478"/>
      <c r="R83" s="478"/>
      <c r="S83" s="478"/>
      <c r="T83" s="478"/>
      <c r="U83" s="478"/>
      <c r="V83" s="478"/>
      <c r="W83" s="478"/>
      <c r="X83" s="478"/>
      <c r="Y83" s="478"/>
      <c r="Z83" s="478"/>
    </row>
    <row r="84" spans="1:26" s="335" customFormat="1" ht="15.95" customHeight="1" x14ac:dyDescent="0.15">
      <c r="A84" s="478"/>
      <c r="B84" s="478"/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478"/>
      <c r="P84" s="478"/>
      <c r="Q84" s="478"/>
      <c r="R84" s="478"/>
      <c r="S84" s="478"/>
      <c r="T84" s="478"/>
      <c r="U84" s="478"/>
      <c r="V84" s="478"/>
      <c r="W84" s="478"/>
      <c r="X84" s="478"/>
      <c r="Y84" s="478"/>
      <c r="Z84" s="478"/>
    </row>
    <row r="85" spans="1:26" s="335" customFormat="1" ht="15.95" customHeight="1" x14ac:dyDescent="0.15">
      <c r="A85" s="478"/>
      <c r="B85" s="478"/>
      <c r="C85" s="478"/>
      <c r="D85" s="478"/>
      <c r="E85" s="478"/>
      <c r="F85" s="478"/>
      <c r="G85" s="478"/>
      <c r="H85" s="478"/>
      <c r="I85" s="478"/>
      <c r="J85" s="478"/>
      <c r="K85" s="478"/>
      <c r="L85" s="478"/>
      <c r="M85" s="478"/>
      <c r="N85" s="478"/>
      <c r="O85" s="478"/>
      <c r="P85" s="478"/>
      <c r="Q85" s="478"/>
      <c r="R85" s="478"/>
      <c r="S85" s="478"/>
      <c r="T85" s="478"/>
      <c r="U85" s="478"/>
      <c r="V85" s="478"/>
      <c r="W85" s="478"/>
      <c r="X85" s="478"/>
      <c r="Y85" s="478"/>
      <c r="Z85" s="478"/>
    </row>
    <row r="86" spans="1:26" ht="15.95" customHeight="1" x14ac:dyDescent="0.15"/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15.95" customHeight="1" x14ac:dyDescent="0.15"/>
    <row r="94" spans="1:26" ht="20.100000000000001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</sheetData>
  <mergeCells count="269">
    <mergeCell ref="A1:O1"/>
    <mergeCell ref="N2:O2"/>
    <mergeCell ref="A40:B40"/>
    <mergeCell ref="A41:B41"/>
    <mergeCell ref="C41:D41"/>
    <mergeCell ref="E41:F41"/>
    <mergeCell ref="G41:H41"/>
    <mergeCell ref="I41:O41"/>
    <mergeCell ref="A42:B42"/>
    <mergeCell ref="C42:D42"/>
    <mergeCell ref="E42:F42"/>
    <mergeCell ref="G42:H42"/>
    <mergeCell ref="I42:O42"/>
    <mergeCell ref="A24:B24"/>
    <mergeCell ref="C24:D24"/>
    <mergeCell ref="E24:F24"/>
    <mergeCell ref="G24:H24"/>
    <mergeCell ref="I24:O24"/>
    <mergeCell ref="G27:H27"/>
    <mergeCell ref="I27:O27"/>
    <mergeCell ref="A28:A31"/>
    <mergeCell ref="C28:D28"/>
    <mergeCell ref="E28:F28"/>
    <mergeCell ref="G28:H28"/>
    <mergeCell ref="A19:B19"/>
    <mergeCell ref="A44:B44"/>
    <mergeCell ref="C44:D44"/>
    <mergeCell ref="E44:F44"/>
    <mergeCell ref="G44:H44"/>
    <mergeCell ref="I44:O44"/>
    <mergeCell ref="G23:H23"/>
    <mergeCell ref="I23:O23"/>
    <mergeCell ref="C29:D29"/>
    <mergeCell ref="E29:F29"/>
    <mergeCell ref="G29:H29"/>
    <mergeCell ref="I29:O29"/>
    <mergeCell ref="C30:D30"/>
    <mergeCell ref="E30:F30"/>
    <mergeCell ref="G30:H30"/>
    <mergeCell ref="I30:O30"/>
    <mergeCell ref="A27:B27"/>
    <mergeCell ref="C27:D27"/>
    <mergeCell ref="E27:F27"/>
    <mergeCell ref="A26:B26"/>
    <mergeCell ref="A22:B22"/>
    <mergeCell ref="C22:D22"/>
    <mergeCell ref="E22:F22"/>
    <mergeCell ref="G22:H22"/>
    <mergeCell ref="I22:O22"/>
    <mergeCell ref="A23:B23"/>
    <mergeCell ref="C23:D23"/>
    <mergeCell ref="E23:F23"/>
    <mergeCell ref="A20:B20"/>
    <mergeCell ref="C20:D20"/>
    <mergeCell ref="E20:F20"/>
    <mergeCell ref="G20:H20"/>
    <mergeCell ref="I20:O20"/>
    <mergeCell ref="A21:B21"/>
    <mergeCell ref="C21:D21"/>
    <mergeCell ref="E21:F21"/>
    <mergeCell ref="G21:H21"/>
    <mergeCell ref="I21:O21"/>
    <mergeCell ref="I28:O28"/>
    <mergeCell ref="C31:D31"/>
    <mergeCell ref="E31:F31"/>
    <mergeCell ref="G31:H31"/>
    <mergeCell ref="I31:O31"/>
    <mergeCell ref="A32:B32"/>
    <mergeCell ref="C32:D32"/>
    <mergeCell ref="E32:F32"/>
    <mergeCell ref="G32:H32"/>
    <mergeCell ref="I32:O32"/>
    <mergeCell ref="A33:A36"/>
    <mergeCell ref="C33:D33"/>
    <mergeCell ref="E33:F33"/>
    <mergeCell ref="G33:H33"/>
    <mergeCell ref="I33:O33"/>
    <mergeCell ref="C34:D34"/>
    <mergeCell ref="E34:F34"/>
    <mergeCell ref="G34:H34"/>
    <mergeCell ref="I34:O34"/>
    <mergeCell ref="C35:D35"/>
    <mergeCell ref="E35:F35"/>
    <mergeCell ref="G35:H35"/>
    <mergeCell ref="I35:O35"/>
    <mergeCell ref="C36:D36"/>
    <mergeCell ref="E36:F36"/>
    <mergeCell ref="G36:H36"/>
    <mergeCell ref="I36:O36"/>
    <mergeCell ref="C51:D51"/>
    <mergeCell ref="E51:F51"/>
    <mergeCell ref="G51:H51"/>
    <mergeCell ref="I51:O51"/>
    <mergeCell ref="C45:D45"/>
    <mergeCell ref="E45:F45"/>
    <mergeCell ref="G45:H45"/>
    <mergeCell ref="I45:O45"/>
    <mergeCell ref="C43:D43"/>
    <mergeCell ref="E43:F43"/>
    <mergeCell ref="G43:H43"/>
    <mergeCell ref="I43:O43"/>
    <mergeCell ref="C57:D57"/>
    <mergeCell ref="E57:F57"/>
    <mergeCell ref="G57:H57"/>
    <mergeCell ref="I57:O57"/>
    <mergeCell ref="A37:B37"/>
    <mergeCell ref="C37:D37"/>
    <mergeCell ref="E37:F37"/>
    <mergeCell ref="G37:H37"/>
    <mergeCell ref="I37:O37"/>
    <mergeCell ref="A38:B38"/>
    <mergeCell ref="C38:D38"/>
    <mergeCell ref="E38:F38"/>
    <mergeCell ref="G38:H38"/>
    <mergeCell ref="I38:O38"/>
    <mergeCell ref="A46:B46"/>
    <mergeCell ref="C46:D46"/>
    <mergeCell ref="E46:F46"/>
    <mergeCell ref="G46:H46"/>
    <mergeCell ref="I46:O46"/>
    <mergeCell ref="A54:B54"/>
    <mergeCell ref="C54:D54"/>
    <mergeCell ref="E54:F54"/>
    <mergeCell ref="A45:B45"/>
    <mergeCell ref="A43:B43"/>
    <mergeCell ref="A3:B3"/>
    <mergeCell ref="A60:B60"/>
    <mergeCell ref="C60:D60"/>
    <mergeCell ref="E60:F60"/>
    <mergeCell ref="G60:H60"/>
    <mergeCell ref="I60:O60"/>
    <mergeCell ref="A61:B61"/>
    <mergeCell ref="C61:D61"/>
    <mergeCell ref="E61:F61"/>
    <mergeCell ref="G61:H61"/>
    <mergeCell ref="I61:O61"/>
    <mergeCell ref="A4:B4"/>
    <mergeCell ref="C4:D4"/>
    <mergeCell ref="E4:F4"/>
    <mergeCell ref="G4:H4"/>
    <mergeCell ref="I4:O4"/>
    <mergeCell ref="A5:B5"/>
    <mergeCell ref="C5:D5"/>
    <mergeCell ref="E5:F5"/>
    <mergeCell ref="A58:B58"/>
    <mergeCell ref="C58:D58"/>
    <mergeCell ref="E58:F58"/>
    <mergeCell ref="G58:H58"/>
    <mergeCell ref="I58:O58"/>
    <mergeCell ref="G5:H5"/>
    <mergeCell ref="I5:O5"/>
    <mergeCell ref="A6:B6"/>
    <mergeCell ref="C6:D6"/>
    <mergeCell ref="E6:F6"/>
    <mergeCell ref="G6:H6"/>
    <mergeCell ref="I6:O6"/>
    <mergeCell ref="A7:B7"/>
    <mergeCell ref="C7:D7"/>
    <mergeCell ref="E7:F7"/>
    <mergeCell ref="G7:H7"/>
    <mergeCell ref="I7:O7"/>
    <mergeCell ref="A11:B11"/>
    <mergeCell ref="A12:B12"/>
    <mergeCell ref="C12:D12"/>
    <mergeCell ref="E12:F12"/>
    <mergeCell ref="G12:H12"/>
    <mergeCell ref="I12:O12"/>
    <mergeCell ref="A8:B8"/>
    <mergeCell ref="C8:D8"/>
    <mergeCell ref="E8:F8"/>
    <mergeCell ref="G8:H8"/>
    <mergeCell ref="I8:O8"/>
    <mergeCell ref="A9:B9"/>
    <mergeCell ref="C9:D9"/>
    <mergeCell ref="E9:F9"/>
    <mergeCell ref="G9:H9"/>
    <mergeCell ref="I9:O9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A15:B15"/>
    <mergeCell ref="C15:D15"/>
    <mergeCell ref="E15:F15"/>
    <mergeCell ref="G15:H15"/>
    <mergeCell ref="I15:O15"/>
    <mergeCell ref="A64:B64"/>
    <mergeCell ref="A65:B65"/>
    <mergeCell ref="C65:D65"/>
    <mergeCell ref="E65:F65"/>
    <mergeCell ref="G65:H65"/>
    <mergeCell ref="I65:O65"/>
    <mergeCell ref="A16:B16"/>
    <mergeCell ref="C16:D16"/>
    <mergeCell ref="E16:F16"/>
    <mergeCell ref="G16:H16"/>
    <mergeCell ref="I16:O16"/>
    <mergeCell ref="A17:B17"/>
    <mergeCell ref="C17:D17"/>
    <mergeCell ref="E17:F17"/>
    <mergeCell ref="G17:H17"/>
    <mergeCell ref="I17:O17"/>
    <mergeCell ref="G50:H50"/>
    <mergeCell ref="I50:O50"/>
    <mergeCell ref="A51:B51"/>
    <mergeCell ref="A52:B52"/>
    <mergeCell ref="A66:B66"/>
    <mergeCell ref="C66:D66"/>
    <mergeCell ref="E66:F66"/>
    <mergeCell ref="G66:H66"/>
    <mergeCell ref="I66:O66"/>
    <mergeCell ref="I52:O52"/>
    <mergeCell ref="A53:B53"/>
    <mergeCell ref="C53:D53"/>
    <mergeCell ref="E53:F53"/>
    <mergeCell ref="G53:H53"/>
    <mergeCell ref="I53:O53"/>
    <mergeCell ref="A62:B62"/>
    <mergeCell ref="C62:D62"/>
    <mergeCell ref="E62:F62"/>
    <mergeCell ref="G62:H62"/>
    <mergeCell ref="I62:O62"/>
    <mergeCell ref="A59:B59"/>
    <mergeCell ref="C59:D59"/>
    <mergeCell ref="E59:F59"/>
    <mergeCell ref="G59:H59"/>
    <mergeCell ref="I59:O59"/>
    <mergeCell ref="A56:B56"/>
    <mergeCell ref="A57:B57"/>
    <mergeCell ref="A67:B67"/>
    <mergeCell ref="C67:D67"/>
    <mergeCell ref="E67:F67"/>
    <mergeCell ref="G67:H67"/>
    <mergeCell ref="I67:O67"/>
    <mergeCell ref="A70:B70"/>
    <mergeCell ref="C70:D70"/>
    <mergeCell ref="E70:F70"/>
    <mergeCell ref="G70:H70"/>
    <mergeCell ref="I70:O70"/>
    <mergeCell ref="A48:B48"/>
    <mergeCell ref="A68:B68"/>
    <mergeCell ref="C68:D68"/>
    <mergeCell ref="E68:F68"/>
    <mergeCell ref="G68:H68"/>
    <mergeCell ref="I68:O68"/>
    <mergeCell ref="A69:B69"/>
    <mergeCell ref="C69:D69"/>
    <mergeCell ref="E69:F69"/>
    <mergeCell ref="G69:H69"/>
    <mergeCell ref="I69:O69"/>
    <mergeCell ref="A49:B49"/>
    <mergeCell ref="C49:D49"/>
    <mergeCell ref="E49:F49"/>
    <mergeCell ref="G49:H49"/>
    <mergeCell ref="I49:O49"/>
    <mergeCell ref="A50:B50"/>
    <mergeCell ref="C50:D50"/>
    <mergeCell ref="E50:F50"/>
    <mergeCell ref="G54:H54"/>
    <mergeCell ref="I54:O54"/>
    <mergeCell ref="C52:D52"/>
    <mergeCell ref="E52:F52"/>
    <mergeCell ref="G52:H52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8" t="s">
        <v>9</v>
      </c>
      <c r="B11" s="1039"/>
      <c r="C11" s="1065" t="s">
        <v>152</v>
      </c>
      <c r="D11" s="1066"/>
      <c r="E11" s="1066"/>
      <c r="F11" s="1066" t="s">
        <v>153</v>
      </c>
      <c r="G11" s="1066"/>
      <c r="H11" s="1066"/>
      <c r="I11" s="1066" t="s">
        <v>154</v>
      </c>
      <c r="J11" s="1066"/>
      <c r="K11" s="1066"/>
      <c r="L11" s="1066" t="s">
        <v>155</v>
      </c>
      <c r="M11" s="1066"/>
      <c r="N11" s="1066"/>
      <c r="O11" s="1066" t="s">
        <v>28</v>
      </c>
      <c r="P11" s="1066"/>
      <c r="Q11" s="1067"/>
    </row>
    <row r="12" spans="1:17" ht="17.100000000000001" customHeight="1" x14ac:dyDescent="0.15">
      <c r="A12" s="1040"/>
      <c r="B12" s="1041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40" t="s">
        <v>21</v>
      </c>
      <c r="B13" s="1041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40" t="s">
        <v>22</v>
      </c>
      <c r="B14" s="1041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40" t="s">
        <v>23</v>
      </c>
      <c r="B15" s="1041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40" t="s">
        <v>24</v>
      </c>
      <c r="B16" s="1041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40" t="s">
        <v>25</v>
      </c>
      <c r="B17" s="1041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40" t="s">
        <v>26</v>
      </c>
      <c r="B18" s="1041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52" t="s">
        <v>27</v>
      </c>
      <c r="B19" s="1053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6" t="s">
        <v>28</v>
      </c>
      <c r="B20" s="1047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8" t="s">
        <v>9</v>
      </c>
      <c r="B32" s="1039"/>
      <c r="C32" s="1062" t="s">
        <v>156</v>
      </c>
      <c r="D32" s="1062"/>
      <c r="E32" s="1062"/>
      <c r="F32" s="1062"/>
      <c r="G32" s="1062"/>
      <c r="H32" s="1062" t="s">
        <v>68</v>
      </c>
      <c r="I32" s="1062"/>
      <c r="J32" s="1062"/>
      <c r="K32" s="1062"/>
      <c r="L32" s="1062"/>
      <c r="M32" s="1062" t="s">
        <v>69</v>
      </c>
      <c r="N32" s="1062"/>
      <c r="O32" s="1062"/>
      <c r="P32" s="1062"/>
      <c r="Q32" s="1063"/>
      <c r="R32"/>
      <c r="S32"/>
      <c r="T32"/>
      <c r="U32"/>
      <c r="V32"/>
      <c r="W32"/>
    </row>
    <row r="33" spans="1:23" ht="17.100000000000001" customHeight="1" x14ac:dyDescent="0.15">
      <c r="A33" s="1040"/>
      <c r="B33" s="1041"/>
      <c r="C33" s="1064" t="s">
        <v>157</v>
      </c>
      <c r="D33" s="1064"/>
      <c r="E33" s="1064" t="s">
        <v>158</v>
      </c>
      <c r="F33" s="1064"/>
      <c r="G33" s="250" t="s">
        <v>42</v>
      </c>
      <c r="H33" s="1064" t="s">
        <v>159</v>
      </c>
      <c r="I33" s="1064"/>
      <c r="J33" s="1064" t="s">
        <v>54</v>
      </c>
      <c r="K33" s="1064"/>
      <c r="L33" s="250" t="s">
        <v>42</v>
      </c>
      <c r="M33" s="1064" t="s">
        <v>160</v>
      </c>
      <c r="N33" s="1064"/>
      <c r="O33" s="1064" t="s">
        <v>161</v>
      </c>
      <c r="P33" s="1064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40" t="s">
        <v>21</v>
      </c>
      <c r="B34" s="1041"/>
      <c r="C34" s="1058"/>
      <c r="D34" s="1059"/>
      <c r="E34" s="1060"/>
      <c r="F34" s="1061"/>
      <c r="G34" s="252" t="e">
        <f t="shared" ref="G34:G41" si="5">E34/C34</f>
        <v>#DIV/0!</v>
      </c>
      <c r="H34" s="1058"/>
      <c r="I34" s="1059"/>
      <c r="J34" s="1060"/>
      <c r="K34" s="1061"/>
      <c r="L34" s="252" t="e">
        <f t="shared" ref="L34:L41" si="6">J34/H34</f>
        <v>#DIV/0!</v>
      </c>
      <c r="M34" s="1058"/>
      <c r="N34" s="1059"/>
      <c r="O34" s="1060"/>
      <c r="P34" s="1061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40" t="s">
        <v>22</v>
      </c>
      <c r="B35" s="1041"/>
      <c r="C35" s="1054"/>
      <c r="D35" s="1055"/>
      <c r="E35" s="1056"/>
      <c r="F35" s="1057"/>
      <c r="G35" s="253" t="e">
        <f t="shared" si="5"/>
        <v>#DIV/0!</v>
      </c>
      <c r="H35" s="1054"/>
      <c r="I35" s="1055"/>
      <c r="J35" s="1056"/>
      <c r="K35" s="1057"/>
      <c r="L35" s="253" t="e">
        <f t="shared" si="6"/>
        <v>#DIV/0!</v>
      </c>
      <c r="M35" s="1054"/>
      <c r="N35" s="1055"/>
      <c r="O35" s="1056"/>
      <c r="P35" s="1057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040" t="s">
        <v>23</v>
      </c>
      <c r="B36" s="1041"/>
      <c r="C36" s="1054"/>
      <c r="D36" s="1055"/>
      <c r="E36" s="1056"/>
      <c r="F36" s="1057"/>
      <c r="G36" s="253" t="e">
        <f t="shared" si="5"/>
        <v>#DIV/0!</v>
      </c>
      <c r="H36" s="1054"/>
      <c r="I36" s="1055"/>
      <c r="J36" s="1056"/>
      <c r="K36" s="1057"/>
      <c r="L36" s="253" t="e">
        <f t="shared" si="6"/>
        <v>#DIV/0!</v>
      </c>
      <c r="M36" s="1054"/>
      <c r="N36" s="1055"/>
      <c r="O36" s="1056"/>
      <c r="P36" s="1057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040" t="s">
        <v>24</v>
      </c>
      <c r="B37" s="1041"/>
      <c r="C37" s="1054"/>
      <c r="D37" s="1055"/>
      <c r="E37" s="1056"/>
      <c r="F37" s="1057"/>
      <c r="G37" s="253" t="e">
        <f t="shared" si="5"/>
        <v>#DIV/0!</v>
      </c>
      <c r="H37" s="1054"/>
      <c r="I37" s="1055"/>
      <c r="J37" s="1056"/>
      <c r="K37" s="1057"/>
      <c r="L37" s="253" t="e">
        <f t="shared" si="6"/>
        <v>#DIV/0!</v>
      </c>
      <c r="M37" s="1054"/>
      <c r="N37" s="1055"/>
      <c r="O37" s="1056"/>
      <c r="P37" s="1057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040" t="s">
        <v>25</v>
      </c>
      <c r="B38" s="1041"/>
      <c r="C38" s="1054"/>
      <c r="D38" s="1055"/>
      <c r="E38" s="1056"/>
      <c r="F38" s="1057"/>
      <c r="G38" s="253" t="e">
        <f t="shared" si="5"/>
        <v>#DIV/0!</v>
      </c>
      <c r="H38" s="1054"/>
      <c r="I38" s="1055"/>
      <c r="J38" s="1056"/>
      <c r="K38" s="1057"/>
      <c r="L38" s="253" t="e">
        <f t="shared" si="6"/>
        <v>#DIV/0!</v>
      </c>
      <c r="M38" s="1054"/>
      <c r="N38" s="1055"/>
      <c r="O38" s="1056"/>
      <c r="P38" s="1057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040" t="s">
        <v>26</v>
      </c>
      <c r="B39" s="1041"/>
      <c r="C39" s="1054"/>
      <c r="D39" s="1055"/>
      <c r="E39" s="1056"/>
      <c r="F39" s="1057"/>
      <c r="G39" s="253" t="e">
        <f t="shared" si="5"/>
        <v>#DIV/0!</v>
      </c>
      <c r="H39" s="1054"/>
      <c r="I39" s="1055"/>
      <c r="J39" s="1056"/>
      <c r="K39" s="1057"/>
      <c r="L39" s="253" t="e">
        <f t="shared" si="6"/>
        <v>#DIV/0!</v>
      </c>
      <c r="M39" s="1054"/>
      <c r="N39" s="1055"/>
      <c r="O39" s="1056"/>
      <c r="P39" s="1057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052" t="s">
        <v>27</v>
      </c>
      <c r="B40" s="1053"/>
      <c r="C40" s="1042"/>
      <c r="D40" s="1043"/>
      <c r="E40" s="1044"/>
      <c r="F40" s="1045"/>
      <c r="G40" s="253" t="e">
        <f t="shared" si="5"/>
        <v>#DIV/0!</v>
      </c>
      <c r="H40" s="1042"/>
      <c r="I40" s="1043"/>
      <c r="J40" s="1044"/>
      <c r="K40" s="1045"/>
      <c r="L40" s="253" t="e">
        <f t="shared" si="6"/>
        <v>#DIV/0!</v>
      </c>
      <c r="M40" s="1042"/>
      <c r="N40" s="1043"/>
      <c r="O40" s="1044"/>
      <c r="P40" s="1045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6" t="s">
        <v>28</v>
      </c>
      <c r="B41" s="1047"/>
      <c r="C41" s="1048">
        <f>SUM(C34:D40)</f>
        <v>0</v>
      </c>
      <c r="D41" s="1049"/>
      <c r="E41" s="1050">
        <f>SUM(E34:F40)</f>
        <v>0</v>
      </c>
      <c r="F41" s="1051"/>
      <c r="G41" s="254" t="e">
        <f t="shared" si="5"/>
        <v>#DIV/0!</v>
      </c>
      <c r="H41" s="1048">
        <f>SUM(H34:I40)</f>
        <v>0</v>
      </c>
      <c r="I41" s="1049"/>
      <c r="J41" s="1050">
        <f>SUM(J34:K40)</f>
        <v>0</v>
      </c>
      <c r="K41" s="1051"/>
      <c r="L41" s="254" t="e">
        <f t="shared" si="6"/>
        <v>#DIV/0!</v>
      </c>
      <c r="M41" s="1048">
        <f>SUM(M34:N40)</f>
        <v>0</v>
      </c>
      <c r="N41" s="1049"/>
      <c r="O41" s="1050">
        <f>SUM(O34:P40)</f>
        <v>0</v>
      </c>
      <c r="P41" s="1051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8" t="s">
        <v>9</v>
      </c>
      <c r="B11" s="1039"/>
      <c r="C11" s="1065" t="s">
        <v>152</v>
      </c>
      <c r="D11" s="1066"/>
      <c r="E11" s="1066"/>
      <c r="F11" s="1066" t="s">
        <v>153</v>
      </c>
      <c r="G11" s="1066"/>
      <c r="H11" s="1066"/>
      <c r="I11" s="1066" t="s">
        <v>154</v>
      </c>
      <c r="J11" s="1066"/>
      <c r="K11" s="1066"/>
      <c r="L11" s="1066" t="s">
        <v>155</v>
      </c>
      <c r="M11" s="1066"/>
      <c r="N11" s="1066"/>
      <c r="O11" s="1066" t="s">
        <v>28</v>
      </c>
      <c r="P11" s="1066"/>
      <c r="Q11" s="1067"/>
    </row>
    <row r="12" spans="1:17" ht="17.100000000000001" customHeight="1" x14ac:dyDescent="0.15">
      <c r="A12" s="1040"/>
      <c r="B12" s="1041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40" t="s">
        <v>21</v>
      </c>
      <c r="B13" s="1041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40" t="s">
        <v>22</v>
      </c>
      <c r="B14" s="1041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40" t="s">
        <v>23</v>
      </c>
      <c r="B15" s="1041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40" t="s">
        <v>24</v>
      </c>
      <c r="B16" s="1041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40" t="s">
        <v>25</v>
      </c>
      <c r="B17" s="1041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40" t="s">
        <v>26</v>
      </c>
      <c r="B18" s="1041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52" t="s">
        <v>27</v>
      </c>
      <c r="B19" s="1053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6" t="s">
        <v>28</v>
      </c>
      <c r="B20" s="1047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8" t="s">
        <v>9</v>
      </c>
      <c r="B32" s="1039"/>
      <c r="C32" s="1062" t="s">
        <v>156</v>
      </c>
      <c r="D32" s="1062"/>
      <c r="E32" s="1062"/>
      <c r="F32" s="1062"/>
      <c r="G32" s="1062"/>
      <c r="H32" s="1062" t="s">
        <v>68</v>
      </c>
      <c r="I32" s="1062"/>
      <c r="J32" s="1062"/>
      <c r="K32" s="1062"/>
      <c r="L32" s="1062"/>
      <c r="M32" s="1062" t="s">
        <v>69</v>
      </c>
      <c r="N32" s="1062"/>
      <c r="O32" s="1062"/>
      <c r="P32" s="1062"/>
      <c r="Q32" s="1063"/>
      <c r="R32"/>
      <c r="S32"/>
      <c r="T32"/>
      <c r="U32"/>
      <c r="V32"/>
      <c r="W32"/>
    </row>
    <row r="33" spans="1:23" ht="17.100000000000001" customHeight="1" x14ac:dyDescent="0.15">
      <c r="A33" s="1040"/>
      <c r="B33" s="1041"/>
      <c r="C33" s="1064" t="s">
        <v>157</v>
      </c>
      <c r="D33" s="1064"/>
      <c r="E33" s="1064" t="s">
        <v>158</v>
      </c>
      <c r="F33" s="1064"/>
      <c r="G33" s="250" t="s">
        <v>42</v>
      </c>
      <c r="H33" s="1064" t="s">
        <v>159</v>
      </c>
      <c r="I33" s="1064"/>
      <c r="J33" s="1064" t="s">
        <v>54</v>
      </c>
      <c r="K33" s="1064"/>
      <c r="L33" s="250" t="s">
        <v>42</v>
      </c>
      <c r="M33" s="1064" t="s">
        <v>160</v>
      </c>
      <c r="N33" s="1064"/>
      <c r="O33" s="1064" t="s">
        <v>161</v>
      </c>
      <c r="P33" s="1064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40" t="s">
        <v>21</v>
      </c>
      <c r="B34" s="1041"/>
      <c r="C34" s="1058"/>
      <c r="D34" s="1059"/>
      <c r="E34" s="1060"/>
      <c r="F34" s="1061"/>
      <c r="G34" s="252" t="e">
        <f t="shared" ref="G34:G41" si="7">E34/C34</f>
        <v>#DIV/0!</v>
      </c>
      <c r="H34" s="1058"/>
      <c r="I34" s="1059"/>
      <c r="J34" s="1060"/>
      <c r="K34" s="1061"/>
      <c r="L34" s="252" t="e">
        <f t="shared" ref="L34:L41" si="8">J34/H34</f>
        <v>#DIV/0!</v>
      </c>
      <c r="M34" s="1058"/>
      <c r="N34" s="1059"/>
      <c r="O34" s="1060"/>
      <c r="P34" s="106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40" t="s">
        <v>22</v>
      </c>
      <c r="B35" s="1041"/>
      <c r="C35" s="1054"/>
      <c r="D35" s="1055"/>
      <c r="E35" s="1056"/>
      <c r="F35" s="1057"/>
      <c r="G35" s="253" t="e">
        <f t="shared" si="7"/>
        <v>#DIV/0!</v>
      </c>
      <c r="H35" s="1054"/>
      <c r="I35" s="1055"/>
      <c r="J35" s="1056"/>
      <c r="K35" s="1057"/>
      <c r="L35" s="253" t="e">
        <f t="shared" si="8"/>
        <v>#DIV/0!</v>
      </c>
      <c r="M35" s="1054"/>
      <c r="N35" s="1055"/>
      <c r="O35" s="1056"/>
      <c r="P35" s="1057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40" t="s">
        <v>23</v>
      </c>
      <c r="B36" s="1041"/>
      <c r="C36" s="1054"/>
      <c r="D36" s="1055"/>
      <c r="E36" s="1056"/>
      <c r="F36" s="1057"/>
      <c r="G36" s="253" t="e">
        <f t="shared" si="7"/>
        <v>#DIV/0!</v>
      </c>
      <c r="H36" s="1054"/>
      <c r="I36" s="1055"/>
      <c r="J36" s="1056"/>
      <c r="K36" s="1057"/>
      <c r="L36" s="253" t="e">
        <f t="shared" si="8"/>
        <v>#DIV/0!</v>
      </c>
      <c r="M36" s="1054"/>
      <c r="N36" s="1055"/>
      <c r="O36" s="1056"/>
      <c r="P36" s="1057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40" t="s">
        <v>24</v>
      </c>
      <c r="B37" s="1041"/>
      <c r="C37" s="1054"/>
      <c r="D37" s="1055"/>
      <c r="E37" s="1056"/>
      <c r="F37" s="1057"/>
      <c r="G37" s="253" t="e">
        <f t="shared" si="7"/>
        <v>#DIV/0!</v>
      </c>
      <c r="H37" s="1054"/>
      <c r="I37" s="1055"/>
      <c r="J37" s="1056"/>
      <c r="K37" s="1057"/>
      <c r="L37" s="253" t="e">
        <f t="shared" si="8"/>
        <v>#DIV/0!</v>
      </c>
      <c r="M37" s="1054"/>
      <c r="N37" s="1055"/>
      <c r="O37" s="1056"/>
      <c r="P37" s="1057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40" t="s">
        <v>25</v>
      </c>
      <c r="B38" s="1041"/>
      <c r="C38" s="1054"/>
      <c r="D38" s="1055"/>
      <c r="E38" s="1056"/>
      <c r="F38" s="1057"/>
      <c r="G38" s="253" t="e">
        <f t="shared" si="7"/>
        <v>#DIV/0!</v>
      </c>
      <c r="H38" s="1054"/>
      <c r="I38" s="1055"/>
      <c r="J38" s="1056"/>
      <c r="K38" s="1057"/>
      <c r="L38" s="253" t="e">
        <f t="shared" si="8"/>
        <v>#DIV/0!</v>
      </c>
      <c r="M38" s="1054"/>
      <c r="N38" s="1055"/>
      <c r="O38" s="1056"/>
      <c r="P38" s="1057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40" t="s">
        <v>26</v>
      </c>
      <c r="B39" s="1041"/>
      <c r="C39" s="1054"/>
      <c r="D39" s="1055"/>
      <c r="E39" s="1056"/>
      <c r="F39" s="1057"/>
      <c r="G39" s="253" t="e">
        <f t="shared" si="7"/>
        <v>#DIV/0!</v>
      </c>
      <c r="H39" s="1054"/>
      <c r="I39" s="1055"/>
      <c r="J39" s="1056"/>
      <c r="K39" s="1057"/>
      <c r="L39" s="253" t="e">
        <f t="shared" si="8"/>
        <v>#DIV/0!</v>
      </c>
      <c r="M39" s="1054"/>
      <c r="N39" s="1055"/>
      <c r="O39" s="1056"/>
      <c r="P39" s="1057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52" t="s">
        <v>27</v>
      </c>
      <c r="B40" s="1053"/>
      <c r="C40" s="1042"/>
      <c r="D40" s="1043"/>
      <c r="E40" s="1044"/>
      <c r="F40" s="1045"/>
      <c r="G40" s="253" t="e">
        <f t="shared" si="7"/>
        <v>#DIV/0!</v>
      </c>
      <c r="H40" s="1042"/>
      <c r="I40" s="1043"/>
      <c r="J40" s="1044"/>
      <c r="K40" s="1045"/>
      <c r="L40" s="253" t="e">
        <f t="shared" si="8"/>
        <v>#DIV/0!</v>
      </c>
      <c r="M40" s="1042"/>
      <c r="N40" s="1043"/>
      <c r="O40" s="1044"/>
      <c r="P40" s="1045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6" t="s">
        <v>28</v>
      </c>
      <c r="B41" s="1047"/>
      <c r="C41" s="1048">
        <f t="shared" ref="C41:H41" si="10">SUM(C34:D40)</f>
        <v>0</v>
      </c>
      <c r="D41" s="1049"/>
      <c r="E41" s="1050">
        <f t="shared" si="10"/>
        <v>0</v>
      </c>
      <c r="F41" s="1051"/>
      <c r="G41" s="254" t="e">
        <f t="shared" si="7"/>
        <v>#DIV/0!</v>
      </c>
      <c r="H41" s="1048">
        <f t="shared" si="10"/>
        <v>0</v>
      </c>
      <c r="I41" s="1049"/>
      <c r="J41" s="1050">
        <f t="shared" ref="J41:O41" si="11">SUM(J34:K40)</f>
        <v>0</v>
      </c>
      <c r="K41" s="1051"/>
      <c r="L41" s="254" t="e">
        <f t="shared" si="8"/>
        <v>#DIV/0!</v>
      </c>
      <c r="M41" s="1048">
        <f t="shared" si="11"/>
        <v>0</v>
      </c>
      <c r="N41" s="1049"/>
      <c r="O41" s="1050">
        <f t="shared" si="11"/>
        <v>0</v>
      </c>
      <c r="P41" s="105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8" t="s">
        <v>9</v>
      </c>
      <c r="B11" s="1039"/>
      <c r="C11" s="1065" t="s">
        <v>152</v>
      </c>
      <c r="D11" s="1066"/>
      <c r="E11" s="1066"/>
      <c r="F11" s="1066" t="s">
        <v>153</v>
      </c>
      <c r="G11" s="1066"/>
      <c r="H11" s="1066"/>
      <c r="I11" s="1066" t="s">
        <v>154</v>
      </c>
      <c r="J11" s="1066"/>
      <c r="K11" s="1066"/>
      <c r="L11" s="1066" t="s">
        <v>155</v>
      </c>
      <c r="M11" s="1066"/>
      <c r="N11" s="1066"/>
      <c r="O11" s="1066" t="s">
        <v>28</v>
      </c>
      <c r="P11" s="1066"/>
      <c r="Q11" s="1067"/>
    </row>
    <row r="12" spans="1:17" ht="17.100000000000001" customHeight="1" x14ac:dyDescent="0.15">
      <c r="A12" s="1040"/>
      <c r="B12" s="1041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40" t="s">
        <v>21</v>
      </c>
      <c r="B13" s="1041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40" t="s">
        <v>22</v>
      </c>
      <c r="B14" s="1041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40" t="s">
        <v>23</v>
      </c>
      <c r="B15" s="1041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40" t="s">
        <v>24</v>
      </c>
      <c r="B16" s="1041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40" t="s">
        <v>25</v>
      </c>
      <c r="B17" s="1041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40" t="s">
        <v>26</v>
      </c>
      <c r="B18" s="1041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52" t="s">
        <v>27</v>
      </c>
      <c r="B19" s="1053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6" t="s">
        <v>28</v>
      </c>
      <c r="B20" s="1047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8" t="s">
        <v>9</v>
      </c>
      <c r="B32" s="1039"/>
      <c r="C32" s="1062" t="s">
        <v>156</v>
      </c>
      <c r="D32" s="1062"/>
      <c r="E32" s="1062"/>
      <c r="F32" s="1062"/>
      <c r="G32" s="1062"/>
      <c r="H32" s="1062" t="s">
        <v>68</v>
      </c>
      <c r="I32" s="1062"/>
      <c r="J32" s="1062"/>
      <c r="K32" s="1062"/>
      <c r="L32" s="1062"/>
      <c r="M32" s="1062" t="s">
        <v>69</v>
      </c>
      <c r="N32" s="1062"/>
      <c r="O32" s="1062"/>
      <c r="P32" s="1062"/>
      <c r="Q32" s="1063"/>
      <c r="R32"/>
      <c r="S32"/>
      <c r="T32"/>
      <c r="U32"/>
      <c r="V32"/>
      <c r="W32"/>
    </row>
    <row r="33" spans="1:23" ht="17.100000000000001" customHeight="1" x14ac:dyDescent="0.15">
      <c r="A33" s="1040"/>
      <c r="B33" s="1041"/>
      <c r="C33" s="1064" t="s">
        <v>157</v>
      </c>
      <c r="D33" s="1064"/>
      <c r="E33" s="1064" t="s">
        <v>158</v>
      </c>
      <c r="F33" s="1064"/>
      <c r="G33" s="250" t="s">
        <v>42</v>
      </c>
      <c r="H33" s="1064" t="s">
        <v>159</v>
      </c>
      <c r="I33" s="1064"/>
      <c r="J33" s="1064" t="s">
        <v>54</v>
      </c>
      <c r="K33" s="1064"/>
      <c r="L33" s="250" t="s">
        <v>42</v>
      </c>
      <c r="M33" s="1064" t="s">
        <v>160</v>
      </c>
      <c r="N33" s="1064"/>
      <c r="O33" s="1064" t="s">
        <v>161</v>
      </c>
      <c r="P33" s="1064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40" t="s">
        <v>21</v>
      </c>
      <c r="B34" s="1041"/>
      <c r="C34" s="1058"/>
      <c r="D34" s="1059"/>
      <c r="E34" s="1060"/>
      <c r="F34" s="1061"/>
      <c r="G34" s="252" t="e">
        <f t="shared" ref="G34:G41" si="7">E34/C34</f>
        <v>#DIV/0!</v>
      </c>
      <c r="H34" s="1058"/>
      <c r="I34" s="1059"/>
      <c r="J34" s="1060"/>
      <c r="K34" s="1061"/>
      <c r="L34" s="252" t="e">
        <f t="shared" ref="L34:L41" si="8">J34/H34</f>
        <v>#DIV/0!</v>
      </c>
      <c r="M34" s="1058"/>
      <c r="N34" s="1059"/>
      <c r="O34" s="1060"/>
      <c r="P34" s="106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40" t="s">
        <v>22</v>
      </c>
      <c r="B35" s="1041"/>
      <c r="C35" s="1054"/>
      <c r="D35" s="1055"/>
      <c r="E35" s="1056"/>
      <c r="F35" s="1057"/>
      <c r="G35" s="253" t="e">
        <f t="shared" si="7"/>
        <v>#DIV/0!</v>
      </c>
      <c r="H35" s="1054"/>
      <c r="I35" s="1055"/>
      <c r="J35" s="1056"/>
      <c r="K35" s="1057"/>
      <c r="L35" s="253" t="e">
        <f t="shared" si="8"/>
        <v>#DIV/0!</v>
      </c>
      <c r="M35" s="1054"/>
      <c r="N35" s="1055"/>
      <c r="O35" s="1056"/>
      <c r="P35" s="1057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40" t="s">
        <v>23</v>
      </c>
      <c r="B36" s="1041"/>
      <c r="C36" s="1054"/>
      <c r="D36" s="1055"/>
      <c r="E36" s="1056"/>
      <c r="F36" s="1057"/>
      <c r="G36" s="253" t="e">
        <f t="shared" si="7"/>
        <v>#DIV/0!</v>
      </c>
      <c r="H36" s="1054"/>
      <c r="I36" s="1055"/>
      <c r="J36" s="1056"/>
      <c r="K36" s="1057"/>
      <c r="L36" s="253" t="e">
        <f t="shared" si="8"/>
        <v>#DIV/0!</v>
      </c>
      <c r="M36" s="1054"/>
      <c r="N36" s="1055"/>
      <c r="O36" s="1056"/>
      <c r="P36" s="1057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40" t="s">
        <v>24</v>
      </c>
      <c r="B37" s="1041"/>
      <c r="C37" s="1054"/>
      <c r="D37" s="1055"/>
      <c r="E37" s="1056"/>
      <c r="F37" s="1057"/>
      <c r="G37" s="253" t="e">
        <f t="shared" si="7"/>
        <v>#DIV/0!</v>
      </c>
      <c r="H37" s="1054"/>
      <c r="I37" s="1055"/>
      <c r="J37" s="1056"/>
      <c r="K37" s="1057"/>
      <c r="L37" s="253" t="e">
        <f t="shared" si="8"/>
        <v>#DIV/0!</v>
      </c>
      <c r="M37" s="1054"/>
      <c r="N37" s="1055"/>
      <c r="O37" s="1056"/>
      <c r="P37" s="1057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40" t="s">
        <v>25</v>
      </c>
      <c r="B38" s="1041"/>
      <c r="C38" s="1054"/>
      <c r="D38" s="1055"/>
      <c r="E38" s="1056"/>
      <c r="F38" s="1057"/>
      <c r="G38" s="253" t="e">
        <f t="shared" si="7"/>
        <v>#DIV/0!</v>
      </c>
      <c r="H38" s="1054"/>
      <c r="I38" s="1055"/>
      <c r="J38" s="1056"/>
      <c r="K38" s="1057"/>
      <c r="L38" s="253" t="e">
        <f t="shared" si="8"/>
        <v>#DIV/0!</v>
      </c>
      <c r="M38" s="1054"/>
      <c r="N38" s="1055"/>
      <c r="O38" s="1056"/>
      <c r="P38" s="1057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40" t="s">
        <v>26</v>
      </c>
      <c r="B39" s="1041"/>
      <c r="C39" s="1054"/>
      <c r="D39" s="1055"/>
      <c r="E39" s="1056"/>
      <c r="F39" s="1057"/>
      <c r="G39" s="253" t="e">
        <f t="shared" si="7"/>
        <v>#DIV/0!</v>
      </c>
      <c r="H39" s="1054"/>
      <c r="I39" s="1055"/>
      <c r="J39" s="1056"/>
      <c r="K39" s="1057"/>
      <c r="L39" s="253" t="e">
        <f t="shared" si="8"/>
        <v>#DIV/0!</v>
      </c>
      <c r="M39" s="1054"/>
      <c r="N39" s="1055"/>
      <c r="O39" s="1056"/>
      <c r="P39" s="1057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52" t="s">
        <v>27</v>
      </c>
      <c r="B40" s="1053"/>
      <c r="C40" s="1042"/>
      <c r="D40" s="1043"/>
      <c r="E40" s="1044"/>
      <c r="F40" s="1045"/>
      <c r="G40" s="253" t="e">
        <f t="shared" si="7"/>
        <v>#DIV/0!</v>
      </c>
      <c r="H40" s="1042"/>
      <c r="I40" s="1043"/>
      <c r="J40" s="1044"/>
      <c r="K40" s="1045"/>
      <c r="L40" s="253" t="e">
        <f t="shared" si="8"/>
        <v>#DIV/0!</v>
      </c>
      <c r="M40" s="1042"/>
      <c r="N40" s="1043"/>
      <c r="O40" s="1044"/>
      <c r="P40" s="1045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6" t="s">
        <v>28</v>
      </c>
      <c r="B41" s="1047"/>
      <c r="C41" s="1048">
        <f t="shared" ref="C41:H41" si="10">SUM(C34:D40)</f>
        <v>0</v>
      </c>
      <c r="D41" s="1049"/>
      <c r="E41" s="1050">
        <f t="shared" si="10"/>
        <v>0</v>
      </c>
      <c r="F41" s="1051"/>
      <c r="G41" s="254" t="e">
        <f t="shared" si="7"/>
        <v>#DIV/0!</v>
      </c>
      <c r="H41" s="1048">
        <f t="shared" si="10"/>
        <v>0</v>
      </c>
      <c r="I41" s="1049"/>
      <c r="J41" s="1050">
        <f t="shared" ref="J41:O41" si="11">SUM(J34:K40)</f>
        <v>0</v>
      </c>
      <c r="K41" s="1051"/>
      <c r="L41" s="254" t="e">
        <f t="shared" si="8"/>
        <v>#DIV/0!</v>
      </c>
      <c r="M41" s="1048">
        <f t="shared" si="11"/>
        <v>0</v>
      </c>
      <c r="N41" s="1049"/>
      <c r="O41" s="1050">
        <f t="shared" si="11"/>
        <v>0</v>
      </c>
      <c r="P41" s="105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8" t="s">
        <v>9</v>
      </c>
      <c r="B11" s="1039"/>
      <c r="C11" s="1065" t="s">
        <v>152</v>
      </c>
      <c r="D11" s="1066"/>
      <c r="E11" s="1066"/>
      <c r="F11" s="1066" t="s">
        <v>153</v>
      </c>
      <c r="G11" s="1066"/>
      <c r="H11" s="1066"/>
      <c r="I11" s="1066" t="s">
        <v>154</v>
      </c>
      <c r="J11" s="1066"/>
      <c r="K11" s="1066"/>
      <c r="L11" s="1066" t="s">
        <v>155</v>
      </c>
      <c r="M11" s="1066"/>
      <c r="N11" s="1066"/>
      <c r="O11" s="1066" t="s">
        <v>28</v>
      </c>
      <c r="P11" s="1066"/>
      <c r="Q11" s="1067"/>
    </row>
    <row r="12" spans="1:17" ht="17.100000000000001" customHeight="1" x14ac:dyDescent="0.15">
      <c r="A12" s="1040"/>
      <c r="B12" s="1041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40" t="s">
        <v>21</v>
      </c>
      <c r="B13" s="1041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40" t="s">
        <v>22</v>
      </c>
      <c r="B14" s="1041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40" t="s">
        <v>23</v>
      </c>
      <c r="B15" s="1041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40" t="s">
        <v>24</v>
      </c>
      <c r="B16" s="1041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40" t="s">
        <v>25</v>
      </c>
      <c r="B17" s="1041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40" t="s">
        <v>26</v>
      </c>
      <c r="B18" s="1041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52" t="s">
        <v>27</v>
      </c>
      <c r="B19" s="1053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6" t="s">
        <v>28</v>
      </c>
      <c r="B20" s="1047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8" t="s">
        <v>9</v>
      </c>
      <c r="B32" s="1039"/>
      <c r="C32" s="1062" t="s">
        <v>156</v>
      </c>
      <c r="D32" s="1062"/>
      <c r="E32" s="1062"/>
      <c r="F32" s="1062"/>
      <c r="G32" s="1062"/>
      <c r="H32" s="1062" t="s">
        <v>68</v>
      </c>
      <c r="I32" s="1062"/>
      <c r="J32" s="1062"/>
      <c r="K32" s="1062"/>
      <c r="L32" s="1062"/>
      <c r="M32" s="1062" t="s">
        <v>69</v>
      </c>
      <c r="N32" s="1062"/>
      <c r="O32" s="1062"/>
      <c r="P32" s="1062"/>
      <c r="Q32" s="1063"/>
      <c r="R32"/>
      <c r="S32"/>
      <c r="T32"/>
      <c r="U32"/>
      <c r="V32"/>
      <c r="W32"/>
    </row>
    <row r="33" spans="1:23" ht="17.100000000000001" customHeight="1" x14ac:dyDescent="0.15">
      <c r="A33" s="1040"/>
      <c r="B33" s="1041"/>
      <c r="C33" s="1064" t="s">
        <v>157</v>
      </c>
      <c r="D33" s="1064"/>
      <c r="E33" s="1064" t="s">
        <v>158</v>
      </c>
      <c r="F33" s="1064"/>
      <c r="G33" s="250" t="s">
        <v>42</v>
      </c>
      <c r="H33" s="1064" t="s">
        <v>159</v>
      </c>
      <c r="I33" s="1064"/>
      <c r="J33" s="1064" t="s">
        <v>54</v>
      </c>
      <c r="K33" s="1064"/>
      <c r="L33" s="250" t="s">
        <v>42</v>
      </c>
      <c r="M33" s="1064" t="s">
        <v>160</v>
      </c>
      <c r="N33" s="1064"/>
      <c r="O33" s="1064" t="s">
        <v>161</v>
      </c>
      <c r="P33" s="1064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40" t="s">
        <v>21</v>
      </c>
      <c r="B34" s="1041"/>
      <c r="C34" s="1058"/>
      <c r="D34" s="1059"/>
      <c r="E34" s="1060"/>
      <c r="F34" s="1061"/>
      <c r="G34" s="252" t="e">
        <f t="shared" ref="G34:G41" si="7">E34/C34</f>
        <v>#DIV/0!</v>
      </c>
      <c r="H34" s="1058"/>
      <c r="I34" s="1059"/>
      <c r="J34" s="1060"/>
      <c r="K34" s="1061"/>
      <c r="L34" s="252" t="e">
        <f t="shared" ref="L34:L41" si="8">J34/H34</f>
        <v>#DIV/0!</v>
      </c>
      <c r="M34" s="1058"/>
      <c r="N34" s="1059"/>
      <c r="O34" s="1060"/>
      <c r="P34" s="106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40" t="s">
        <v>22</v>
      </c>
      <c r="B35" s="1041"/>
      <c r="C35" s="1054"/>
      <c r="D35" s="1055"/>
      <c r="E35" s="1056"/>
      <c r="F35" s="1057"/>
      <c r="G35" s="253" t="e">
        <f t="shared" si="7"/>
        <v>#DIV/0!</v>
      </c>
      <c r="H35" s="1054"/>
      <c r="I35" s="1055"/>
      <c r="J35" s="1056"/>
      <c r="K35" s="1057"/>
      <c r="L35" s="253" t="e">
        <f t="shared" si="8"/>
        <v>#DIV/0!</v>
      </c>
      <c r="M35" s="1054"/>
      <c r="N35" s="1055"/>
      <c r="O35" s="1056"/>
      <c r="P35" s="1057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40" t="s">
        <v>23</v>
      </c>
      <c r="B36" s="1041"/>
      <c r="C36" s="1054"/>
      <c r="D36" s="1055"/>
      <c r="E36" s="1056"/>
      <c r="F36" s="1057"/>
      <c r="G36" s="253" t="e">
        <f t="shared" si="7"/>
        <v>#DIV/0!</v>
      </c>
      <c r="H36" s="1054"/>
      <c r="I36" s="1055"/>
      <c r="J36" s="1056"/>
      <c r="K36" s="1057"/>
      <c r="L36" s="253" t="e">
        <f t="shared" si="8"/>
        <v>#DIV/0!</v>
      </c>
      <c r="M36" s="1054"/>
      <c r="N36" s="1055"/>
      <c r="O36" s="1056"/>
      <c r="P36" s="1057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40" t="s">
        <v>24</v>
      </c>
      <c r="B37" s="1041"/>
      <c r="C37" s="1054"/>
      <c r="D37" s="1055"/>
      <c r="E37" s="1056"/>
      <c r="F37" s="1057"/>
      <c r="G37" s="253" t="e">
        <f t="shared" si="7"/>
        <v>#DIV/0!</v>
      </c>
      <c r="H37" s="1054"/>
      <c r="I37" s="1055"/>
      <c r="J37" s="1056"/>
      <c r="K37" s="1057"/>
      <c r="L37" s="253" t="e">
        <f t="shared" si="8"/>
        <v>#DIV/0!</v>
      </c>
      <c r="M37" s="1054"/>
      <c r="N37" s="1055"/>
      <c r="O37" s="1056"/>
      <c r="P37" s="1057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40" t="s">
        <v>25</v>
      </c>
      <c r="B38" s="1041"/>
      <c r="C38" s="1054"/>
      <c r="D38" s="1055"/>
      <c r="E38" s="1056"/>
      <c r="F38" s="1057"/>
      <c r="G38" s="253" t="e">
        <f t="shared" si="7"/>
        <v>#DIV/0!</v>
      </c>
      <c r="H38" s="1054"/>
      <c r="I38" s="1055"/>
      <c r="J38" s="1056"/>
      <c r="K38" s="1057"/>
      <c r="L38" s="253" t="e">
        <f t="shared" si="8"/>
        <v>#DIV/0!</v>
      </c>
      <c r="M38" s="1054"/>
      <c r="N38" s="1055"/>
      <c r="O38" s="1056"/>
      <c r="P38" s="1057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40" t="s">
        <v>26</v>
      </c>
      <c r="B39" s="1041"/>
      <c r="C39" s="1054"/>
      <c r="D39" s="1055"/>
      <c r="E39" s="1056"/>
      <c r="F39" s="1057"/>
      <c r="G39" s="253" t="e">
        <f t="shared" si="7"/>
        <v>#DIV/0!</v>
      </c>
      <c r="H39" s="1054"/>
      <c r="I39" s="1055"/>
      <c r="J39" s="1056"/>
      <c r="K39" s="1057"/>
      <c r="L39" s="253" t="e">
        <f t="shared" si="8"/>
        <v>#DIV/0!</v>
      </c>
      <c r="M39" s="1054"/>
      <c r="N39" s="1055"/>
      <c r="O39" s="1056"/>
      <c r="P39" s="1057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52" t="s">
        <v>27</v>
      </c>
      <c r="B40" s="1053"/>
      <c r="C40" s="1042"/>
      <c r="D40" s="1043"/>
      <c r="E40" s="1044"/>
      <c r="F40" s="1045"/>
      <c r="G40" s="253" t="e">
        <f t="shared" si="7"/>
        <v>#DIV/0!</v>
      </c>
      <c r="H40" s="1042"/>
      <c r="I40" s="1043"/>
      <c r="J40" s="1044"/>
      <c r="K40" s="1045"/>
      <c r="L40" s="253" t="e">
        <f t="shared" si="8"/>
        <v>#DIV/0!</v>
      </c>
      <c r="M40" s="1042"/>
      <c r="N40" s="1043"/>
      <c r="O40" s="1044"/>
      <c r="P40" s="1045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6" t="s">
        <v>28</v>
      </c>
      <c r="B41" s="1047"/>
      <c r="C41" s="1048">
        <f t="shared" ref="C41:H41" si="10">SUM(C34:D40)</f>
        <v>0</v>
      </c>
      <c r="D41" s="1049"/>
      <c r="E41" s="1050">
        <f t="shared" si="10"/>
        <v>0</v>
      </c>
      <c r="F41" s="1051"/>
      <c r="G41" s="254" t="e">
        <f t="shared" si="7"/>
        <v>#DIV/0!</v>
      </c>
      <c r="H41" s="1048">
        <f t="shared" si="10"/>
        <v>0</v>
      </c>
      <c r="I41" s="1049"/>
      <c r="J41" s="1050">
        <f t="shared" ref="J41:O41" si="11">SUM(J34:K40)</f>
        <v>0</v>
      </c>
      <c r="K41" s="1051"/>
      <c r="L41" s="254" t="e">
        <f t="shared" si="8"/>
        <v>#DIV/0!</v>
      </c>
      <c r="M41" s="1048">
        <f t="shared" si="11"/>
        <v>0</v>
      </c>
      <c r="N41" s="1049"/>
      <c r="O41" s="1050">
        <f t="shared" si="11"/>
        <v>0</v>
      </c>
      <c r="P41" s="105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8" t="s">
        <v>9</v>
      </c>
      <c r="B11" s="1039"/>
      <c r="C11" s="1065" t="s">
        <v>152</v>
      </c>
      <c r="D11" s="1066"/>
      <c r="E11" s="1066"/>
      <c r="F11" s="1066" t="s">
        <v>153</v>
      </c>
      <c r="G11" s="1066"/>
      <c r="H11" s="1066"/>
      <c r="I11" s="1066" t="s">
        <v>154</v>
      </c>
      <c r="J11" s="1066"/>
      <c r="K11" s="1066"/>
      <c r="L11" s="1066" t="s">
        <v>155</v>
      </c>
      <c r="M11" s="1066"/>
      <c r="N11" s="1066"/>
      <c r="O11" s="1066" t="s">
        <v>28</v>
      </c>
      <c r="P11" s="1066"/>
      <c r="Q11" s="1067"/>
    </row>
    <row r="12" spans="1:17" ht="17.100000000000001" customHeight="1" x14ac:dyDescent="0.15">
      <c r="A12" s="1040"/>
      <c r="B12" s="1041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40" t="s">
        <v>21</v>
      </c>
      <c r="B13" s="1041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40" t="s">
        <v>22</v>
      </c>
      <c r="B14" s="1041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40" t="s">
        <v>23</v>
      </c>
      <c r="B15" s="1041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40" t="s">
        <v>24</v>
      </c>
      <c r="B16" s="1041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40" t="s">
        <v>25</v>
      </c>
      <c r="B17" s="1041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40" t="s">
        <v>26</v>
      </c>
      <c r="B18" s="1041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52" t="s">
        <v>27</v>
      </c>
      <c r="B19" s="1053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6" t="s">
        <v>28</v>
      </c>
      <c r="B20" s="1047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8" t="s">
        <v>9</v>
      </c>
      <c r="B32" s="1039"/>
      <c r="C32" s="1062" t="s">
        <v>156</v>
      </c>
      <c r="D32" s="1062"/>
      <c r="E32" s="1062"/>
      <c r="F32" s="1062"/>
      <c r="G32" s="1062"/>
      <c r="H32" s="1062" t="s">
        <v>68</v>
      </c>
      <c r="I32" s="1062"/>
      <c r="J32" s="1062"/>
      <c r="K32" s="1062"/>
      <c r="L32" s="1062"/>
      <c r="M32" s="1062" t="s">
        <v>69</v>
      </c>
      <c r="N32" s="1062"/>
      <c r="O32" s="1062"/>
      <c r="P32" s="1062"/>
      <c r="Q32" s="1063"/>
      <c r="R32"/>
      <c r="S32"/>
      <c r="T32"/>
      <c r="U32"/>
      <c r="V32"/>
      <c r="W32"/>
    </row>
    <row r="33" spans="1:23" ht="17.100000000000001" customHeight="1" x14ac:dyDescent="0.15">
      <c r="A33" s="1040"/>
      <c r="B33" s="1041"/>
      <c r="C33" s="1064" t="s">
        <v>157</v>
      </c>
      <c r="D33" s="1064"/>
      <c r="E33" s="1064" t="s">
        <v>158</v>
      </c>
      <c r="F33" s="1064"/>
      <c r="G33" s="250" t="s">
        <v>42</v>
      </c>
      <c r="H33" s="1064" t="s">
        <v>159</v>
      </c>
      <c r="I33" s="1064"/>
      <c r="J33" s="1064" t="s">
        <v>54</v>
      </c>
      <c r="K33" s="1064"/>
      <c r="L33" s="250" t="s">
        <v>42</v>
      </c>
      <c r="M33" s="1064" t="s">
        <v>160</v>
      </c>
      <c r="N33" s="1064"/>
      <c r="O33" s="1064" t="s">
        <v>161</v>
      </c>
      <c r="P33" s="1064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40" t="s">
        <v>21</v>
      </c>
      <c r="B34" s="1041"/>
      <c r="C34" s="1058"/>
      <c r="D34" s="1059"/>
      <c r="E34" s="1060"/>
      <c r="F34" s="1061"/>
      <c r="G34" s="252" t="e">
        <f t="shared" ref="G34:G41" si="7">E34/C34</f>
        <v>#DIV/0!</v>
      </c>
      <c r="H34" s="1058"/>
      <c r="I34" s="1059"/>
      <c r="J34" s="1060"/>
      <c r="K34" s="1061"/>
      <c r="L34" s="252" t="e">
        <f t="shared" ref="L34:L41" si="8">J34/H34</f>
        <v>#DIV/0!</v>
      </c>
      <c r="M34" s="1058"/>
      <c r="N34" s="1059"/>
      <c r="O34" s="1060"/>
      <c r="P34" s="106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40" t="s">
        <v>22</v>
      </c>
      <c r="B35" s="1041"/>
      <c r="C35" s="1054"/>
      <c r="D35" s="1055"/>
      <c r="E35" s="1056"/>
      <c r="F35" s="1057"/>
      <c r="G35" s="253" t="e">
        <f t="shared" si="7"/>
        <v>#DIV/0!</v>
      </c>
      <c r="H35" s="1054"/>
      <c r="I35" s="1055"/>
      <c r="J35" s="1056"/>
      <c r="K35" s="1057"/>
      <c r="L35" s="253" t="e">
        <f t="shared" si="8"/>
        <v>#DIV/0!</v>
      </c>
      <c r="M35" s="1054"/>
      <c r="N35" s="1055"/>
      <c r="O35" s="1056"/>
      <c r="P35" s="1057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40" t="s">
        <v>23</v>
      </c>
      <c r="B36" s="1041"/>
      <c r="C36" s="1054"/>
      <c r="D36" s="1055"/>
      <c r="E36" s="1056"/>
      <c r="F36" s="1057"/>
      <c r="G36" s="253" t="e">
        <f t="shared" si="7"/>
        <v>#DIV/0!</v>
      </c>
      <c r="H36" s="1054"/>
      <c r="I36" s="1055"/>
      <c r="J36" s="1056"/>
      <c r="K36" s="1057"/>
      <c r="L36" s="253" t="e">
        <f t="shared" si="8"/>
        <v>#DIV/0!</v>
      </c>
      <c r="M36" s="1054"/>
      <c r="N36" s="1055"/>
      <c r="O36" s="1056"/>
      <c r="P36" s="1057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40" t="s">
        <v>24</v>
      </c>
      <c r="B37" s="1041"/>
      <c r="C37" s="1054"/>
      <c r="D37" s="1055"/>
      <c r="E37" s="1056"/>
      <c r="F37" s="1057"/>
      <c r="G37" s="253" t="e">
        <f t="shared" si="7"/>
        <v>#DIV/0!</v>
      </c>
      <c r="H37" s="1054"/>
      <c r="I37" s="1055"/>
      <c r="J37" s="1056"/>
      <c r="K37" s="1057"/>
      <c r="L37" s="253" t="e">
        <f t="shared" si="8"/>
        <v>#DIV/0!</v>
      </c>
      <c r="M37" s="1054"/>
      <c r="N37" s="1055"/>
      <c r="O37" s="1056"/>
      <c r="P37" s="1057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40" t="s">
        <v>25</v>
      </c>
      <c r="B38" s="1041"/>
      <c r="C38" s="1054"/>
      <c r="D38" s="1055"/>
      <c r="E38" s="1056"/>
      <c r="F38" s="1057"/>
      <c r="G38" s="253" t="e">
        <f t="shared" si="7"/>
        <v>#DIV/0!</v>
      </c>
      <c r="H38" s="1054"/>
      <c r="I38" s="1055"/>
      <c r="J38" s="1056"/>
      <c r="K38" s="1057"/>
      <c r="L38" s="253" t="e">
        <f t="shared" si="8"/>
        <v>#DIV/0!</v>
      </c>
      <c r="M38" s="1054"/>
      <c r="N38" s="1055"/>
      <c r="O38" s="1056"/>
      <c r="P38" s="1057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40" t="s">
        <v>26</v>
      </c>
      <c r="B39" s="1041"/>
      <c r="C39" s="1054"/>
      <c r="D39" s="1055"/>
      <c r="E39" s="1056"/>
      <c r="F39" s="1057"/>
      <c r="G39" s="253" t="e">
        <f t="shared" si="7"/>
        <v>#DIV/0!</v>
      </c>
      <c r="H39" s="1054"/>
      <c r="I39" s="1055"/>
      <c r="J39" s="1056"/>
      <c r="K39" s="1057"/>
      <c r="L39" s="253" t="e">
        <f t="shared" si="8"/>
        <v>#DIV/0!</v>
      </c>
      <c r="M39" s="1054"/>
      <c r="N39" s="1055"/>
      <c r="O39" s="1056"/>
      <c r="P39" s="1057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52" t="s">
        <v>27</v>
      </c>
      <c r="B40" s="1053"/>
      <c r="C40" s="1042"/>
      <c r="D40" s="1043"/>
      <c r="E40" s="1044"/>
      <c r="F40" s="1045"/>
      <c r="G40" s="253" t="e">
        <f t="shared" si="7"/>
        <v>#DIV/0!</v>
      </c>
      <c r="H40" s="1042"/>
      <c r="I40" s="1043"/>
      <c r="J40" s="1044"/>
      <c r="K40" s="1045"/>
      <c r="L40" s="253" t="e">
        <f t="shared" si="8"/>
        <v>#DIV/0!</v>
      </c>
      <c r="M40" s="1042"/>
      <c r="N40" s="1043"/>
      <c r="O40" s="1044"/>
      <c r="P40" s="1045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6" t="s">
        <v>28</v>
      </c>
      <c r="B41" s="1047"/>
      <c r="C41" s="1048">
        <f t="shared" ref="C41:H41" si="10">SUM(C34:D40)</f>
        <v>0</v>
      </c>
      <c r="D41" s="1049"/>
      <c r="E41" s="1050">
        <f t="shared" si="10"/>
        <v>0</v>
      </c>
      <c r="F41" s="1051"/>
      <c r="G41" s="254" t="e">
        <f t="shared" si="7"/>
        <v>#DIV/0!</v>
      </c>
      <c r="H41" s="1048">
        <f t="shared" si="10"/>
        <v>0</v>
      </c>
      <c r="I41" s="1049"/>
      <c r="J41" s="1050">
        <f t="shared" ref="J41:O41" si="11">SUM(J34:K40)</f>
        <v>0</v>
      </c>
      <c r="K41" s="1051"/>
      <c r="L41" s="254" t="e">
        <f t="shared" si="8"/>
        <v>#DIV/0!</v>
      </c>
      <c r="M41" s="1048">
        <f t="shared" si="11"/>
        <v>0</v>
      </c>
      <c r="N41" s="1049"/>
      <c r="O41" s="1050">
        <f t="shared" si="11"/>
        <v>0</v>
      </c>
      <c r="P41" s="105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8" t="s">
        <v>9</v>
      </c>
      <c r="B11" s="1039"/>
      <c r="C11" s="1065" t="s">
        <v>152</v>
      </c>
      <c r="D11" s="1066"/>
      <c r="E11" s="1066"/>
      <c r="F11" s="1066" t="s">
        <v>153</v>
      </c>
      <c r="G11" s="1066"/>
      <c r="H11" s="1066"/>
      <c r="I11" s="1066" t="s">
        <v>154</v>
      </c>
      <c r="J11" s="1066"/>
      <c r="K11" s="1066"/>
      <c r="L11" s="1066" t="s">
        <v>155</v>
      </c>
      <c r="M11" s="1066"/>
      <c r="N11" s="1066"/>
      <c r="O11" s="1066" t="s">
        <v>28</v>
      </c>
      <c r="P11" s="1066"/>
      <c r="Q11" s="1067"/>
    </row>
    <row r="12" spans="1:17" ht="17.100000000000001" customHeight="1" x14ac:dyDescent="0.15">
      <c r="A12" s="1040"/>
      <c r="B12" s="1041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40" t="s">
        <v>21</v>
      </c>
      <c r="B13" s="1041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40" t="s">
        <v>22</v>
      </c>
      <c r="B14" s="1041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40" t="s">
        <v>23</v>
      </c>
      <c r="B15" s="1041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40" t="s">
        <v>24</v>
      </c>
      <c r="B16" s="1041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40" t="s">
        <v>25</v>
      </c>
      <c r="B17" s="1041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40" t="s">
        <v>26</v>
      </c>
      <c r="B18" s="1041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52" t="s">
        <v>27</v>
      </c>
      <c r="B19" s="1053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6" t="s">
        <v>28</v>
      </c>
      <c r="B20" s="1047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8" t="s">
        <v>9</v>
      </c>
      <c r="B32" s="1039"/>
      <c r="C32" s="1062" t="s">
        <v>156</v>
      </c>
      <c r="D32" s="1062"/>
      <c r="E32" s="1062"/>
      <c r="F32" s="1062"/>
      <c r="G32" s="1062"/>
      <c r="H32" s="1062" t="s">
        <v>68</v>
      </c>
      <c r="I32" s="1062"/>
      <c r="J32" s="1062"/>
      <c r="K32" s="1062"/>
      <c r="L32" s="1062"/>
      <c r="M32" s="1062" t="s">
        <v>69</v>
      </c>
      <c r="N32" s="1062"/>
      <c r="O32" s="1062"/>
      <c r="P32" s="1062"/>
      <c r="Q32" s="1063"/>
      <c r="R32"/>
      <c r="S32"/>
      <c r="T32"/>
      <c r="U32"/>
      <c r="V32"/>
      <c r="W32"/>
    </row>
    <row r="33" spans="1:23" ht="17.100000000000001" customHeight="1" x14ac:dyDescent="0.15">
      <c r="A33" s="1040"/>
      <c r="B33" s="1041"/>
      <c r="C33" s="1064" t="s">
        <v>157</v>
      </c>
      <c r="D33" s="1064"/>
      <c r="E33" s="1064" t="s">
        <v>158</v>
      </c>
      <c r="F33" s="1064"/>
      <c r="G33" s="250" t="s">
        <v>42</v>
      </c>
      <c r="H33" s="1064" t="s">
        <v>159</v>
      </c>
      <c r="I33" s="1064"/>
      <c r="J33" s="1064" t="s">
        <v>54</v>
      </c>
      <c r="K33" s="1064"/>
      <c r="L33" s="250" t="s">
        <v>42</v>
      </c>
      <c r="M33" s="1064" t="s">
        <v>160</v>
      </c>
      <c r="N33" s="1064"/>
      <c r="O33" s="1064" t="s">
        <v>161</v>
      </c>
      <c r="P33" s="1064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40" t="s">
        <v>21</v>
      </c>
      <c r="B34" s="1041"/>
      <c r="C34" s="1058"/>
      <c r="D34" s="1059"/>
      <c r="E34" s="1060"/>
      <c r="F34" s="1061"/>
      <c r="G34" s="252" t="e">
        <f t="shared" ref="G34:G41" si="7">E34/C34</f>
        <v>#DIV/0!</v>
      </c>
      <c r="H34" s="1058"/>
      <c r="I34" s="1059"/>
      <c r="J34" s="1060"/>
      <c r="K34" s="1061"/>
      <c r="L34" s="252" t="e">
        <f t="shared" ref="L34:L41" si="8">J34/H34</f>
        <v>#DIV/0!</v>
      </c>
      <c r="M34" s="1058"/>
      <c r="N34" s="1059"/>
      <c r="O34" s="1060"/>
      <c r="P34" s="1061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40" t="s">
        <v>22</v>
      </c>
      <c r="B35" s="1041"/>
      <c r="C35" s="1054"/>
      <c r="D35" s="1055"/>
      <c r="E35" s="1056"/>
      <c r="F35" s="1057"/>
      <c r="G35" s="253" t="e">
        <f t="shared" si="7"/>
        <v>#DIV/0!</v>
      </c>
      <c r="H35" s="1054"/>
      <c r="I35" s="1055"/>
      <c r="J35" s="1056"/>
      <c r="K35" s="1057"/>
      <c r="L35" s="253" t="e">
        <f t="shared" si="8"/>
        <v>#DIV/0!</v>
      </c>
      <c r="M35" s="1054"/>
      <c r="N35" s="1055"/>
      <c r="O35" s="1056"/>
      <c r="P35" s="1057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40" t="s">
        <v>23</v>
      </c>
      <c r="B36" s="1041"/>
      <c r="C36" s="1054"/>
      <c r="D36" s="1055"/>
      <c r="E36" s="1056"/>
      <c r="F36" s="1057"/>
      <c r="G36" s="253" t="e">
        <f t="shared" si="7"/>
        <v>#DIV/0!</v>
      </c>
      <c r="H36" s="1054"/>
      <c r="I36" s="1055"/>
      <c r="J36" s="1056"/>
      <c r="K36" s="1057"/>
      <c r="L36" s="253" t="e">
        <f t="shared" si="8"/>
        <v>#DIV/0!</v>
      </c>
      <c r="M36" s="1054"/>
      <c r="N36" s="1055"/>
      <c r="O36" s="1056"/>
      <c r="P36" s="1057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40" t="s">
        <v>24</v>
      </c>
      <c r="B37" s="1041"/>
      <c r="C37" s="1054"/>
      <c r="D37" s="1055"/>
      <c r="E37" s="1056"/>
      <c r="F37" s="1057"/>
      <c r="G37" s="253" t="e">
        <f t="shared" si="7"/>
        <v>#DIV/0!</v>
      </c>
      <c r="H37" s="1054"/>
      <c r="I37" s="1055"/>
      <c r="J37" s="1056"/>
      <c r="K37" s="1057"/>
      <c r="L37" s="253" t="e">
        <f t="shared" si="8"/>
        <v>#DIV/0!</v>
      </c>
      <c r="M37" s="1054"/>
      <c r="N37" s="1055"/>
      <c r="O37" s="1056"/>
      <c r="P37" s="1057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40" t="s">
        <v>25</v>
      </c>
      <c r="B38" s="1041"/>
      <c r="C38" s="1054"/>
      <c r="D38" s="1055"/>
      <c r="E38" s="1056"/>
      <c r="F38" s="1057"/>
      <c r="G38" s="253" t="e">
        <f t="shared" si="7"/>
        <v>#DIV/0!</v>
      </c>
      <c r="H38" s="1054"/>
      <c r="I38" s="1055"/>
      <c r="J38" s="1056"/>
      <c r="K38" s="1057"/>
      <c r="L38" s="253" t="e">
        <f t="shared" si="8"/>
        <v>#DIV/0!</v>
      </c>
      <c r="M38" s="1054"/>
      <c r="N38" s="1055"/>
      <c r="O38" s="1056"/>
      <c r="P38" s="1057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40" t="s">
        <v>26</v>
      </c>
      <c r="B39" s="1041"/>
      <c r="C39" s="1054"/>
      <c r="D39" s="1055"/>
      <c r="E39" s="1056"/>
      <c r="F39" s="1057"/>
      <c r="G39" s="253" t="e">
        <f t="shared" si="7"/>
        <v>#DIV/0!</v>
      </c>
      <c r="H39" s="1054"/>
      <c r="I39" s="1055"/>
      <c r="J39" s="1056"/>
      <c r="K39" s="1057"/>
      <c r="L39" s="253" t="e">
        <f t="shared" si="8"/>
        <v>#DIV/0!</v>
      </c>
      <c r="M39" s="1054"/>
      <c r="N39" s="1055"/>
      <c r="O39" s="1056"/>
      <c r="P39" s="1057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52" t="s">
        <v>27</v>
      </c>
      <c r="B40" s="1053"/>
      <c r="C40" s="1042"/>
      <c r="D40" s="1043"/>
      <c r="E40" s="1044"/>
      <c r="F40" s="1045"/>
      <c r="G40" s="253" t="e">
        <f t="shared" si="7"/>
        <v>#DIV/0!</v>
      </c>
      <c r="H40" s="1042"/>
      <c r="I40" s="1043"/>
      <c r="J40" s="1044"/>
      <c r="K40" s="1045"/>
      <c r="L40" s="253" t="e">
        <f t="shared" si="8"/>
        <v>#DIV/0!</v>
      </c>
      <c r="M40" s="1042"/>
      <c r="N40" s="1043"/>
      <c r="O40" s="1044"/>
      <c r="P40" s="1045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6" t="s">
        <v>28</v>
      </c>
      <c r="B41" s="1047"/>
      <c r="C41" s="1048">
        <f t="shared" ref="C41:H41" si="10">SUM(C34:D40)</f>
        <v>0</v>
      </c>
      <c r="D41" s="1049"/>
      <c r="E41" s="1050">
        <f t="shared" si="10"/>
        <v>0</v>
      </c>
      <c r="F41" s="1051"/>
      <c r="G41" s="254" t="e">
        <f t="shared" si="7"/>
        <v>#DIV/0!</v>
      </c>
      <c r="H41" s="1048">
        <f t="shared" si="10"/>
        <v>0</v>
      </c>
      <c r="I41" s="1049"/>
      <c r="J41" s="1050">
        <f t="shared" ref="J41:O41" si="11">SUM(J34:K40)</f>
        <v>0</v>
      </c>
      <c r="K41" s="1051"/>
      <c r="L41" s="254" t="e">
        <f t="shared" si="8"/>
        <v>#DIV/0!</v>
      </c>
      <c r="M41" s="1048">
        <f t="shared" si="11"/>
        <v>0</v>
      </c>
      <c r="N41" s="1049"/>
      <c r="O41" s="1050">
        <f t="shared" si="11"/>
        <v>0</v>
      </c>
      <c r="P41" s="1051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周报汇总</vt:lpstr>
      <vt:lpstr>10月库存统计</vt:lpstr>
      <vt:lpstr>10月库存明细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2020-10-24T06:56:06Z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