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2020.9.8" sheetId="1" r:id="rId1"/>
    <sheet name="2020.9.14" sheetId="2" r:id="rId2"/>
    <sheet name="2020.9.23" sheetId="3" r:id="rId3"/>
    <sheet name="2020.10.17" sheetId="5" r:id="rId4"/>
    <sheet name="布料、加工费报价单" sheetId="4" r:id="rId5"/>
  </sheets>
  <calcPr calcId="144525"/>
</workbook>
</file>

<file path=xl/sharedStrings.xml><?xml version="1.0" encoding="utf-8"?>
<sst xmlns="http://schemas.openxmlformats.org/spreadsheetml/2006/main" count="269" uniqueCount="113">
  <si>
    <r>
      <rPr>
        <b/>
        <sz val="18"/>
        <color theme="1"/>
        <rFont val="宋体"/>
        <charset val="134"/>
        <scheme val="minor"/>
      </rPr>
      <t>采购零部件价格与目标价格对比表（</t>
    </r>
    <r>
      <rPr>
        <b/>
        <sz val="18"/>
        <color rgb="FFFF0000"/>
        <rFont val="宋体"/>
        <charset val="134"/>
        <scheme val="minor"/>
      </rPr>
      <t>内部资料，严禁外发</t>
    </r>
    <r>
      <rPr>
        <b/>
        <sz val="18"/>
        <color theme="1"/>
        <rFont val="宋体"/>
        <charset val="134"/>
        <scheme val="minor"/>
      </rPr>
      <t>）</t>
    </r>
  </si>
  <si>
    <t>单位：元，不含税</t>
  </si>
  <si>
    <t>QAD 代码</t>
  </si>
  <si>
    <t>成品名称</t>
  </si>
  <si>
    <t>零部件图号</t>
  </si>
  <si>
    <t>目标价格</t>
  </si>
  <si>
    <t>采购价格</t>
  </si>
  <si>
    <t>差异</t>
  </si>
  <si>
    <t>供应商</t>
  </si>
  <si>
    <t>工作进度</t>
  </si>
  <si>
    <t>时间</t>
  </si>
  <si>
    <t>SLT0000801</t>
  </si>
  <si>
    <t>副驾驶员座椅小背骨架总成</t>
  </si>
  <si>
    <t>鑫祺</t>
  </si>
  <si>
    <t xml:space="preserve">1、鑫祺2020年定价13.75元/件，再次协商未同意目标价格
2、黄骅天硕汽车部件有限公司已开发B点送过样件，价格还需要进一步协商 </t>
  </si>
  <si>
    <t>BAS0000004</t>
  </si>
  <si>
    <t>司机背右旋转轴胶套</t>
  </si>
  <si>
    <t>1B180-6804202-1</t>
  </si>
  <si>
    <t>德实</t>
  </si>
  <si>
    <t xml:space="preserve">已与德实协商，口头同意将塑料件在属地开发，新产品定价后马上协商实施. </t>
  </si>
  <si>
    <t>SLT0000791</t>
  </si>
  <si>
    <t>小背置物盒开关总成</t>
  </si>
  <si>
    <t>分总成，无明细工艺BOM，按经验此件折合242.5元/kg,远高于正常市场价格，亟需降本</t>
  </si>
  <si>
    <t>丹阳途晟</t>
  </si>
  <si>
    <t>已开B点，预计在9月10号左右可以提供样品，初步报价8元左右 9.10</t>
  </si>
  <si>
    <t>SLT0000775</t>
  </si>
  <si>
    <t>左侧护板</t>
  </si>
  <si>
    <t>广亿</t>
  </si>
  <si>
    <t>广亿本周来潍坊协商降本事宜</t>
  </si>
  <si>
    <t>SLT0000819</t>
  </si>
  <si>
    <t>2060卧铺多层板</t>
  </si>
  <si>
    <t>致远</t>
  </si>
  <si>
    <t>1、2016-2018年供的板材，可以达成目标价格（但是存在质量问题）
2、潍坊属地化与供应商致远同一材质板材，报价为25元/张
3、继续开发属地资源</t>
  </si>
  <si>
    <t>持续</t>
  </si>
  <si>
    <t xml:space="preserve"> 潍坊工厂已与黄骅天硕汽车部件有限公司按目标价格商务对接，还未回执，今天要求回执结果</t>
  </si>
  <si>
    <t>供应商由于新产品价格一直订，导致塑料件转移山东属地生产进度延迟，山东属地供应商资源已确定</t>
  </si>
  <si>
    <t>山东万澳样件提供样件不合格，锁内部的功能核心件摩擦，锁止状态不牢固；因核心件是委外加工，需要调整模具，重新提供样件时间9.30前</t>
  </si>
  <si>
    <t>广亿不同意降本，潍坊准备属地资源开发</t>
  </si>
  <si>
    <t>8.31-9.3属地化开发了资源，要求9.12前完成报价，预计属地资源可以达到目标价格，但是需要样件质量验证，要求9.25前提供样件</t>
  </si>
  <si>
    <t>截止时间</t>
  </si>
  <si>
    <t xml:space="preserve"> 9.10回执报价15.5元左右，潍坊要求供应商出具核算方式，至今还未出具，经商务沟通中的态度，预计无法达成目标价格</t>
  </si>
  <si>
    <t>2020.9.14</t>
  </si>
  <si>
    <t>9.17出差山东万澳商务对接M4轻卡罩壳转产事宜</t>
  </si>
  <si>
    <t>9.17出差山东万澳现场考察样件组装情况</t>
  </si>
  <si>
    <t>广亿不同意降本，潍坊准备属地资源开发，未有新的进展，持续开发</t>
  </si>
  <si>
    <t>属地报价24元/件，还未验证产品质量，待样品验证后进行商务对接</t>
  </si>
  <si>
    <t>供应商黄骅天硕的报价一直未给回复；合作意愿不强；潍坊同时在属地开发资源</t>
  </si>
  <si>
    <t>德实与山东万澳已同意M4轻卡罩壳转产事宜；潍坊工厂与万澳协商在10月份启动转产情况，这样以来M4调角器罩壳、手柄把手、胶套都可以达到降本目的</t>
  </si>
  <si>
    <t>9.21日已提供样件，9.22潍坊给供应商下发小批订单；价格7.7元/件（未税），其中包括0.1元的模摊费用；10月份等注塑件转产后统一制定价格协议，走审批</t>
  </si>
  <si>
    <t>没有新的进展，还在找资源</t>
  </si>
  <si>
    <t>由于板材质量要求，属地加工厂临时采购的板材质量与产品现用的板材有差异；9.23沟通新的板材已到货，准备做样件</t>
  </si>
  <si>
    <t>M4奥铃轻卡布套</t>
  </si>
  <si>
    <t>273.525元/套</t>
  </si>
  <si>
    <t>332.85元/套</t>
  </si>
  <si>
    <t>59.33元/套</t>
  </si>
  <si>
    <t>福基</t>
  </si>
  <si>
    <t>1、旷达面料已报价，还未进行商务谈价，等待样件评审
2、简美加工费已经第二轮报价
3、数据分析请看SHEET4
4、福田需要体系供应商变更（时间不确定）</t>
  </si>
  <si>
    <t>10.19日准备启动转产项目工作</t>
  </si>
  <si>
    <t>山东万澳杂物盒锁价格已定，等待与M4罩壳一起价格协议签订</t>
  </si>
  <si>
    <t>11月份</t>
  </si>
  <si>
    <t>没有新的进展，我厂持续开发新资源</t>
  </si>
  <si>
    <t>当地木板材质还未达标，供应商还在找资源，我厂持续开发新资源</t>
  </si>
  <si>
    <t>1、旷达布料已提供，内部评审合格
2、旷达布料商务谈价主、辅料各降0.5元/延米
3、准备小批生产计划进行验证
4、旷达、简美准备进行商务价格协议签订</t>
  </si>
  <si>
    <t>报 价 单</t>
  </si>
  <si>
    <t>甲方：潍坊光华荣昌汽车部件有限公司</t>
  </si>
  <si>
    <t>乙方：湘乡简美新材料科有限公司</t>
  </si>
  <si>
    <t>2020.9.18</t>
  </si>
  <si>
    <t>甲乙双方在保持互惠互利的基础上，保持长久的，双方携手共同占领大市场，特签定价福田M4奥铃轻卡面套产品价格协议如下：</t>
  </si>
  <si>
    <t>一、乙方供货 福田M4奥铃轻卡面套 价格：（含13%增值税，送到甲方指定地点）</t>
  </si>
  <si>
    <t>序号</t>
  </si>
  <si>
    <t>零件号</t>
  </si>
  <si>
    <t>零部件名称</t>
  </si>
  <si>
    <t>复合织物主料费用</t>
  </si>
  <si>
    <t>复合织物辅料费用</t>
  </si>
  <si>
    <t>单价（未税）</t>
  </si>
  <si>
    <t>件数</t>
  </si>
  <si>
    <t>价格（未税）</t>
  </si>
  <si>
    <t>含13%税价格</t>
  </si>
  <si>
    <t>福基与旷达加简美对比</t>
  </si>
  <si>
    <t>主料用量</t>
  </si>
  <si>
    <t>主料费用</t>
  </si>
  <si>
    <t>辅料用量</t>
  </si>
  <si>
    <t>辅料费用</t>
  </si>
  <si>
    <t>加工价格加辅材合计</t>
  </si>
  <si>
    <t>福基不含税</t>
  </si>
  <si>
    <t>主料定额河北BOM</t>
  </si>
  <si>
    <t>辅料定额河北BOM</t>
  </si>
  <si>
    <t>降幅</t>
  </si>
  <si>
    <t>SLT0001585</t>
  </si>
  <si>
    <t>M4奥铃正司机背面套</t>
  </si>
  <si>
    <t>SLT0000789</t>
  </si>
  <si>
    <t>M4奥铃正司机座面套</t>
  </si>
  <si>
    <t>SLT0001586</t>
  </si>
  <si>
    <t>M4奥铃副司机背面套</t>
  </si>
  <si>
    <t>SLT0000811</t>
  </si>
  <si>
    <t>M4奥铃2060小背布套</t>
  </si>
  <si>
    <t>SLT0000812</t>
  </si>
  <si>
    <t>M4奥铃2060副司机座布套</t>
  </si>
  <si>
    <t>SLT0000821</t>
  </si>
  <si>
    <t>M4奥铃2060卧铺布套</t>
  </si>
  <si>
    <t>SLT0000815</t>
  </si>
  <si>
    <t>M4奥铃1880小背布套</t>
  </si>
  <si>
    <t>SLT0000816</t>
  </si>
  <si>
    <t>M4奥铃1800副司机座布套</t>
  </si>
  <si>
    <t>SLT0000825</t>
  </si>
  <si>
    <t>M4奥铃1880卧铺布套</t>
  </si>
  <si>
    <t>合计</t>
  </si>
  <si>
    <t>注：本报价未包含原材料主料辅料费用;</t>
  </si>
  <si>
    <t>2020.9.23协商新报价</t>
  </si>
  <si>
    <t>简美报价对比</t>
  </si>
  <si>
    <t>未税价格/元</t>
  </si>
  <si>
    <t>主料</t>
  </si>
  <si>
    <t>辅料</t>
  </si>
</sst>
</file>

<file path=xl/styles.xml><?xml version="1.0" encoding="utf-8"?>
<styleSheet xmlns="http://schemas.openxmlformats.org/spreadsheetml/2006/main">
  <numFmts count="9">
    <numFmt numFmtId="176" formatCode="0.00000_ "/>
    <numFmt numFmtId="177" formatCode="0.000_ "/>
    <numFmt numFmtId="178" formatCode="0.00_ "/>
    <numFmt numFmtId="179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_ * #,##0.0000_ ;_ * \-#,##0.0000_ ;_ 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0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178" fontId="4" fillId="4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78" fontId="0" fillId="3" borderId="0" xfId="0" applyNumberFormat="1" applyFont="1" applyFill="1" applyBorder="1" applyAlignment="1">
      <alignment vertical="center"/>
    </xf>
    <xf numFmtId="178" fontId="4" fillId="3" borderId="1" xfId="0" applyNumberFormat="1" applyFont="1" applyFill="1" applyBorder="1" applyAlignment="1">
      <alignment vertical="center"/>
    </xf>
    <xf numFmtId="10" fontId="0" fillId="3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0" fontId="0" fillId="3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80" fontId="0" fillId="0" borderId="1" xfId="8" applyNumberFormat="1" applyFont="1" applyFill="1" applyBorder="1" applyAlignment="1">
      <alignment vertical="center"/>
    </xf>
    <xf numFmtId="180" fontId="0" fillId="0" borderId="1" xfId="8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/>
    </xf>
    <xf numFmtId="180" fontId="0" fillId="0" borderId="1" xfId="8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171450</xdr:colOff>
      <xdr:row>9</xdr:row>
      <xdr:rowOff>47625</xdr:rowOff>
    </xdr:from>
    <xdr:to>
      <xdr:col>10</xdr:col>
      <xdr:colOff>9525</xdr:colOff>
      <xdr:row>40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6500" y="5356225"/>
          <a:ext cx="7324725" cy="534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1206500</xdr:colOff>
      <xdr:row>41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0050"/>
          <a:ext cx="7115175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39</xdr:row>
      <xdr:rowOff>47625</xdr:rowOff>
    </xdr:from>
    <xdr:to>
      <xdr:col>12</xdr:col>
      <xdr:colOff>209550</xdr:colOff>
      <xdr:row>66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7356475"/>
          <a:ext cx="740092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13" workbookViewId="0">
      <selection activeCell="E40" sqref="E40"/>
    </sheetView>
  </sheetViews>
  <sheetFormatPr defaultColWidth="9" defaultRowHeight="13.5"/>
  <cols>
    <col min="1" max="1" width="12.5416666666667" customWidth="1"/>
    <col min="2" max="2" width="25.125" customWidth="1"/>
    <col min="3" max="3" width="16.5" customWidth="1"/>
    <col min="4" max="4" width="26.875" customWidth="1"/>
    <col min="5" max="5" width="10.2666666666667" customWidth="1"/>
    <col min="6" max="6" width="13.375" customWidth="1"/>
    <col min="7" max="7" width="12" customWidth="1"/>
    <col min="8" max="8" width="66.625" customWidth="1"/>
    <col min="9" max="9" width="9" style="42"/>
    <col min="10" max="10" width="15.5" customWidth="1"/>
  </cols>
  <sheetData>
    <row r="1" customFormat="1" ht="29.5" customHeight="1" spans="1:9">
      <c r="A1" s="58" t="s">
        <v>0</v>
      </c>
      <c r="B1" s="58"/>
      <c r="C1" s="58"/>
      <c r="D1" s="58"/>
      <c r="E1" s="58"/>
      <c r="F1" s="58"/>
      <c r="G1" s="58"/>
      <c r="I1" s="42"/>
    </row>
    <row r="2" customFormat="1" ht="30.5" customHeight="1" spans="6:9">
      <c r="F2" t="s">
        <v>1</v>
      </c>
      <c r="I2" s="42"/>
    </row>
    <row r="3" customFormat="1" ht="30.5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55" t="s">
        <v>10</v>
      </c>
    </row>
    <row r="4" ht="47" customHeight="1" spans="1:9">
      <c r="A4" s="44" t="s">
        <v>11</v>
      </c>
      <c r="B4" s="44" t="s">
        <v>12</v>
      </c>
      <c r="C4" s="45">
        <v>330103301700</v>
      </c>
      <c r="D4" s="47">
        <v>12.9377132133929</v>
      </c>
      <c r="E4" s="47">
        <v>15.18</v>
      </c>
      <c r="F4" s="47">
        <v>2.24228678660714</v>
      </c>
      <c r="G4" s="48" t="s">
        <v>13</v>
      </c>
      <c r="H4" s="49" t="s">
        <v>14</v>
      </c>
      <c r="I4" s="56">
        <v>9.8</v>
      </c>
    </row>
    <row r="5" ht="45" customHeight="1" spans="1:9">
      <c r="A5" s="44" t="s">
        <v>15</v>
      </c>
      <c r="B5" s="44" t="s">
        <v>16</v>
      </c>
      <c r="C5" s="50" t="s">
        <v>17</v>
      </c>
      <c r="D5" s="47">
        <v>0.170474376446575</v>
      </c>
      <c r="E5" s="47">
        <v>0.393</v>
      </c>
      <c r="F5" s="47">
        <v>0.222525623553425</v>
      </c>
      <c r="G5" s="48" t="s">
        <v>18</v>
      </c>
      <c r="H5" s="53" t="s">
        <v>19</v>
      </c>
      <c r="I5" s="56">
        <v>9.15</v>
      </c>
    </row>
    <row r="6" ht="62" customHeight="1" spans="1:9">
      <c r="A6" s="44" t="s">
        <v>20</v>
      </c>
      <c r="B6" s="44" t="s">
        <v>21</v>
      </c>
      <c r="C6" s="45">
        <v>330102304100</v>
      </c>
      <c r="D6" s="51" t="s">
        <v>22</v>
      </c>
      <c r="E6" s="47">
        <v>9.7</v>
      </c>
      <c r="F6" s="47" t="e">
        <v>#VALUE!</v>
      </c>
      <c r="G6" s="48" t="s">
        <v>23</v>
      </c>
      <c r="H6" s="53" t="s">
        <v>24</v>
      </c>
      <c r="I6" s="56">
        <v>9.1</v>
      </c>
    </row>
    <row r="7" ht="44" customHeight="1" spans="1:9">
      <c r="A7" s="44" t="s">
        <v>25</v>
      </c>
      <c r="B7" s="44" t="s">
        <v>26</v>
      </c>
      <c r="C7" s="45">
        <v>330101400700</v>
      </c>
      <c r="D7" s="47">
        <v>3.01752</v>
      </c>
      <c r="E7" s="47">
        <v>4.4017</v>
      </c>
      <c r="F7" s="47">
        <v>1.38418</v>
      </c>
      <c r="G7" s="48" t="s">
        <v>27</v>
      </c>
      <c r="H7" s="53" t="s">
        <v>28</v>
      </c>
      <c r="I7" s="56">
        <v>8.28</v>
      </c>
    </row>
    <row r="8" ht="68" customHeight="1" spans="1:9">
      <c r="A8" s="44" t="s">
        <v>29</v>
      </c>
      <c r="B8" s="44" t="s">
        <v>30</v>
      </c>
      <c r="C8" s="45">
        <v>330109800100</v>
      </c>
      <c r="D8" s="47">
        <v>22.2333333333333</v>
      </c>
      <c r="E8" s="47">
        <v>24.7</v>
      </c>
      <c r="F8" s="47">
        <v>2.46666666666667</v>
      </c>
      <c r="G8" s="48" t="s">
        <v>31</v>
      </c>
      <c r="H8" s="49" t="s">
        <v>32</v>
      </c>
      <c r="I8" s="56" t="s">
        <v>33</v>
      </c>
    </row>
    <row r="11" ht="48" customHeight="1" spans="1:9">
      <c r="A11" s="43" t="s">
        <v>2</v>
      </c>
      <c r="B11" s="43" t="s">
        <v>3</v>
      </c>
      <c r="C11" s="43" t="s">
        <v>4</v>
      </c>
      <c r="D11" s="43" t="s">
        <v>5</v>
      </c>
      <c r="E11" s="43" t="s">
        <v>6</v>
      </c>
      <c r="F11" s="43" t="s">
        <v>7</v>
      </c>
      <c r="G11" s="43" t="s">
        <v>8</v>
      </c>
      <c r="H11" s="43" t="s">
        <v>9</v>
      </c>
      <c r="I11" s="55" t="s">
        <v>10</v>
      </c>
    </row>
    <row r="12" ht="48" customHeight="1" spans="1:9">
      <c r="A12" s="44" t="s">
        <v>11</v>
      </c>
      <c r="B12" s="44" t="s">
        <v>12</v>
      </c>
      <c r="C12" s="45">
        <v>330103301700</v>
      </c>
      <c r="D12" s="47">
        <v>12.9377132133929</v>
      </c>
      <c r="E12" s="47">
        <v>15.18</v>
      </c>
      <c r="F12" s="47">
        <v>2.24228678660714</v>
      </c>
      <c r="G12" s="48" t="s">
        <v>13</v>
      </c>
      <c r="H12" s="49" t="s">
        <v>34</v>
      </c>
      <c r="I12" s="56">
        <v>9.08</v>
      </c>
    </row>
    <row r="13" ht="48" customHeight="1" spans="1:9">
      <c r="A13" s="44" t="s">
        <v>15</v>
      </c>
      <c r="B13" s="44" t="s">
        <v>16</v>
      </c>
      <c r="C13" s="50" t="s">
        <v>17</v>
      </c>
      <c r="D13" s="47">
        <v>0.170474376446575</v>
      </c>
      <c r="E13" s="47">
        <v>0.393</v>
      </c>
      <c r="F13" s="47">
        <v>0.222525623553425</v>
      </c>
      <c r="G13" s="48" t="s">
        <v>18</v>
      </c>
      <c r="H13" s="57" t="s">
        <v>35</v>
      </c>
      <c r="I13" s="56">
        <v>9.15</v>
      </c>
    </row>
    <row r="14" ht="48" customHeight="1" spans="1:9">
      <c r="A14" s="44" t="s">
        <v>20</v>
      </c>
      <c r="B14" s="44" t="s">
        <v>21</v>
      </c>
      <c r="C14" s="45">
        <v>330102304100</v>
      </c>
      <c r="D14" s="51" t="s">
        <v>22</v>
      </c>
      <c r="E14" s="47">
        <v>9.7</v>
      </c>
      <c r="F14" s="47" t="e">
        <v>#VALUE!</v>
      </c>
      <c r="G14" s="48" t="s">
        <v>23</v>
      </c>
      <c r="H14" s="57" t="s">
        <v>36</v>
      </c>
      <c r="I14" s="56">
        <v>9.3</v>
      </c>
    </row>
    <row r="15" ht="48" customHeight="1" spans="1:9">
      <c r="A15" s="44" t="s">
        <v>25</v>
      </c>
      <c r="B15" s="44" t="s">
        <v>26</v>
      </c>
      <c r="C15" s="45">
        <v>330101400700</v>
      </c>
      <c r="D15" s="47">
        <v>3.01752</v>
      </c>
      <c r="E15" s="47">
        <v>4.4017</v>
      </c>
      <c r="F15" s="47">
        <v>1.38418</v>
      </c>
      <c r="G15" s="48" t="s">
        <v>27</v>
      </c>
      <c r="H15" s="53" t="s">
        <v>37</v>
      </c>
      <c r="I15" s="56">
        <v>9.22</v>
      </c>
    </row>
    <row r="16" ht="48" customHeight="1" spans="1:9">
      <c r="A16" s="44" t="s">
        <v>29</v>
      </c>
      <c r="B16" s="44" t="s">
        <v>30</v>
      </c>
      <c r="C16" s="45">
        <v>330109800100</v>
      </c>
      <c r="D16" s="47">
        <v>22.2333333333333</v>
      </c>
      <c r="E16" s="47">
        <v>24.7</v>
      </c>
      <c r="F16" s="47">
        <v>2.46666666666667</v>
      </c>
      <c r="G16" s="48" t="s">
        <v>31</v>
      </c>
      <c r="H16" s="49" t="s">
        <v>38</v>
      </c>
      <c r="I16" s="56">
        <v>9.25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B25" sqref="B25"/>
    </sheetView>
  </sheetViews>
  <sheetFormatPr defaultColWidth="9" defaultRowHeight="13.5" outlineLevelRow="7"/>
  <cols>
    <col min="1" max="1" width="12.5416666666667" customWidth="1"/>
    <col min="2" max="2" width="25.125" customWidth="1"/>
    <col min="3" max="3" width="16.5" customWidth="1"/>
    <col min="4" max="4" width="26.875" customWidth="1"/>
    <col min="5" max="5" width="10.2666666666667" customWidth="1"/>
    <col min="6" max="6" width="13.375" customWidth="1"/>
    <col min="7" max="7" width="12" customWidth="1"/>
    <col min="8" max="8" width="66.625" customWidth="1"/>
    <col min="9" max="9" width="13.75" style="42" customWidth="1"/>
    <col min="10" max="10" width="15.5" customWidth="1"/>
  </cols>
  <sheetData>
    <row r="3" customFormat="1" ht="48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55" t="s">
        <v>39</v>
      </c>
    </row>
    <row r="4" customFormat="1" ht="63" customHeight="1" spans="1:9">
      <c r="A4" s="44" t="s">
        <v>11</v>
      </c>
      <c r="B4" s="44" t="s">
        <v>12</v>
      </c>
      <c r="C4" s="45">
        <v>330103301700</v>
      </c>
      <c r="D4" s="46">
        <v>12.9377132133929</v>
      </c>
      <c r="E4" s="47">
        <v>15.18</v>
      </c>
      <c r="F4" s="47">
        <v>2.24228678660714</v>
      </c>
      <c r="G4" s="48" t="s">
        <v>13</v>
      </c>
      <c r="H4" s="49" t="s">
        <v>40</v>
      </c>
      <c r="I4" s="56" t="s">
        <v>41</v>
      </c>
    </row>
    <row r="5" customFormat="1" ht="64" customHeight="1" spans="1:9">
      <c r="A5" s="44" t="s">
        <v>15</v>
      </c>
      <c r="B5" s="44" t="s">
        <v>16</v>
      </c>
      <c r="C5" s="50" t="s">
        <v>17</v>
      </c>
      <c r="D5" s="46">
        <v>0.170474376446575</v>
      </c>
      <c r="E5" s="47">
        <v>0.393</v>
      </c>
      <c r="F5" s="47">
        <v>0.222525623553425</v>
      </c>
      <c r="G5" s="48" t="s">
        <v>18</v>
      </c>
      <c r="H5" s="57" t="s">
        <v>42</v>
      </c>
      <c r="I5" s="56" t="s">
        <v>41</v>
      </c>
    </row>
    <row r="6" customFormat="1" ht="54" customHeight="1" spans="1:9">
      <c r="A6" s="44" t="s">
        <v>20</v>
      </c>
      <c r="B6" s="44" t="s">
        <v>21</v>
      </c>
      <c r="C6" s="45">
        <v>330102304100</v>
      </c>
      <c r="D6" s="51" t="s">
        <v>22</v>
      </c>
      <c r="E6" s="47">
        <v>9.7</v>
      </c>
      <c r="F6" s="47" t="e">
        <v>#VALUE!</v>
      </c>
      <c r="G6" s="48" t="s">
        <v>23</v>
      </c>
      <c r="H6" s="57" t="s">
        <v>43</v>
      </c>
      <c r="I6" s="56" t="s">
        <v>41</v>
      </c>
    </row>
    <row r="7" customFormat="1" ht="50" customHeight="1" spans="1:9">
      <c r="A7" s="44" t="s">
        <v>25</v>
      </c>
      <c r="B7" s="44" t="s">
        <v>26</v>
      </c>
      <c r="C7" s="45">
        <v>330101400700</v>
      </c>
      <c r="D7" s="46">
        <v>3.01752</v>
      </c>
      <c r="E7" s="47">
        <v>4.4017</v>
      </c>
      <c r="F7" s="47">
        <v>1.38418</v>
      </c>
      <c r="G7" s="48" t="s">
        <v>27</v>
      </c>
      <c r="H7" s="53" t="s">
        <v>44</v>
      </c>
      <c r="I7" s="56" t="s">
        <v>41</v>
      </c>
    </row>
    <row r="8" customFormat="1" ht="57" customHeight="1" spans="1:9">
      <c r="A8" s="44" t="s">
        <v>29</v>
      </c>
      <c r="B8" s="44" t="s">
        <v>30</v>
      </c>
      <c r="C8" s="45">
        <v>330109800100</v>
      </c>
      <c r="D8" s="46">
        <v>22.2333333333333</v>
      </c>
      <c r="E8" s="47">
        <v>24.7</v>
      </c>
      <c r="F8" s="47">
        <v>2.46666666666667</v>
      </c>
      <c r="G8" s="48" t="s">
        <v>31</v>
      </c>
      <c r="H8" s="49" t="s">
        <v>45</v>
      </c>
      <c r="I8" s="56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A1" sqref="$A1:$XFD1048576"/>
    </sheetView>
  </sheetViews>
  <sheetFormatPr defaultColWidth="9" defaultRowHeight="13.5"/>
  <cols>
    <col min="1" max="1" width="12.5416666666667" customWidth="1"/>
    <col min="2" max="2" width="23.625" customWidth="1"/>
    <col min="3" max="3" width="14.5" customWidth="1"/>
    <col min="4" max="4" width="26.875" customWidth="1"/>
    <col min="5" max="5" width="19.375" customWidth="1"/>
    <col min="6" max="6" width="13.375" customWidth="1"/>
    <col min="7" max="7" width="12" customWidth="1"/>
    <col min="8" max="8" width="50.125" customWidth="1"/>
    <col min="9" max="9" width="13.75" style="42" customWidth="1"/>
  </cols>
  <sheetData>
    <row r="3" customFormat="1" ht="48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55" t="s">
        <v>39</v>
      </c>
    </row>
    <row r="4" customFormat="1" ht="63" customHeight="1" spans="1:9">
      <c r="A4" s="44" t="s">
        <v>11</v>
      </c>
      <c r="B4" s="44" t="s">
        <v>12</v>
      </c>
      <c r="C4" s="45">
        <v>330103301700</v>
      </c>
      <c r="D4" s="46">
        <v>12.9377132133929</v>
      </c>
      <c r="E4" s="47">
        <v>15.18</v>
      </c>
      <c r="F4" s="47">
        <v>2.24228678660714</v>
      </c>
      <c r="G4" s="48" t="s">
        <v>13</v>
      </c>
      <c r="H4" s="49" t="s">
        <v>46</v>
      </c>
      <c r="I4" s="56" t="s">
        <v>33</v>
      </c>
    </row>
    <row r="5" customFormat="1" ht="64" customHeight="1" spans="1:9">
      <c r="A5" s="44" t="s">
        <v>15</v>
      </c>
      <c r="B5" s="44" t="s">
        <v>16</v>
      </c>
      <c r="C5" s="50" t="s">
        <v>17</v>
      </c>
      <c r="D5" s="46">
        <v>0.170474376446575</v>
      </c>
      <c r="E5" s="47">
        <v>0.393</v>
      </c>
      <c r="F5" s="47">
        <v>0.222525623553425</v>
      </c>
      <c r="G5" s="48" t="s">
        <v>18</v>
      </c>
      <c r="H5" s="49" t="s">
        <v>47</v>
      </c>
      <c r="I5" s="56">
        <v>10.15</v>
      </c>
    </row>
    <row r="6" customFormat="1" ht="54" customHeight="1" spans="1:9">
      <c r="A6" s="44" t="s">
        <v>20</v>
      </c>
      <c r="B6" s="44" t="s">
        <v>21</v>
      </c>
      <c r="C6" s="45">
        <v>330102304100</v>
      </c>
      <c r="D6" s="51" t="s">
        <v>22</v>
      </c>
      <c r="E6" s="47">
        <v>9.7</v>
      </c>
      <c r="F6" s="47" t="e">
        <v>#VALUE!</v>
      </c>
      <c r="G6" s="48" t="s">
        <v>23</v>
      </c>
      <c r="H6" s="52" t="s">
        <v>48</v>
      </c>
      <c r="I6" s="56">
        <v>10.15</v>
      </c>
    </row>
    <row r="7" customFormat="1" ht="50" customHeight="1" spans="1:9">
      <c r="A7" s="44" t="s">
        <v>25</v>
      </c>
      <c r="B7" s="44" t="s">
        <v>26</v>
      </c>
      <c r="C7" s="45">
        <v>330101400700</v>
      </c>
      <c r="D7" s="46">
        <v>3.01752</v>
      </c>
      <c r="E7" s="47">
        <v>4.4017</v>
      </c>
      <c r="F7" s="47">
        <v>1.38418</v>
      </c>
      <c r="G7" s="48" t="s">
        <v>27</v>
      </c>
      <c r="H7" s="53" t="s">
        <v>49</v>
      </c>
      <c r="I7" s="56" t="s">
        <v>33</v>
      </c>
    </row>
    <row r="8" customFormat="1" ht="57" customHeight="1" spans="1:9">
      <c r="A8" s="44" t="s">
        <v>29</v>
      </c>
      <c r="B8" s="44" t="s">
        <v>30</v>
      </c>
      <c r="C8" s="45">
        <v>330109800100</v>
      </c>
      <c r="D8" s="46">
        <v>22.2333333333333</v>
      </c>
      <c r="E8" s="47">
        <v>24.7</v>
      </c>
      <c r="F8" s="47">
        <v>2.46666666666667</v>
      </c>
      <c r="G8" s="48" t="s">
        <v>31</v>
      </c>
      <c r="H8" s="49" t="s">
        <v>50</v>
      </c>
      <c r="I8" s="56">
        <v>9.3</v>
      </c>
    </row>
    <row r="9" ht="55" customHeight="1" spans="1:9">
      <c r="A9" s="53"/>
      <c r="B9" s="54" t="s">
        <v>51</v>
      </c>
      <c r="C9" s="53"/>
      <c r="D9" s="54" t="s">
        <v>52</v>
      </c>
      <c r="E9" s="54" t="s">
        <v>53</v>
      </c>
      <c r="F9" s="54" t="s">
        <v>54</v>
      </c>
      <c r="G9" s="54" t="s">
        <v>55</v>
      </c>
      <c r="H9" s="49" t="s">
        <v>56</v>
      </c>
      <c r="I9" s="56">
        <v>9.3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tabSelected="1" topLeftCell="A13" workbookViewId="0">
      <selection activeCell="K8" sqref="K8"/>
    </sheetView>
  </sheetViews>
  <sheetFormatPr defaultColWidth="9" defaultRowHeight="13.5"/>
  <cols>
    <col min="1" max="1" width="12.5416666666667" customWidth="1"/>
    <col min="2" max="2" width="23.625" customWidth="1"/>
    <col min="3" max="3" width="14.5" customWidth="1"/>
    <col min="4" max="4" width="26.875" customWidth="1"/>
    <col min="5" max="5" width="19.375" customWidth="1"/>
    <col min="6" max="6" width="13.375" customWidth="1"/>
    <col min="7" max="7" width="12" customWidth="1"/>
    <col min="8" max="8" width="50.125" customWidth="1"/>
    <col min="9" max="9" width="13.75" style="42" customWidth="1"/>
  </cols>
  <sheetData>
    <row r="3" customFormat="1" ht="48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55" t="s">
        <v>39</v>
      </c>
    </row>
    <row r="4" customFormat="1" ht="63" customHeight="1" spans="1:9">
      <c r="A4" s="44" t="s">
        <v>11</v>
      </c>
      <c r="B4" s="44" t="s">
        <v>12</v>
      </c>
      <c r="C4" s="45">
        <v>330103301700</v>
      </c>
      <c r="D4" s="46">
        <v>12.9377132133929</v>
      </c>
      <c r="E4" s="47">
        <v>15.18</v>
      </c>
      <c r="F4" s="47">
        <v>2.24228678660714</v>
      </c>
      <c r="G4" s="48" t="s">
        <v>13</v>
      </c>
      <c r="H4" s="49" t="s">
        <v>46</v>
      </c>
      <c r="I4" s="56" t="s">
        <v>33</v>
      </c>
    </row>
    <row r="5" customFormat="1" ht="64" customHeight="1" spans="1:9">
      <c r="A5" s="44" t="s">
        <v>15</v>
      </c>
      <c r="B5" s="44" t="s">
        <v>16</v>
      </c>
      <c r="C5" s="50" t="s">
        <v>17</v>
      </c>
      <c r="D5" s="46">
        <v>0.170474376446575</v>
      </c>
      <c r="E5" s="47">
        <v>0.393</v>
      </c>
      <c r="F5" s="47">
        <v>0.222525623553425</v>
      </c>
      <c r="G5" s="48" t="s">
        <v>18</v>
      </c>
      <c r="H5" s="49" t="s">
        <v>57</v>
      </c>
      <c r="I5" s="56">
        <v>11.15</v>
      </c>
    </row>
    <row r="6" customFormat="1" ht="54" customHeight="1" spans="1:9">
      <c r="A6" s="44" t="s">
        <v>20</v>
      </c>
      <c r="B6" s="44" t="s">
        <v>21</v>
      </c>
      <c r="C6" s="45">
        <v>330102304100</v>
      </c>
      <c r="D6" s="51" t="s">
        <v>22</v>
      </c>
      <c r="E6" s="47">
        <v>9.7</v>
      </c>
      <c r="F6" s="47" t="e">
        <v>#VALUE!</v>
      </c>
      <c r="G6" s="48" t="s">
        <v>23</v>
      </c>
      <c r="H6" s="52" t="s">
        <v>58</v>
      </c>
      <c r="I6" s="56" t="s">
        <v>59</v>
      </c>
    </row>
    <row r="7" customFormat="1" ht="50" customHeight="1" spans="1:9">
      <c r="A7" s="44" t="s">
        <v>25</v>
      </c>
      <c r="B7" s="44" t="s">
        <v>26</v>
      </c>
      <c r="C7" s="45">
        <v>330101400700</v>
      </c>
      <c r="D7" s="46">
        <v>3.01752</v>
      </c>
      <c r="E7" s="47">
        <v>4.4017</v>
      </c>
      <c r="F7" s="47">
        <v>1.38418</v>
      </c>
      <c r="G7" s="48" t="s">
        <v>27</v>
      </c>
      <c r="H7" s="53" t="s">
        <v>60</v>
      </c>
      <c r="I7" s="56" t="s">
        <v>33</v>
      </c>
    </row>
    <row r="8" customFormat="1" ht="57" customHeight="1" spans="1:9">
      <c r="A8" s="44" t="s">
        <v>29</v>
      </c>
      <c r="B8" s="44" t="s">
        <v>30</v>
      </c>
      <c r="C8" s="45">
        <v>330109800100</v>
      </c>
      <c r="D8" s="46">
        <v>22.2333333333333</v>
      </c>
      <c r="E8" s="47">
        <v>24.7</v>
      </c>
      <c r="F8" s="47">
        <v>2.46666666666667</v>
      </c>
      <c r="G8" s="48" t="s">
        <v>31</v>
      </c>
      <c r="H8" s="49" t="s">
        <v>61</v>
      </c>
      <c r="I8" s="56" t="s">
        <v>33</v>
      </c>
    </row>
    <row r="9" ht="55" customHeight="1" spans="1:9">
      <c r="A9" s="53"/>
      <c r="B9" s="54" t="s">
        <v>51</v>
      </c>
      <c r="C9" s="53"/>
      <c r="D9" s="54" t="s">
        <v>52</v>
      </c>
      <c r="E9" s="54" t="s">
        <v>53</v>
      </c>
      <c r="F9" s="54" t="s">
        <v>54</v>
      </c>
      <c r="G9" s="54" t="s">
        <v>55</v>
      </c>
      <c r="H9" s="49" t="s">
        <v>62</v>
      </c>
      <c r="I9" s="56" t="s">
        <v>59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K18" sqref="K18"/>
    </sheetView>
  </sheetViews>
  <sheetFormatPr defaultColWidth="9" defaultRowHeight="14.25"/>
  <cols>
    <col min="1" max="1" width="3.75" style="1" customWidth="1"/>
    <col min="2" max="2" width="8.75" style="1" customWidth="1"/>
    <col min="3" max="3" width="17.5" style="1" customWidth="1"/>
    <col min="4" max="7" width="6.625" style="1" customWidth="1"/>
    <col min="8" max="8" width="9" style="1"/>
    <col min="9" max="9" width="10.5" style="1" customWidth="1"/>
    <col min="10" max="10" width="6" style="1" customWidth="1"/>
    <col min="11" max="11" width="7.625" style="3" customWidth="1"/>
    <col min="12" max="12" width="8" style="3" customWidth="1"/>
    <col min="13" max="13" width="6.625" style="3" customWidth="1"/>
    <col min="14" max="14" width="15.875" style="1" customWidth="1"/>
    <col min="15" max="15" width="15.75" style="1" customWidth="1"/>
    <col min="16" max="16" width="9.625" style="1" customWidth="1"/>
    <col min="17" max="247" width="9" style="1"/>
    <col min="248" max="16384" width="9" style="4"/>
  </cols>
  <sheetData>
    <row r="1" s="1" customFormat="1" ht="22.5" spans="1:13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  <c r="K1" s="24"/>
      <c r="L1" s="24"/>
      <c r="M1" s="24"/>
    </row>
    <row r="2" s="1" customFormat="1" ht="22.5" spans="1:13">
      <c r="A2" s="5"/>
      <c r="B2" s="5"/>
      <c r="C2" s="5"/>
      <c r="D2" s="5"/>
      <c r="E2" s="5"/>
      <c r="F2" s="5"/>
      <c r="G2" s="5"/>
      <c r="H2" s="5"/>
      <c r="I2" s="5"/>
      <c r="J2" s="5"/>
      <c r="K2" s="24"/>
      <c r="L2" s="24"/>
      <c r="M2" s="24"/>
    </row>
    <row r="3" s="1" customFormat="1" ht="13.5" spans="1:13">
      <c r="A3" s="6" t="s">
        <v>64</v>
      </c>
      <c r="B3" s="6"/>
      <c r="C3" s="6"/>
      <c r="D3" s="6"/>
      <c r="K3" s="3"/>
      <c r="L3" s="3"/>
      <c r="M3" s="3"/>
    </row>
    <row r="4" s="1" customFormat="1" ht="13.5" spans="1:13">
      <c r="A4" s="6" t="s">
        <v>65</v>
      </c>
      <c r="B4" s="6"/>
      <c r="C4" s="6"/>
      <c r="D4" s="6"/>
      <c r="K4" s="3" t="s">
        <v>66</v>
      </c>
      <c r="L4" s="3"/>
      <c r="M4" s="3"/>
    </row>
    <row r="5" s="1" customFormat="1" ht="13.5" spans="1:13">
      <c r="A5" s="1" t="s">
        <v>67</v>
      </c>
      <c r="K5" s="3"/>
      <c r="L5" s="3"/>
      <c r="M5" s="3"/>
    </row>
    <row r="6" s="1" customFormat="1" ht="13.5" spans="1:13">
      <c r="A6" s="1" t="s">
        <v>68</v>
      </c>
      <c r="K6" s="3"/>
      <c r="L6" s="3"/>
      <c r="M6" s="3"/>
    </row>
    <row r="7" s="1" customFormat="1" ht="13.5" customHeight="1" spans="1:17">
      <c r="A7" s="7" t="s">
        <v>69</v>
      </c>
      <c r="B7" s="7" t="s">
        <v>70</v>
      </c>
      <c r="C7" s="7" t="s">
        <v>71</v>
      </c>
      <c r="D7" s="8" t="s">
        <v>72</v>
      </c>
      <c r="E7" s="8"/>
      <c r="F7" s="9" t="s">
        <v>73</v>
      </c>
      <c r="G7" s="10"/>
      <c r="H7" s="11"/>
      <c r="I7" s="25" t="s">
        <v>74</v>
      </c>
      <c r="J7" s="7" t="s">
        <v>75</v>
      </c>
      <c r="K7" s="25" t="s">
        <v>76</v>
      </c>
      <c r="L7" s="25" t="s">
        <v>77</v>
      </c>
      <c r="M7" s="26"/>
      <c r="Q7" s="1" t="s">
        <v>78</v>
      </c>
    </row>
    <row r="8" s="1" customFormat="1" ht="22.5" spans="1:17">
      <c r="A8" s="7"/>
      <c r="B8" s="7"/>
      <c r="C8" s="7"/>
      <c r="D8" s="12" t="s">
        <v>79</v>
      </c>
      <c r="E8" s="12" t="s">
        <v>80</v>
      </c>
      <c r="F8" s="12" t="s">
        <v>81</v>
      </c>
      <c r="G8" s="12" t="s">
        <v>82</v>
      </c>
      <c r="H8" s="7" t="s">
        <v>83</v>
      </c>
      <c r="I8" s="25"/>
      <c r="J8" s="7"/>
      <c r="K8" s="25"/>
      <c r="L8" s="25"/>
      <c r="M8" s="26" t="s">
        <v>84</v>
      </c>
      <c r="N8" s="1" t="s">
        <v>85</v>
      </c>
      <c r="O8" s="1" t="s">
        <v>86</v>
      </c>
      <c r="Q8" s="38" t="s">
        <v>87</v>
      </c>
    </row>
    <row r="9" s="1" customFormat="1" ht="13.5" spans="1:17">
      <c r="A9" s="13">
        <v>1</v>
      </c>
      <c r="B9" s="13" t="s">
        <v>88</v>
      </c>
      <c r="C9" s="13" t="s">
        <v>89</v>
      </c>
      <c r="D9" s="14">
        <v>0.28</v>
      </c>
      <c r="E9" s="14">
        <v>6.58</v>
      </c>
      <c r="F9" s="14">
        <v>0.72</v>
      </c>
      <c r="G9" s="14">
        <v>15.12</v>
      </c>
      <c r="H9" s="15">
        <v>10.22</v>
      </c>
      <c r="I9" s="27">
        <f t="shared" ref="I9:I17" si="0">E9+G9+H9</f>
        <v>31.92</v>
      </c>
      <c r="J9" s="7">
        <v>1</v>
      </c>
      <c r="K9" s="28">
        <f t="shared" ref="K9:K17" si="1">I9*J9</f>
        <v>31.92</v>
      </c>
      <c r="L9" s="29">
        <f t="shared" ref="L9:L17" si="2">K9*1.13</f>
        <v>36.0696</v>
      </c>
      <c r="M9" s="30">
        <v>39.01</v>
      </c>
      <c r="N9" s="31">
        <v>0.34</v>
      </c>
      <c r="O9" s="31">
        <v>0.9</v>
      </c>
      <c r="Q9" s="37">
        <f t="shared" ref="Q9:Q17" si="3">(M9-K9)/M9</f>
        <v>0.181748269674442</v>
      </c>
    </row>
    <row r="10" s="1" customFormat="1" ht="13.5" spans="1:17">
      <c r="A10" s="13">
        <v>2</v>
      </c>
      <c r="B10" s="13" t="s">
        <v>90</v>
      </c>
      <c r="C10" s="13" t="s">
        <v>91</v>
      </c>
      <c r="D10" s="11">
        <v>0.18</v>
      </c>
      <c r="E10" s="11">
        <v>4.23</v>
      </c>
      <c r="F10" s="11">
        <v>0.31</v>
      </c>
      <c r="G10" s="11">
        <v>6.51</v>
      </c>
      <c r="H10" s="15">
        <v>9.56</v>
      </c>
      <c r="I10" s="27">
        <f t="shared" si="0"/>
        <v>20.3</v>
      </c>
      <c r="J10" s="7">
        <v>1</v>
      </c>
      <c r="K10" s="28">
        <f t="shared" si="1"/>
        <v>20.3</v>
      </c>
      <c r="L10" s="29">
        <f t="shared" si="2"/>
        <v>22.939</v>
      </c>
      <c r="M10" s="30">
        <v>25.38</v>
      </c>
      <c r="N10" s="31">
        <v>0.24</v>
      </c>
      <c r="O10" s="31">
        <v>0.35</v>
      </c>
      <c r="Q10" s="37">
        <f t="shared" si="3"/>
        <v>0.200157604412923</v>
      </c>
    </row>
    <row r="11" s="1" customFormat="1" ht="13.5" spans="1:17">
      <c r="A11" s="13">
        <v>3</v>
      </c>
      <c r="B11" s="13" t="s">
        <v>92</v>
      </c>
      <c r="C11" s="13" t="s">
        <v>93</v>
      </c>
      <c r="D11" s="11">
        <v>0.26</v>
      </c>
      <c r="E11" s="11">
        <v>6.11</v>
      </c>
      <c r="F11" s="11">
        <v>0.66</v>
      </c>
      <c r="G11" s="11">
        <v>13.86</v>
      </c>
      <c r="H11" s="15">
        <v>9.51</v>
      </c>
      <c r="I11" s="27">
        <f t="shared" si="0"/>
        <v>29.48</v>
      </c>
      <c r="J11" s="13">
        <v>1</v>
      </c>
      <c r="K11" s="28">
        <f t="shared" si="1"/>
        <v>29.48</v>
      </c>
      <c r="L11" s="29">
        <f t="shared" si="2"/>
        <v>33.3124</v>
      </c>
      <c r="M11" s="30">
        <v>36.19</v>
      </c>
      <c r="N11" s="31">
        <v>0.3</v>
      </c>
      <c r="O11" s="31">
        <v>0.8</v>
      </c>
      <c r="Q11" s="37">
        <f t="shared" si="3"/>
        <v>0.185410334346505</v>
      </c>
    </row>
    <row r="12" s="1" customFormat="1" ht="13.5" spans="1:17">
      <c r="A12" s="13">
        <v>4</v>
      </c>
      <c r="B12" s="13" t="s">
        <v>94</v>
      </c>
      <c r="C12" s="13" t="s">
        <v>95</v>
      </c>
      <c r="D12" s="11">
        <v>0.21</v>
      </c>
      <c r="E12" s="11">
        <v>4.935</v>
      </c>
      <c r="F12" s="11">
        <v>0.32</v>
      </c>
      <c r="G12" s="11">
        <v>6.72</v>
      </c>
      <c r="H12" s="15">
        <v>4.3</v>
      </c>
      <c r="I12" s="27">
        <f t="shared" si="0"/>
        <v>15.955</v>
      </c>
      <c r="J12" s="13">
        <v>1</v>
      </c>
      <c r="K12" s="28">
        <f t="shared" si="1"/>
        <v>15.955</v>
      </c>
      <c r="L12" s="29">
        <f t="shared" si="2"/>
        <v>18.02915</v>
      </c>
      <c r="M12" s="30">
        <v>18.42</v>
      </c>
      <c r="N12" s="31">
        <v>0.26</v>
      </c>
      <c r="O12" s="31">
        <v>0.37</v>
      </c>
      <c r="Q12" s="37">
        <f t="shared" si="3"/>
        <v>0.133821932681868</v>
      </c>
    </row>
    <row r="13" s="1" customFormat="1" ht="13.5" spans="1:17">
      <c r="A13" s="13">
        <v>5</v>
      </c>
      <c r="B13" s="13" t="s">
        <v>96</v>
      </c>
      <c r="C13" s="16" t="s">
        <v>97</v>
      </c>
      <c r="D13" s="17">
        <v>0.27</v>
      </c>
      <c r="E13" s="11">
        <v>6.345</v>
      </c>
      <c r="F13" s="11">
        <v>0.79</v>
      </c>
      <c r="G13" s="11">
        <v>16.59</v>
      </c>
      <c r="H13" s="15">
        <v>12.75</v>
      </c>
      <c r="I13" s="27">
        <f t="shared" si="0"/>
        <v>35.685</v>
      </c>
      <c r="J13" s="13">
        <v>1</v>
      </c>
      <c r="K13" s="28">
        <f t="shared" si="1"/>
        <v>35.685</v>
      </c>
      <c r="L13" s="29">
        <f t="shared" si="2"/>
        <v>40.32405</v>
      </c>
      <c r="M13" s="30">
        <v>43.71</v>
      </c>
      <c r="N13" s="31">
        <v>0.38</v>
      </c>
      <c r="O13" s="31">
        <v>0.87</v>
      </c>
      <c r="Q13" s="37">
        <f t="shared" si="3"/>
        <v>0.183596431022649</v>
      </c>
    </row>
    <row r="14" s="1" customFormat="1" ht="13.5" spans="1:17">
      <c r="A14" s="13">
        <v>6</v>
      </c>
      <c r="B14" s="13" t="s">
        <v>98</v>
      </c>
      <c r="C14" s="13" t="s">
        <v>99</v>
      </c>
      <c r="D14" s="11">
        <v>0.84</v>
      </c>
      <c r="E14" s="11">
        <v>19.74</v>
      </c>
      <c r="F14" s="11">
        <v>0.72</v>
      </c>
      <c r="G14" s="11">
        <v>15.12</v>
      </c>
      <c r="H14" s="15">
        <v>12.67</v>
      </c>
      <c r="I14" s="27">
        <f t="shared" si="0"/>
        <v>47.53</v>
      </c>
      <c r="J14" s="13">
        <v>1</v>
      </c>
      <c r="K14" s="28">
        <f t="shared" si="1"/>
        <v>47.53</v>
      </c>
      <c r="L14" s="29">
        <f t="shared" si="2"/>
        <v>53.7089</v>
      </c>
      <c r="M14" s="30">
        <v>57.72</v>
      </c>
      <c r="N14" s="31">
        <v>0.9</v>
      </c>
      <c r="O14" s="31">
        <v>1</v>
      </c>
      <c r="Q14" s="37">
        <f t="shared" si="3"/>
        <v>0.176541926541927</v>
      </c>
    </row>
    <row r="15" s="1" customFormat="1" ht="13.5" spans="1:17">
      <c r="A15" s="13">
        <v>7</v>
      </c>
      <c r="B15" s="13" t="s">
        <v>100</v>
      </c>
      <c r="C15" s="13" t="s">
        <v>101</v>
      </c>
      <c r="D15" s="11">
        <v>0.2</v>
      </c>
      <c r="E15" s="11">
        <v>4.7</v>
      </c>
      <c r="F15" s="11">
        <v>0.28</v>
      </c>
      <c r="G15" s="11">
        <v>5.88</v>
      </c>
      <c r="H15" s="15">
        <v>4.2</v>
      </c>
      <c r="I15" s="27">
        <f t="shared" si="0"/>
        <v>14.78</v>
      </c>
      <c r="J15" s="13">
        <v>1</v>
      </c>
      <c r="K15" s="28">
        <f t="shared" si="1"/>
        <v>14.78</v>
      </c>
      <c r="L15" s="29">
        <f t="shared" si="2"/>
        <v>16.7014</v>
      </c>
      <c r="M15" s="30">
        <v>17.58</v>
      </c>
      <c r="N15" s="31">
        <v>0.26</v>
      </c>
      <c r="O15" s="31">
        <v>0.37</v>
      </c>
      <c r="Q15" s="37">
        <f t="shared" si="3"/>
        <v>0.159271899886234</v>
      </c>
    </row>
    <row r="16" s="1" customFormat="1" ht="13.5" spans="1:17">
      <c r="A16" s="13">
        <v>8</v>
      </c>
      <c r="B16" s="13" t="s">
        <v>102</v>
      </c>
      <c r="C16" s="13" t="s">
        <v>103</v>
      </c>
      <c r="D16" s="17">
        <v>0.27</v>
      </c>
      <c r="E16" s="11">
        <v>6.345</v>
      </c>
      <c r="F16" s="11">
        <v>0.77</v>
      </c>
      <c r="G16" s="11">
        <v>16.17</v>
      </c>
      <c r="H16" s="15">
        <v>12.38</v>
      </c>
      <c r="I16" s="27">
        <f t="shared" si="0"/>
        <v>34.895</v>
      </c>
      <c r="J16" s="13">
        <v>1</v>
      </c>
      <c r="K16" s="28">
        <f t="shared" si="1"/>
        <v>34.895</v>
      </c>
      <c r="L16" s="29">
        <f t="shared" si="2"/>
        <v>39.43135</v>
      </c>
      <c r="M16" s="30">
        <v>42.86</v>
      </c>
      <c r="N16" s="31">
        <v>0.36</v>
      </c>
      <c r="O16" s="31">
        <v>0.85</v>
      </c>
      <c r="Q16" s="37">
        <f t="shared" si="3"/>
        <v>0.185837610825945</v>
      </c>
    </row>
    <row r="17" s="1" customFormat="1" ht="13.5" spans="1:17">
      <c r="A17" s="13">
        <v>9</v>
      </c>
      <c r="B17" s="13" t="s">
        <v>104</v>
      </c>
      <c r="C17" s="13" t="s">
        <v>105</v>
      </c>
      <c r="D17" s="11">
        <v>0.58</v>
      </c>
      <c r="E17" s="11">
        <v>13.63</v>
      </c>
      <c r="F17" s="11">
        <v>0.7</v>
      </c>
      <c r="G17" s="11">
        <v>14.7</v>
      </c>
      <c r="H17" s="15">
        <v>14.65</v>
      </c>
      <c r="I17" s="27">
        <f t="shared" si="0"/>
        <v>42.98</v>
      </c>
      <c r="J17" s="13">
        <v>1</v>
      </c>
      <c r="K17" s="28">
        <f t="shared" si="1"/>
        <v>42.98</v>
      </c>
      <c r="L17" s="29">
        <f t="shared" si="2"/>
        <v>48.5674</v>
      </c>
      <c r="M17" s="30">
        <v>51.98</v>
      </c>
      <c r="N17" s="31">
        <v>0.9</v>
      </c>
      <c r="O17" s="31">
        <v>0.91</v>
      </c>
      <c r="Q17" s="37">
        <f t="shared" si="3"/>
        <v>0.173143516737207</v>
      </c>
    </row>
    <row r="18" s="1" customFormat="1" ht="13.5" spans="1:13">
      <c r="A18" s="13">
        <v>10</v>
      </c>
      <c r="B18" s="13"/>
      <c r="C18" s="13" t="s">
        <v>106</v>
      </c>
      <c r="D18" s="17"/>
      <c r="E18" s="17">
        <f t="shared" ref="E18:I18" si="4">SUM(E9:E17)</f>
        <v>72.615</v>
      </c>
      <c r="F18" s="17"/>
      <c r="G18" s="17">
        <f t="shared" si="4"/>
        <v>110.67</v>
      </c>
      <c r="H18" s="17">
        <f t="shared" si="4"/>
        <v>90.24</v>
      </c>
      <c r="I18" s="17">
        <f t="shared" si="4"/>
        <v>273.525</v>
      </c>
      <c r="J18" s="32"/>
      <c r="K18" s="29">
        <f>SUM(K9:K17)</f>
        <v>273.525</v>
      </c>
      <c r="L18" s="29">
        <f>SUM(L9:L17)</f>
        <v>309.08325</v>
      </c>
      <c r="M18" s="33">
        <v>332.85</v>
      </c>
    </row>
    <row r="19" s="2" customFormat="1" ht="13.5" customHeight="1" spans="1:12">
      <c r="A19" s="18" t="s">
        <v>107</v>
      </c>
      <c r="B19" s="19"/>
      <c r="C19" s="19"/>
      <c r="D19" s="19"/>
      <c r="E19" s="19"/>
      <c r="F19" s="19"/>
      <c r="G19" s="19"/>
      <c r="H19" s="19"/>
      <c r="I19" s="19"/>
      <c r="J19" s="19"/>
      <c r="K19" s="34"/>
      <c r="L19" s="34"/>
    </row>
    <row r="20" s="1" customFormat="1" ht="13.5" spans="1:13">
      <c r="A20" s="20"/>
      <c r="B20" s="21"/>
      <c r="C20" s="21"/>
      <c r="D20" s="21"/>
      <c r="E20" s="21"/>
      <c r="F20" s="21"/>
      <c r="G20" s="21"/>
      <c r="H20" s="22"/>
      <c r="I20" s="21"/>
      <c r="J20" s="22"/>
      <c r="K20" s="22"/>
      <c r="L20" s="22"/>
      <c r="M20" s="22"/>
    </row>
    <row r="21" s="1" customFormat="1" ht="19" customHeight="1" spans="1:13">
      <c r="A21" s="23" t="s">
        <v>108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2"/>
    </row>
    <row r="22" s="1" customFormat="1" ht="13.5" spans="1:13">
      <c r="A22" s="7" t="s">
        <v>69</v>
      </c>
      <c r="B22" s="7" t="s">
        <v>70</v>
      </c>
      <c r="C22" s="7" t="s">
        <v>71</v>
      </c>
      <c r="D22" s="8" t="s">
        <v>72</v>
      </c>
      <c r="E22" s="8"/>
      <c r="F22" s="9" t="s">
        <v>73</v>
      </c>
      <c r="G22" s="10"/>
      <c r="H22" s="11"/>
      <c r="I22" s="25" t="s">
        <v>74</v>
      </c>
      <c r="J22" s="7" t="s">
        <v>75</v>
      </c>
      <c r="K22" s="25" t="s">
        <v>76</v>
      </c>
      <c r="L22" s="25" t="s">
        <v>77</v>
      </c>
      <c r="M22" s="22" t="s">
        <v>109</v>
      </c>
    </row>
    <row r="23" s="1" customFormat="1" ht="22.5" spans="1:13">
      <c r="A23" s="7"/>
      <c r="B23" s="7"/>
      <c r="C23" s="7"/>
      <c r="D23" s="12" t="s">
        <v>79</v>
      </c>
      <c r="E23" s="12" t="s">
        <v>80</v>
      </c>
      <c r="F23" s="12" t="s">
        <v>81</v>
      </c>
      <c r="G23" s="12" t="s">
        <v>82</v>
      </c>
      <c r="H23" s="7" t="s">
        <v>83</v>
      </c>
      <c r="I23" s="25"/>
      <c r="J23" s="7"/>
      <c r="K23" s="25"/>
      <c r="L23" s="25"/>
      <c r="M23" s="35" t="s">
        <v>87</v>
      </c>
    </row>
    <row r="24" s="1" customFormat="1" ht="13.5" spans="1:13">
      <c r="A24" s="13">
        <v>1</v>
      </c>
      <c r="B24" s="13" t="s">
        <v>88</v>
      </c>
      <c r="C24" s="13" t="s">
        <v>89</v>
      </c>
      <c r="D24" s="14">
        <v>0.28</v>
      </c>
      <c r="E24" s="14">
        <v>6.58</v>
      </c>
      <c r="F24" s="14">
        <v>0.72</v>
      </c>
      <c r="G24" s="14">
        <v>15.12</v>
      </c>
      <c r="H24" s="15">
        <v>10.08</v>
      </c>
      <c r="I24" s="27">
        <f t="shared" ref="I24:I32" si="5">E24+G24+H24</f>
        <v>31.78</v>
      </c>
      <c r="J24" s="7">
        <v>1</v>
      </c>
      <c r="K24" s="36">
        <f t="shared" ref="K24:K32" si="6">I24*J24</f>
        <v>31.78</v>
      </c>
      <c r="L24" s="29">
        <f t="shared" ref="L24:L32" si="7">K24*1.13</f>
        <v>35.9114</v>
      </c>
      <c r="M24" s="37">
        <f t="shared" ref="M24:M32" si="8">(H9-H24)/H9</f>
        <v>0.0136986301369864</v>
      </c>
    </row>
    <row r="25" s="1" customFormat="1" ht="13.5" spans="1:13">
      <c r="A25" s="13">
        <v>2</v>
      </c>
      <c r="B25" s="13" t="s">
        <v>90</v>
      </c>
      <c r="C25" s="13" t="s">
        <v>91</v>
      </c>
      <c r="D25" s="11">
        <v>0.18</v>
      </c>
      <c r="E25" s="11">
        <v>4.23</v>
      </c>
      <c r="F25" s="11">
        <v>0.31</v>
      </c>
      <c r="G25" s="11">
        <v>6.51</v>
      </c>
      <c r="H25" s="15">
        <v>9.29</v>
      </c>
      <c r="I25" s="27">
        <f t="shared" si="5"/>
        <v>20.03</v>
      </c>
      <c r="J25" s="7">
        <v>1</v>
      </c>
      <c r="K25" s="36">
        <f t="shared" si="6"/>
        <v>20.03</v>
      </c>
      <c r="L25" s="29">
        <f t="shared" si="7"/>
        <v>22.6339</v>
      </c>
      <c r="M25" s="37">
        <f t="shared" si="8"/>
        <v>0.0282426778242679</v>
      </c>
    </row>
    <row r="26" s="1" customFormat="1" ht="13.5" spans="1:13">
      <c r="A26" s="13">
        <v>3</v>
      </c>
      <c r="B26" s="13" t="s">
        <v>92</v>
      </c>
      <c r="C26" s="13" t="s">
        <v>93</v>
      </c>
      <c r="D26" s="11">
        <v>0.26</v>
      </c>
      <c r="E26" s="11">
        <v>6.11</v>
      </c>
      <c r="F26" s="11">
        <v>0.66</v>
      </c>
      <c r="G26" s="11">
        <v>13.86</v>
      </c>
      <c r="H26" s="15">
        <v>9.25</v>
      </c>
      <c r="I26" s="27">
        <f t="shared" si="5"/>
        <v>29.22</v>
      </c>
      <c r="J26" s="13">
        <v>1</v>
      </c>
      <c r="K26" s="36">
        <f t="shared" si="6"/>
        <v>29.22</v>
      </c>
      <c r="L26" s="29">
        <f t="shared" si="7"/>
        <v>33.0186</v>
      </c>
      <c r="M26" s="37">
        <f t="shared" si="8"/>
        <v>0.0273396424815983</v>
      </c>
    </row>
    <row r="27" s="1" customFormat="1" ht="13.5" spans="1:13">
      <c r="A27" s="13">
        <v>4</v>
      </c>
      <c r="B27" s="13" t="s">
        <v>94</v>
      </c>
      <c r="C27" s="13" t="s">
        <v>95</v>
      </c>
      <c r="D27" s="11">
        <v>0.21</v>
      </c>
      <c r="E27" s="11">
        <v>4.935</v>
      </c>
      <c r="F27" s="11">
        <v>0.32</v>
      </c>
      <c r="G27" s="11">
        <v>6.72</v>
      </c>
      <c r="H27" s="15">
        <v>4.25</v>
      </c>
      <c r="I27" s="27">
        <f t="shared" si="5"/>
        <v>15.905</v>
      </c>
      <c r="J27" s="13">
        <v>1</v>
      </c>
      <c r="K27" s="36">
        <f t="shared" si="6"/>
        <v>15.905</v>
      </c>
      <c r="L27" s="29">
        <f t="shared" si="7"/>
        <v>17.97265</v>
      </c>
      <c r="M27" s="37">
        <f t="shared" si="8"/>
        <v>0.0116279069767441</v>
      </c>
    </row>
    <row r="28" s="1" customFormat="1" ht="13.5" spans="1:13">
      <c r="A28" s="13">
        <v>5</v>
      </c>
      <c r="B28" s="13" t="s">
        <v>96</v>
      </c>
      <c r="C28" s="16" t="s">
        <v>97</v>
      </c>
      <c r="D28" s="17">
        <v>0.27</v>
      </c>
      <c r="E28" s="11">
        <v>6.345</v>
      </c>
      <c r="F28" s="11">
        <v>0.79</v>
      </c>
      <c r="G28" s="11">
        <v>16.59</v>
      </c>
      <c r="H28" s="15">
        <v>12.37</v>
      </c>
      <c r="I28" s="27">
        <f t="shared" si="5"/>
        <v>35.305</v>
      </c>
      <c r="J28" s="13">
        <v>1</v>
      </c>
      <c r="K28" s="36">
        <f t="shared" si="6"/>
        <v>35.305</v>
      </c>
      <c r="L28" s="29">
        <f t="shared" si="7"/>
        <v>39.89465</v>
      </c>
      <c r="M28" s="37">
        <f t="shared" si="8"/>
        <v>0.0298039215686275</v>
      </c>
    </row>
    <row r="29" s="1" customFormat="1" ht="13.5" spans="1:13">
      <c r="A29" s="13">
        <v>6</v>
      </c>
      <c r="B29" s="13" t="s">
        <v>98</v>
      </c>
      <c r="C29" s="13" t="s">
        <v>99</v>
      </c>
      <c r="D29" s="11">
        <v>0.84</v>
      </c>
      <c r="E29" s="11">
        <v>19.74</v>
      </c>
      <c r="F29" s="11">
        <v>0.72</v>
      </c>
      <c r="G29" s="11">
        <v>15.12</v>
      </c>
      <c r="H29" s="15">
        <v>12.55</v>
      </c>
      <c r="I29" s="27">
        <f t="shared" si="5"/>
        <v>47.41</v>
      </c>
      <c r="J29" s="13">
        <v>1</v>
      </c>
      <c r="K29" s="36">
        <f t="shared" si="6"/>
        <v>47.41</v>
      </c>
      <c r="L29" s="29">
        <f t="shared" si="7"/>
        <v>53.5733</v>
      </c>
      <c r="M29" s="37">
        <f t="shared" si="8"/>
        <v>0.00947119179163372</v>
      </c>
    </row>
    <row r="30" spans="1:13">
      <c r="A30" s="13">
        <v>7</v>
      </c>
      <c r="B30" s="13" t="s">
        <v>100</v>
      </c>
      <c r="C30" s="13" t="s">
        <v>101</v>
      </c>
      <c r="D30" s="11">
        <v>0.2</v>
      </c>
      <c r="E30" s="11">
        <v>4.7</v>
      </c>
      <c r="F30" s="11">
        <v>0.28</v>
      </c>
      <c r="G30" s="11">
        <v>5.88</v>
      </c>
      <c r="H30" s="15">
        <v>4.2</v>
      </c>
      <c r="I30" s="27">
        <f t="shared" si="5"/>
        <v>14.78</v>
      </c>
      <c r="J30" s="13">
        <v>1</v>
      </c>
      <c r="K30" s="36">
        <f t="shared" si="6"/>
        <v>14.78</v>
      </c>
      <c r="L30" s="29">
        <f t="shared" si="7"/>
        <v>16.7014</v>
      </c>
      <c r="M30" s="37">
        <f t="shared" si="8"/>
        <v>0</v>
      </c>
    </row>
    <row r="31" spans="1:13">
      <c r="A31" s="13">
        <v>8</v>
      </c>
      <c r="B31" s="13" t="s">
        <v>102</v>
      </c>
      <c r="C31" s="13" t="s">
        <v>103</v>
      </c>
      <c r="D31" s="17">
        <v>0.27</v>
      </c>
      <c r="E31" s="11">
        <v>6.345</v>
      </c>
      <c r="F31" s="11">
        <v>0.77</v>
      </c>
      <c r="G31" s="11">
        <v>16.17</v>
      </c>
      <c r="H31" s="15">
        <v>12.15</v>
      </c>
      <c r="I31" s="27">
        <f t="shared" si="5"/>
        <v>34.665</v>
      </c>
      <c r="J31" s="13">
        <v>1</v>
      </c>
      <c r="K31" s="36">
        <f t="shared" si="6"/>
        <v>34.665</v>
      </c>
      <c r="L31" s="29">
        <f t="shared" si="7"/>
        <v>39.17145</v>
      </c>
      <c r="M31" s="37">
        <f t="shared" si="8"/>
        <v>0.018578352180937</v>
      </c>
    </row>
    <row r="32" spans="1:13">
      <c r="A32" s="13">
        <v>9</v>
      </c>
      <c r="B32" s="13" t="s">
        <v>104</v>
      </c>
      <c r="C32" s="13" t="s">
        <v>105</v>
      </c>
      <c r="D32" s="11">
        <v>0.58</v>
      </c>
      <c r="E32" s="11">
        <v>13.63</v>
      </c>
      <c r="F32" s="11">
        <v>0.7</v>
      </c>
      <c r="G32" s="11">
        <v>14.7</v>
      </c>
      <c r="H32" s="15">
        <v>14.25</v>
      </c>
      <c r="I32" s="27">
        <f t="shared" si="5"/>
        <v>42.58</v>
      </c>
      <c r="J32" s="13">
        <v>1</v>
      </c>
      <c r="K32" s="36">
        <f t="shared" si="6"/>
        <v>42.58</v>
      </c>
      <c r="L32" s="29">
        <f t="shared" si="7"/>
        <v>48.1154</v>
      </c>
      <c r="M32" s="37">
        <f t="shared" si="8"/>
        <v>0.0273037542662116</v>
      </c>
    </row>
    <row r="33" spans="1:12">
      <c r="A33" s="13">
        <v>10</v>
      </c>
      <c r="B33" s="13"/>
      <c r="C33" s="13" t="s">
        <v>106</v>
      </c>
      <c r="D33" s="17"/>
      <c r="E33" s="17">
        <f t="shared" ref="E33:I33" si="9">SUM(E24:E32)</f>
        <v>72.615</v>
      </c>
      <c r="F33" s="17"/>
      <c r="G33" s="17">
        <f t="shared" si="9"/>
        <v>110.67</v>
      </c>
      <c r="H33" s="17">
        <f t="shared" si="9"/>
        <v>88.39</v>
      </c>
      <c r="I33" s="17">
        <f t="shared" si="9"/>
        <v>271.675</v>
      </c>
      <c r="J33" s="32"/>
      <c r="K33" s="29">
        <f>SUM(K24:K32)</f>
        <v>271.675</v>
      </c>
      <c r="L33" s="29">
        <f>SUM(L24:L32)</f>
        <v>306.99275</v>
      </c>
    </row>
    <row r="34" spans="1:12">
      <c r="A34" s="18" t="s">
        <v>107</v>
      </c>
      <c r="B34" s="19"/>
      <c r="C34" s="19"/>
      <c r="D34" s="19"/>
      <c r="E34" s="19"/>
      <c r="F34" s="19"/>
      <c r="G34" s="19"/>
      <c r="H34" s="19"/>
      <c r="I34" s="19"/>
      <c r="J34" s="19"/>
      <c r="K34" s="34"/>
      <c r="L34" s="34"/>
    </row>
    <row r="35" spans="1:12">
      <c r="A35" s="20"/>
      <c r="B35" s="21"/>
      <c r="C35" s="21"/>
      <c r="D35" s="21"/>
      <c r="E35" s="21"/>
      <c r="F35" s="21"/>
      <c r="G35" s="21"/>
      <c r="H35" s="22"/>
      <c r="I35" s="21"/>
      <c r="J35" s="22"/>
      <c r="K35" s="22"/>
      <c r="L35" s="22"/>
    </row>
    <row r="43" spans="15:15">
      <c r="O43" s="38"/>
    </row>
    <row r="44" spans="15:15">
      <c r="O44" s="38"/>
    </row>
    <row r="47" spans="14:16">
      <c r="N47" s="39" t="s">
        <v>55</v>
      </c>
      <c r="O47" s="39" t="s">
        <v>110</v>
      </c>
      <c r="P47" s="40" t="s">
        <v>87</v>
      </c>
    </row>
    <row r="48" spans="14:16">
      <c r="N48" s="39" t="s">
        <v>111</v>
      </c>
      <c r="O48" s="39">
        <v>24.5</v>
      </c>
      <c r="P48" s="41">
        <f>1/O48</f>
        <v>0.0408163265306122</v>
      </c>
    </row>
    <row r="49" spans="14:16">
      <c r="N49" s="39" t="s">
        <v>112</v>
      </c>
      <c r="O49" s="39">
        <v>22</v>
      </c>
      <c r="P49" s="41">
        <f>1/O49</f>
        <v>0.0454545454545455</v>
      </c>
    </row>
  </sheetData>
  <mergeCells count="22">
    <mergeCell ref="A1:K1"/>
    <mergeCell ref="A3:D3"/>
    <mergeCell ref="A4:D4"/>
    <mergeCell ref="D7:E7"/>
    <mergeCell ref="A19:K19"/>
    <mergeCell ref="A21:L21"/>
    <mergeCell ref="D22:E22"/>
    <mergeCell ref="A34:K34"/>
    <mergeCell ref="A7:A8"/>
    <mergeCell ref="A22:A23"/>
    <mergeCell ref="B7:B8"/>
    <mergeCell ref="B22:B23"/>
    <mergeCell ref="C7:C8"/>
    <mergeCell ref="C22:C23"/>
    <mergeCell ref="I7:I8"/>
    <mergeCell ref="I22:I23"/>
    <mergeCell ref="J7:J8"/>
    <mergeCell ref="J22:J23"/>
    <mergeCell ref="K7:K8"/>
    <mergeCell ref="K22:K23"/>
    <mergeCell ref="L7:L8"/>
    <mergeCell ref="L22:L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2020.9.8</vt:lpstr>
      <vt:lpstr>2020.9.14</vt:lpstr>
      <vt:lpstr>2020.9.23</vt:lpstr>
      <vt:lpstr>2020.10.17</vt:lpstr>
      <vt:lpstr>布料、加工费报价单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2020-08-26T06:59:00Z</dcterms:created>
  <dcterms:modified xsi:type="dcterms:W3CDTF">2020-10-17T03:31:49Z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