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11月第3周\"/>
    </mc:Choice>
  </mc:AlternateContent>
  <xr:revisionPtr revIDLastSave="0" documentId="13_ncr:1_{3C062820-B192-4F66-959C-D28C633A2E1B}" xr6:coauthVersionLast="45" xr6:coauthVersionMax="45" xr10:uidLastSave="{00000000-0000-0000-0000-000000000000}"/>
  <bookViews>
    <workbookView xWindow="12240" yWindow="0" windowWidth="16545" windowHeight="15135" tabRatio="908" xr2:uid="{00000000-000D-0000-FFFF-FFFF00000000}"/>
  </bookViews>
  <sheets>
    <sheet name="周报汇总" sheetId="1" r:id="rId1"/>
    <sheet name="10月库存统计" sheetId="27" state="hidden" r:id="rId2"/>
    <sheet name="①营业收入" sheetId="3" state="hidden" r:id="rId3"/>
    <sheet name="②营业成本" sheetId="11" state="hidden" r:id="rId4"/>
    <sheet name="③销售费用" sheetId="13" state="hidden" r:id="rId5"/>
    <sheet name="④管理费用" sheetId="15" state="hidden" r:id="rId6"/>
    <sheet name="⑤财务费用" sheetId="16" state="hidden" r:id="rId7"/>
    <sheet name="⑥营业利润" sheetId="17" state="hidden" r:id="rId8"/>
    <sheet name="⑦净利润" sheetId="18" state="hidden" r:id="rId9"/>
    <sheet name="⑧投入产出分析" sheetId="12" state="hidden" r:id="rId10"/>
    <sheet name="⑨上周生产实际" sheetId="14" state="hidden" r:id="rId11"/>
    <sheet name="⑩交付情况" sheetId="19" state="hidden" r:id="rId12"/>
    <sheet name="⑪人均产值" sheetId="20" state="hidden" r:id="rId13"/>
    <sheet name="⑫一次交验合格率" sheetId="21" state="hidden" r:id="rId14"/>
    <sheet name="⑬运费" sheetId="22" state="hidden" r:id="rId15"/>
    <sheet name="⑭人员现状" sheetId="23" state="hidden" r:id="rId16"/>
    <sheet name="⑮效率统计" sheetId="24" state="hidden" r:id="rId17"/>
    <sheet name="⑯回款" sheetId="25" state="hidden" r:id="rId18"/>
    <sheet name="⑰库存明细" sheetId="26" state="hidden" r:id="rId19"/>
    <sheet name="月数据明细" sheetId="7" state="hidden" r:id="rId20"/>
    <sheet name="Sheet5" sheetId="8" state="hidden" r:id="rId21"/>
  </sheets>
  <externalReferences>
    <externalReference r:id="rId22"/>
  </externalReferences>
  <definedNames>
    <definedName name="_xlnm._FilterDatabase" localSheetId="15" hidden="1">⑭人员现状!$A$15:$U$23</definedName>
    <definedName name="_xlnm.Print_Area" localSheetId="0">周报汇总!$A$1:$W$443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2" i="1" l="1"/>
  <c r="Q40" i="1"/>
  <c r="E181" i="1"/>
  <c r="I181" i="1"/>
  <c r="G187" i="1"/>
  <c r="L128" i="1"/>
  <c r="L129" i="1"/>
  <c r="R129" i="1"/>
  <c r="L130" i="1"/>
  <c r="P22" i="1"/>
  <c r="G199" i="1"/>
  <c r="G197" i="1"/>
  <c r="E196" i="1"/>
  <c r="I196" i="1"/>
  <c r="E197" i="1"/>
  <c r="I197" i="1"/>
  <c r="G194" i="1"/>
  <c r="J140" i="1"/>
  <c r="M140" i="1"/>
  <c r="Q115" i="1"/>
  <c r="P142" i="1"/>
  <c r="P37" i="1"/>
  <c r="T82" i="1"/>
  <c r="K113" i="1"/>
  <c r="K116" i="1"/>
  <c r="P140" i="1"/>
  <c r="T113" i="1"/>
  <c r="K114" i="1"/>
  <c r="T114" i="1"/>
  <c r="E115" i="1"/>
  <c r="F115" i="1"/>
  <c r="G115" i="1"/>
  <c r="H115" i="1"/>
  <c r="N115" i="1"/>
  <c r="O115" i="1"/>
  <c r="P115" i="1"/>
  <c r="T116" i="1"/>
  <c r="E117" i="1"/>
  <c r="F117" i="1"/>
  <c r="G117" i="1"/>
  <c r="H117" i="1"/>
  <c r="N117" i="1"/>
  <c r="O117" i="1"/>
  <c r="P117" i="1"/>
  <c r="Q117" i="1"/>
  <c r="L72" i="1"/>
  <c r="M72" i="1"/>
  <c r="N72" i="1"/>
  <c r="O72" i="1"/>
  <c r="P72" i="1"/>
  <c r="Q72" i="1"/>
  <c r="T117" i="1"/>
  <c r="T115" i="1"/>
  <c r="K115" i="1"/>
  <c r="K117" i="1"/>
  <c r="E40" i="1"/>
  <c r="F40" i="1"/>
  <c r="N37" i="1"/>
  <c r="T166" i="1"/>
  <c r="Q52" i="1"/>
  <c r="G195" i="1"/>
  <c r="P52" i="1"/>
  <c r="J6" i="27"/>
  <c r="J7" i="27"/>
  <c r="J8" i="27"/>
  <c r="J9" i="27"/>
  <c r="N146" i="1"/>
  <c r="O146" i="1"/>
  <c r="L46" i="27"/>
  <c r="L47" i="27"/>
  <c r="L48" i="27"/>
  <c r="J46" i="27"/>
  <c r="J47" i="27"/>
  <c r="J48" i="27"/>
  <c r="H48" i="27"/>
  <c r="H46" i="27"/>
  <c r="H47" i="27"/>
  <c r="F46" i="27"/>
  <c r="F47" i="27"/>
  <c r="F48" i="27"/>
  <c r="L44" i="27"/>
  <c r="J44" i="27"/>
  <c r="H44" i="27"/>
  <c r="F44" i="27"/>
  <c r="L45" i="27"/>
  <c r="J45" i="27"/>
  <c r="H45" i="27"/>
  <c r="F45" i="27"/>
  <c r="F49" i="27"/>
  <c r="F51" i="27"/>
  <c r="H49" i="27"/>
  <c r="H51" i="27"/>
  <c r="P44" i="27"/>
  <c r="P45" i="27"/>
  <c r="P46" i="27"/>
  <c r="P47" i="27"/>
  <c r="P48" i="27"/>
  <c r="N52" i="1"/>
  <c r="N85" i="1"/>
  <c r="O85" i="1"/>
  <c r="P85" i="1"/>
  <c r="Q85" i="1"/>
  <c r="E37" i="1"/>
  <c r="F37" i="1"/>
  <c r="G37" i="1"/>
  <c r="H37" i="1"/>
  <c r="G40" i="1"/>
  <c r="H40" i="1"/>
  <c r="E43" i="1"/>
  <c r="F43" i="1"/>
  <c r="G43" i="1"/>
  <c r="H43" i="1"/>
  <c r="E46" i="1"/>
  <c r="F46" i="1"/>
  <c r="G46" i="1"/>
  <c r="H46" i="1"/>
  <c r="E49" i="1"/>
  <c r="F49" i="1"/>
  <c r="G49" i="1"/>
  <c r="H49" i="1"/>
  <c r="E52" i="1"/>
  <c r="F52" i="1"/>
  <c r="G52" i="1"/>
  <c r="H52" i="1"/>
  <c r="E55" i="1"/>
  <c r="F55" i="1"/>
  <c r="G55" i="1"/>
  <c r="H55" i="1"/>
  <c r="E58" i="1"/>
  <c r="F58" i="1"/>
  <c r="G58" i="1"/>
  <c r="H58" i="1"/>
  <c r="T165" i="1"/>
  <c r="U15" i="27"/>
  <c r="U16" i="27"/>
  <c r="U17" i="27"/>
  <c r="U18" i="27"/>
  <c r="P46" i="1"/>
  <c r="J24" i="27"/>
  <c r="J25" i="27"/>
  <c r="J26" i="27"/>
  <c r="O46" i="1"/>
  <c r="O49" i="1"/>
  <c r="I19" i="27"/>
  <c r="T37" i="27"/>
  <c r="T19" i="27"/>
  <c r="T28" i="27"/>
  <c r="I37" i="27"/>
  <c r="I28" i="27"/>
  <c r="T10" i="27"/>
  <c r="T12" i="27"/>
  <c r="I10" i="27"/>
  <c r="I38" i="27"/>
  <c r="I39" i="27"/>
  <c r="T38" i="27"/>
  <c r="T39" i="27"/>
  <c r="I29" i="27"/>
  <c r="I30" i="27"/>
  <c r="I20" i="27"/>
  <c r="I21" i="27"/>
  <c r="I12" i="27"/>
  <c r="T20" i="27"/>
  <c r="T21" i="27"/>
  <c r="T29" i="27"/>
  <c r="T30" i="27"/>
  <c r="I11" i="27"/>
  <c r="T11" i="27"/>
  <c r="S37" i="27"/>
  <c r="H37" i="27"/>
  <c r="H39" i="27"/>
  <c r="S28" i="27"/>
  <c r="S30" i="27"/>
  <c r="S19" i="27"/>
  <c r="S38" i="27"/>
  <c r="S39" i="27"/>
  <c r="S20" i="27"/>
  <c r="S21" i="27"/>
  <c r="S29" i="27"/>
  <c r="H38" i="27"/>
  <c r="S10" i="27"/>
  <c r="S12" i="27"/>
  <c r="V24" i="1"/>
  <c r="P24" i="1"/>
  <c r="K24" i="1"/>
  <c r="J33" i="27"/>
  <c r="O99" i="1"/>
  <c r="S11" i="27"/>
  <c r="V23" i="1"/>
  <c r="P23" i="1"/>
  <c r="H28" i="27"/>
  <c r="H30" i="27"/>
  <c r="G86" i="1"/>
  <c r="H86" i="1"/>
  <c r="G81" i="1"/>
  <c r="H81" i="1"/>
  <c r="H29" i="27"/>
  <c r="H19" i="27"/>
  <c r="H21" i="27"/>
  <c r="C261" i="1"/>
  <c r="C255" i="1"/>
  <c r="C258" i="1"/>
  <c r="G21" i="1"/>
  <c r="G22" i="1"/>
  <c r="G23" i="1"/>
  <c r="G24" i="1"/>
  <c r="D21" i="1"/>
  <c r="E21" i="1"/>
  <c r="D22" i="1"/>
  <c r="E22" i="1"/>
  <c r="D23" i="1"/>
  <c r="E23" i="1"/>
  <c r="D24" i="1"/>
  <c r="E24" i="1"/>
  <c r="H20" i="27"/>
  <c r="H10" i="27"/>
  <c r="H11" i="27"/>
  <c r="H12" i="27"/>
  <c r="L49" i="27"/>
  <c r="L51" i="27"/>
  <c r="R19" i="27"/>
  <c r="R21" i="27"/>
  <c r="Q19" i="27"/>
  <c r="R28" i="27"/>
  <c r="R30" i="27"/>
  <c r="Q28" i="27"/>
  <c r="Q30" i="27"/>
  <c r="U27" i="27"/>
  <c r="U26" i="27"/>
  <c r="U25" i="27"/>
  <c r="U24" i="27"/>
  <c r="U14" i="27"/>
  <c r="U23" i="27"/>
  <c r="R37" i="27"/>
  <c r="R39" i="27"/>
  <c r="Q37" i="27"/>
  <c r="G37" i="27"/>
  <c r="G39" i="27"/>
  <c r="F37" i="27"/>
  <c r="F39" i="27"/>
  <c r="U36" i="27"/>
  <c r="J36" i="27"/>
  <c r="U35" i="27"/>
  <c r="J35" i="27"/>
  <c r="U34" i="27"/>
  <c r="J34" i="27"/>
  <c r="U33" i="27"/>
  <c r="U32" i="27"/>
  <c r="J32" i="27"/>
  <c r="G19" i="27"/>
  <c r="G21" i="27"/>
  <c r="F19" i="27"/>
  <c r="G28" i="27"/>
  <c r="G30" i="27"/>
  <c r="F28" i="27"/>
  <c r="F30" i="27"/>
  <c r="J18" i="27"/>
  <c r="J27" i="27"/>
  <c r="J17" i="27"/>
  <c r="J16" i="27"/>
  <c r="J15" i="27"/>
  <c r="J14" i="27"/>
  <c r="J23" i="27"/>
  <c r="G10" i="27"/>
  <c r="G12" i="27"/>
  <c r="F10" i="27"/>
  <c r="R10" i="27"/>
  <c r="R12" i="27"/>
  <c r="Q10" i="27"/>
  <c r="Q12" i="27"/>
  <c r="U9" i="27"/>
  <c r="U8" i="27"/>
  <c r="U7" i="27"/>
  <c r="U6" i="27"/>
  <c r="J5" i="27"/>
  <c r="U5" i="27"/>
  <c r="J155" i="1"/>
  <c r="Q38" i="27"/>
  <c r="Q39" i="27"/>
  <c r="Q20" i="27"/>
  <c r="Q21" i="27"/>
  <c r="F11" i="27"/>
  <c r="F12" i="27"/>
  <c r="J10" i="27"/>
  <c r="J12" i="27"/>
  <c r="F20" i="27"/>
  <c r="F21" i="27"/>
  <c r="R20" i="27"/>
  <c r="U20" i="27"/>
  <c r="G11" i="27"/>
  <c r="J11" i="27"/>
  <c r="F50" i="27"/>
  <c r="H50" i="27"/>
  <c r="Q29" i="27"/>
  <c r="F38" i="27"/>
  <c r="F29" i="27"/>
  <c r="Q11" i="27"/>
  <c r="R38" i="27"/>
  <c r="G20" i="27"/>
  <c r="J20" i="27"/>
  <c r="J37" i="27"/>
  <c r="J39" i="27"/>
  <c r="G38" i="27"/>
  <c r="U28" i="27"/>
  <c r="U30" i="27"/>
  <c r="R29" i="27"/>
  <c r="J28" i="27"/>
  <c r="J30" i="27"/>
  <c r="G29" i="27"/>
  <c r="U10" i="27"/>
  <c r="U12" i="27"/>
  <c r="R11" i="27"/>
  <c r="J49" i="27"/>
  <c r="L50" i="27"/>
  <c r="J19" i="27"/>
  <c r="J21" i="27"/>
  <c r="U37" i="27"/>
  <c r="U39" i="27"/>
  <c r="U19" i="27"/>
  <c r="U21" i="27"/>
  <c r="U38" i="27"/>
  <c r="P49" i="27"/>
  <c r="P51" i="27"/>
  <c r="J51" i="27"/>
  <c r="U11" i="27"/>
  <c r="J29" i="27"/>
  <c r="U29" i="27"/>
  <c r="J38" i="27"/>
  <c r="J50" i="27"/>
  <c r="P50" i="27"/>
  <c r="K56" i="1"/>
  <c r="Q58" i="1"/>
  <c r="P58" i="1"/>
  <c r="O58" i="1"/>
  <c r="N58" i="1"/>
  <c r="T57" i="1"/>
  <c r="K57" i="1"/>
  <c r="T56" i="1"/>
  <c r="V56" i="1"/>
  <c r="K58" i="1"/>
  <c r="V57" i="1"/>
  <c r="T58" i="1"/>
  <c r="V58" i="1"/>
  <c r="P141" i="1"/>
  <c r="O55" i="1"/>
  <c r="O43" i="1"/>
  <c r="O52" i="1"/>
  <c r="E199" i="1"/>
  <c r="E198" i="1"/>
  <c r="E194" i="1"/>
  <c r="E193" i="1"/>
  <c r="E192" i="1"/>
  <c r="E191" i="1"/>
  <c r="E189" i="1"/>
  <c r="E188" i="1"/>
  <c r="E187" i="1"/>
  <c r="E186" i="1"/>
  <c r="E184" i="1"/>
  <c r="E183" i="1"/>
  <c r="E182" i="1"/>
  <c r="G185" i="1"/>
  <c r="P134" i="1"/>
  <c r="N134" i="1"/>
  <c r="E185" i="1"/>
  <c r="G200" i="1"/>
  <c r="E200" i="1"/>
  <c r="E195" i="1"/>
  <c r="G190" i="1"/>
  <c r="E190" i="1"/>
  <c r="O171" i="1"/>
  <c r="P171" i="1"/>
  <c r="Q171" i="1"/>
  <c r="O172" i="1"/>
  <c r="P172" i="1"/>
  <c r="Q172" i="1"/>
  <c r="N172" i="1"/>
  <c r="N171" i="1"/>
  <c r="F172" i="1"/>
  <c r="G172" i="1"/>
  <c r="H172" i="1"/>
  <c r="E172" i="1"/>
  <c r="J153" i="1"/>
  <c r="J154" i="1"/>
  <c r="C154" i="1"/>
  <c r="C264" i="1"/>
  <c r="F264" i="1"/>
  <c r="E264" i="1"/>
  <c r="D264" i="1"/>
  <c r="F261" i="1"/>
  <c r="E261" i="1"/>
  <c r="D261" i="1"/>
  <c r="F258" i="1"/>
  <c r="E258" i="1"/>
  <c r="D258" i="1"/>
  <c r="D255" i="1"/>
  <c r="E255" i="1"/>
  <c r="F255" i="1"/>
  <c r="K171" i="1"/>
  <c r="G27" i="1"/>
  <c r="D27" i="1"/>
  <c r="AB39" i="8"/>
  <c r="AA39" i="8"/>
  <c r="Z39" i="8"/>
  <c r="Y39" i="8"/>
  <c r="X39" i="8"/>
  <c r="W39" i="8"/>
  <c r="V39" i="8"/>
  <c r="U39" i="8"/>
  <c r="T39" i="8"/>
  <c r="S39" i="8"/>
  <c r="R39" i="8"/>
  <c r="Q39" i="8"/>
  <c r="O39" i="8"/>
  <c r="N39" i="8"/>
  <c r="M39" i="8"/>
  <c r="L39" i="8"/>
  <c r="K39" i="8"/>
  <c r="J39" i="8"/>
  <c r="I39" i="8"/>
  <c r="H39" i="8"/>
  <c r="G39" i="8"/>
  <c r="F39" i="8"/>
  <c r="E39" i="8"/>
  <c r="D39" i="8"/>
  <c r="Z34" i="8"/>
  <c r="Y34" i="8"/>
  <c r="X34" i="8"/>
  <c r="W34" i="8"/>
  <c r="V34" i="8"/>
  <c r="U34" i="8"/>
  <c r="T34" i="8"/>
  <c r="S34" i="8"/>
  <c r="R34" i="8"/>
  <c r="Q34" i="8"/>
  <c r="O34" i="8"/>
  <c r="N34" i="8"/>
  <c r="M34" i="8"/>
  <c r="L34" i="8"/>
  <c r="K34" i="8"/>
  <c r="J34" i="8"/>
  <c r="I34" i="8"/>
  <c r="H34" i="8"/>
  <c r="G34" i="8"/>
  <c r="F34" i="8"/>
  <c r="E34" i="8"/>
  <c r="D34" i="8"/>
  <c r="Z29" i="8"/>
  <c r="Y29" i="8"/>
  <c r="X29" i="8"/>
  <c r="W29" i="8"/>
  <c r="V29" i="8"/>
  <c r="U29" i="8"/>
  <c r="T29" i="8"/>
  <c r="S29" i="8"/>
  <c r="R29" i="8"/>
  <c r="Q29" i="8"/>
  <c r="O29" i="8"/>
  <c r="N29" i="8"/>
  <c r="M29" i="8"/>
  <c r="L29" i="8"/>
  <c r="K29" i="8"/>
  <c r="J29" i="8"/>
  <c r="I29" i="8"/>
  <c r="H29" i="8"/>
  <c r="G29" i="8"/>
  <c r="F29" i="8"/>
  <c r="E29" i="8"/>
  <c r="D29" i="8"/>
  <c r="Z24" i="8"/>
  <c r="Y24" i="8"/>
  <c r="X24" i="8"/>
  <c r="W24" i="8"/>
  <c r="V24" i="8"/>
  <c r="U24" i="8"/>
  <c r="T24" i="8"/>
  <c r="S24" i="8"/>
  <c r="R24" i="8"/>
  <c r="Q24" i="8"/>
  <c r="AB19" i="8"/>
  <c r="AA19" i="8"/>
  <c r="Z19" i="8"/>
  <c r="Y19" i="8"/>
  <c r="X19" i="8"/>
  <c r="W19" i="8"/>
  <c r="V19" i="8"/>
  <c r="U19" i="8"/>
  <c r="T19" i="8"/>
  <c r="S19" i="8"/>
  <c r="R19" i="8"/>
  <c r="Q19" i="8"/>
  <c r="O19" i="8"/>
  <c r="N19" i="8"/>
  <c r="M19" i="8"/>
  <c r="L19" i="8"/>
  <c r="K19" i="8"/>
  <c r="J19" i="8"/>
  <c r="I19" i="8"/>
  <c r="H19" i="8"/>
  <c r="G19" i="8"/>
  <c r="F19" i="8"/>
  <c r="E19" i="8"/>
  <c r="D19" i="8"/>
  <c r="Z14" i="8"/>
  <c r="Y14" i="8"/>
  <c r="X14" i="8"/>
  <c r="W14" i="8"/>
  <c r="V14" i="8"/>
  <c r="U14" i="8"/>
  <c r="T14" i="8"/>
  <c r="S14" i="8"/>
  <c r="R14" i="8"/>
  <c r="Q14" i="8"/>
  <c r="O14" i="8"/>
  <c r="N14" i="8"/>
  <c r="M14" i="8"/>
  <c r="L14" i="8"/>
  <c r="K14" i="8"/>
  <c r="J14" i="8"/>
  <c r="I14" i="8"/>
  <c r="H14" i="8"/>
  <c r="G14" i="8"/>
  <c r="F14" i="8"/>
  <c r="E14" i="8"/>
  <c r="D14" i="8"/>
  <c r="Z9" i="8"/>
  <c r="Y9" i="8"/>
  <c r="X9" i="8"/>
  <c r="W9" i="8"/>
  <c r="V9" i="8"/>
  <c r="U9" i="8"/>
  <c r="T9" i="8"/>
  <c r="S9" i="8"/>
  <c r="R9" i="8"/>
  <c r="Q9" i="8"/>
  <c r="O9" i="8"/>
  <c r="N9" i="8"/>
  <c r="M9" i="8"/>
  <c r="L9" i="8"/>
  <c r="K9" i="8"/>
  <c r="J9" i="8"/>
  <c r="I9" i="8"/>
  <c r="H9" i="8"/>
  <c r="G9" i="8"/>
  <c r="F9" i="8"/>
  <c r="E9" i="8"/>
  <c r="D9" i="8"/>
  <c r="N141" i="7"/>
  <c r="M141" i="7"/>
  <c r="L141" i="7"/>
  <c r="K141" i="7"/>
  <c r="J141" i="7"/>
  <c r="I141" i="7"/>
  <c r="H141" i="7"/>
  <c r="G141" i="7"/>
  <c r="F141" i="7"/>
  <c r="E141" i="7"/>
  <c r="D141" i="7"/>
  <c r="C141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Z124" i="7"/>
  <c r="Y124" i="7"/>
  <c r="X124" i="7"/>
  <c r="W124" i="7"/>
  <c r="V124" i="7"/>
  <c r="U124" i="7"/>
  <c r="T124" i="7"/>
  <c r="S124" i="7"/>
  <c r="R124" i="7"/>
  <c r="Q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Z96" i="7"/>
  <c r="Y96" i="7"/>
  <c r="X96" i="7"/>
  <c r="W96" i="7"/>
  <c r="V96" i="7"/>
  <c r="U96" i="7"/>
  <c r="T96" i="7"/>
  <c r="S96" i="7"/>
  <c r="R96" i="7"/>
  <c r="Q96" i="7"/>
  <c r="N96" i="7"/>
  <c r="M96" i="7"/>
  <c r="L96" i="7"/>
  <c r="K96" i="7"/>
  <c r="J96" i="7"/>
  <c r="I96" i="7"/>
  <c r="H96" i="7"/>
  <c r="G96" i="7"/>
  <c r="F96" i="7"/>
  <c r="E96" i="7"/>
  <c r="D96" i="7"/>
  <c r="C96" i="7"/>
  <c r="N85" i="7"/>
  <c r="M85" i="7"/>
  <c r="L85" i="7"/>
  <c r="K85" i="7"/>
  <c r="J85" i="7"/>
  <c r="I85" i="7"/>
  <c r="H85" i="7"/>
  <c r="G85" i="7"/>
  <c r="F85" i="7"/>
  <c r="E85" i="7"/>
  <c r="C85" i="7"/>
  <c r="D83" i="7"/>
  <c r="D85" i="7"/>
  <c r="N76" i="7"/>
  <c r="M76" i="7"/>
  <c r="L76" i="7"/>
  <c r="K76" i="7"/>
  <c r="J76" i="7"/>
  <c r="I76" i="7"/>
  <c r="H76" i="7"/>
  <c r="G76" i="7"/>
  <c r="F76" i="7"/>
  <c r="E76" i="7"/>
  <c r="D76" i="7"/>
  <c r="C76" i="7"/>
  <c r="Z68" i="7"/>
  <c r="Y68" i="7"/>
  <c r="X68" i="7"/>
  <c r="W68" i="7"/>
  <c r="V68" i="7"/>
  <c r="U68" i="7"/>
  <c r="T68" i="7"/>
  <c r="S68" i="7"/>
  <c r="R68" i="7"/>
  <c r="Q68" i="7"/>
  <c r="N68" i="7"/>
  <c r="M68" i="7"/>
  <c r="L68" i="7"/>
  <c r="K68" i="7"/>
  <c r="J68" i="7"/>
  <c r="I68" i="7"/>
  <c r="H68" i="7"/>
  <c r="G68" i="7"/>
  <c r="F68" i="7"/>
  <c r="E68" i="7"/>
  <c r="D68" i="7"/>
  <c r="C68" i="7"/>
  <c r="N57" i="7"/>
  <c r="M57" i="7"/>
  <c r="L57" i="7"/>
  <c r="K57" i="7"/>
  <c r="J57" i="7"/>
  <c r="I57" i="7"/>
  <c r="H57" i="7"/>
  <c r="G57" i="7"/>
  <c r="F57" i="7"/>
  <c r="E57" i="7"/>
  <c r="D57" i="7"/>
  <c r="C57" i="7"/>
  <c r="N48" i="7"/>
  <c r="M48" i="7"/>
  <c r="L48" i="7"/>
  <c r="K48" i="7"/>
  <c r="J48" i="7"/>
  <c r="I48" i="7"/>
  <c r="H48" i="7"/>
  <c r="G48" i="7"/>
  <c r="F48" i="7"/>
  <c r="E48" i="7"/>
  <c r="D48" i="7"/>
  <c r="C48" i="7"/>
  <c r="AB40" i="7"/>
  <c r="AA40" i="7"/>
  <c r="Z40" i="7"/>
  <c r="Y40" i="7"/>
  <c r="X40" i="7"/>
  <c r="W40" i="7"/>
  <c r="V40" i="7"/>
  <c r="U40" i="7"/>
  <c r="T40" i="7"/>
  <c r="S40" i="7"/>
  <c r="R40" i="7"/>
  <c r="Q40" i="7"/>
  <c r="N40" i="7"/>
  <c r="M40" i="7"/>
  <c r="L40" i="7"/>
  <c r="K40" i="7"/>
  <c r="J40" i="7"/>
  <c r="I40" i="7"/>
  <c r="H40" i="7"/>
  <c r="G40" i="7"/>
  <c r="F40" i="7"/>
  <c r="E40" i="7"/>
  <c r="D40" i="7"/>
  <c r="C40" i="7"/>
  <c r="N29" i="7"/>
  <c r="M29" i="7"/>
  <c r="L29" i="7"/>
  <c r="K29" i="7"/>
  <c r="J29" i="7"/>
  <c r="I29" i="7"/>
  <c r="H29" i="7"/>
  <c r="G29" i="7"/>
  <c r="F29" i="7"/>
  <c r="E29" i="7"/>
  <c r="D29" i="7"/>
  <c r="C29" i="7"/>
  <c r="N20" i="7"/>
  <c r="M20" i="7"/>
  <c r="L20" i="7"/>
  <c r="K20" i="7"/>
  <c r="J20" i="7"/>
  <c r="I20" i="7"/>
  <c r="H20" i="7"/>
  <c r="G20" i="7"/>
  <c r="F20" i="7"/>
  <c r="E20" i="7"/>
  <c r="D20" i="7"/>
  <c r="C20" i="7"/>
  <c r="Z12" i="7"/>
  <c r="Y12" i="7"/>
  <c r="X12" i="7"/>
  <c r="W12" i="7"/>
  <c r="V12" i="7"/>
  <c r="U12" i="7"/>
  <c r="T12" i="7"/>
  <c r="S12" i="7"/>
  <c r="R12" i="7"/>
  <c r="Q12" i="7"/>
  <c r="N12" i="7"/>
  <c r="M12" i="7"/>
  <c r="L12" i="7"/>
  <c r="K12" i="7"/>
  <c r="J12" i="7"/>
  <c r="I12" i="7"/>
  <c r="H12" i="7"/>
  <c r="G12" i="7"/>
  <c r="F12" i="7"/>
  <c r="E12" i="7"/>
  <c r="D12" i="7"/>
  <c r="C12" i="7"/>
  <c r="O44" i="26"/>
  <c r="O46" i="26"/>
  <c r="O47" i="26"/>
  <c r="K44" i="26"/>
  <c r="K46" i="26"/>
  <c r="K47" i="26"/>
  <c r="N44" i="26"/>
  <c r="N46" i="26"/>
  <c r="N47" i="26"/>
  <c r="M44" i="26"/>
  <c r="M46" i="26"/>
  <c r="M47" i="26"/>
  <c r="L44" i="26"/>
  <c r="L46" i="26"/>
  <c r="L47" i="26"/>
  <c r="J44" i="26"/>
  <c r="J46" i="26"/>
  <c r="J47" i="26"/>
  <c r="I44" i="26"/>
  <c r="I46" i="26"/>
  <c r="I47" i="26"/>
  <c r="H44" i="26"/>
  <c r="G44" i="26"/>
  <c r="F44" i="26"/>
  <c r="E44" i="26"/>
  <c r="D44" i="26"/>
  <c r="C44" i="26"/>
  <c r="B44" i="26"/>
  <c r="T23" i="26"/>
  <c r="S23" i="26"/>
  <c r="R23" i="26"/>
  <c r="Q23" i="26"/>
  <c r="O23" i="26"/>
  <c r="N23" i="26"/>
  <c r="M23" i="26"/>
  <c r="L23" i="26"/>
  <c r="J23" i="26"/>
  <c r="I23" i="26"/>
  <c r="H23" i="26"/>
  <c r="G23" i="26"/>
  <c r="E23" i="26"/>
  <c r="D23" i="26"/>
  <c r="C23" i="26"/>
  <c r="B23" i="26"/>
  <c r="U22" i="26"/>
  <c r="P22" i="26"/>
  <c r="K22" i="26"/>
  <c r="F22" i="26"/>
  <c r="U21" i="26"/>
  <c r="P21" i="26"/>
  <c r="K21" i="26"/>
  <c r="F21" i="26"/>
  <c r="U20" i="26"/>
  <c r="P20" i="26"/>
  <c r="K20" i="26"/>
  <c r="F20" i="26"/>
  <c r="U19" i="26"/>
  <c r="P19" i="26"/>
  <c r="K19" i="26"/>
  <c r="F19" i="26"/>
  <c r="U18" i="26"/>
  <c r="P18" i="26"/>
  <c r="K18" i="26"/>
  <c r="F18" i="26"/>
  <c r="U17" i="26"/>
  <c r="P17" i="26"/>
  <c r="K17" i="26"/>
  <c r="F17" i="26"/>
  <c r="U16" i="26"/>
  <c r="U23" i="26"/>
  <c r="P16" i="26"/>
  <c r="P23" i="26"/>
  <c r="K16" i="26"/>
  <c r="K23" i="26"/>
  <c r="F16" i="26"/>
  <c r="F23" i="26"/>
  <c r="M47" i="25"/>
  <c r="K47" i="25"/>
  <c r="E47" i="25"/>
  <c r="C47" i="25"/>
  <c r="Q46" i="25"/>
  <c r="O46" i="25"/>
  <c r="I46" i="25"/>
  <c r="G46" i="25"/>
  <c r="Q45" i="25"/>
  <c r="O45" i="25"/>
  <c r="I45" i="25"/>
  <c r="G45" i="25"/>
  <c r="Q44" i="25"/>
  <c r="O44" i="25"/>
  <c r="I44" i="25"/>
  <c r="G44" i="25"/>
  <c r="Q43" i="25"/>
  <c r="O43" i="25"/>
  <c r="I43" i="25"/>
  <c r="G43" i="25"/>
  <c r="Q42" i="25"/>
  <c r="O42" i="25"/>
  <c r="I42" i="25"/>
  <c r="G42" i="25"/>
  <c r="Q41" i="25"/>
  <c r="O41" i="25"/>
  <c r="I41" i="25"/>
  <c r="G41" i="25"/>
  <c r="Q40" i="25"/>
  <c r="O40" i="25"/>
  <c r="I40" i="25"/>
  <c r="G40" i="25"/>
  <c r="P23" i="25"/>
  <c r="O23" i="25"/>
  <c r="L23" i="25"/>
  <c r="K23" i="25"/>
  <c r="H23" i="25"/>
  <c r="G23" i="25"/>
  <c r="D23" i="25"/>
  <c r="C23" i="25"/>
  <c r="R22" i="25"/>
  <c r="Q22" i="25"/>
  <c r="N22" i="25"/>
  <c r="M22" i="25"/>
  <c r="J22" i="25"/>
  <c r="I22" i="25"/>
  <c r="F22" i="25"/>
  <c r="E22" i="25"/>
  <c r="R21" i="25"/>
  <c r="Q21" i="25"/>
  <c r="N21" i="25"/>
  <c r="M21" i="25"/>
  <c r="J21" i="25"/>
  <c r="I21" i="25"/>
  <c r="F21" i="25"/>
  <c r="E21" i="25"/>
  <c r="R20" i="25"/>
  <c r="Q20" i="25"/>
  <c r="N20" i="25"/>
  <c r="M20" i="25"/>
  <c r="J20" i="25"/>
  <c r="I20" i="25"/>
  <c r="F20" i="25"/>
  <c r="E20" i="25"/>
  <c r="R19" i="25"/>
  <c r="Q19" i="25"/>
  <c r="N19" i="25"/>
  <c r="M19" i="25"/>
  <c r="J19" i="25"/>
  <c r="I19" i="25"/>
  <c r="F19" i="25"/>
  <c r="E19" i="25"/>
  <c r="R18" i="25"/>
  <c r="Q18" i="25"/>
  <c r="N18" i="25"/>
  <c r="M18" i="25"/>
  <c r="J18" i="25"/>
  <c r="I18" i="25"/>
  <c r="F18" i="25"/>
  <c r="E18" i="25"/>
  <c r="R17" i="25"/>
  <c r="Q17" i="25"/>
  <c r="N17" i="25"/>
  <c r="M17" i="25"/>
  <c r="J17" i="25"/>
  <c r="I17" i="25"/>
  <c r="F17" i="25"/>
  <c r="E17" i="25"/>
  <c r="R16" i="25"/>
  <c r="Q16" i="25"/>
  <c r="N16" i="25"/>
  <c r="M16" i="25"/>
  <c r="J16" i="25"/>
  <c r="I16" i="25"/>
  <c r="F16" i="25"/>
  <c r="E16" i="25"/>
  <c r="R47" i="24"/>
  <c r="P47" i="24"/>
  <c r="L47" i="24"/>
  <c r="J47" i="24"/>
  <c r="G47" i="24"/>
  <c r="F47" i="24"/>
  <c r="E47" i="24"/>
  <c r="H47" i="24"/>
  <c r="N47" i="24"/>
  <c r="D47" i="24"/>
  <c r="C47" i="24"/>
  <c r="B47" i="24"/>
  <c r="U46" i="24"/>
  <c r="T46" i="24"/>
  <c r="H46" i="24"/>
  <c r="N46" i="24"/>
  <c r="U45" i="24"/>
  <c r="T45" i="24"/>
  <c r="H45" i="24"/>
  <c r="N45" i="24"/>
  <c r="U44" i="24"/>
  <c r="T44" i="24"/>
  <c r="H44" i="24"/>
  <c r="N44" i="24"/>
  <c r="U43" i="24"/>
  <c r="T43" i="24"/>
  <c r="H43" i="24"/>
  <c r="N43" i="24"/>
  <c r="U42" i="24"/>
  <c r="T42" i="24"/>
  <c r="H42" i="24"/>
  <c r="N42" i="24"/>
  <c r="U41" i="24"/>
  <c r="T41" i="24"/>
  <c r="H41" i="24"/>
  <c r="N41" i="24"/>
  <c r="U40" i="24"/>
  <c r="T40" i="24"/>
  <c r="H40" i="24"/>
  <c r="N40" i="24"/>
  <c r="T23" i="24"/>
  <c r="R23" i="24"/>
  <c r="Q23" i="24"/>
  <c r="S23" i="24"/>
  <c r="O23" i="24"/>
  <c r="M23" i="24"/>
  <c r="L23" i="24"/>
  <c r="N23" i="24"/>
  <c r="J23" i="24"/>
  <c r="H23" i="24"/>
  <c r="G23" i="24"/>
  <c r="I23" i="24"/>
  <c r="E23" i="24"/>
  <c r="C23" i="24"/>
  <c r="B23" i="24"/>
  <c r="D23" i="24"/>
  <c r="S22" i="24"/>
  <c r="N22" i="24"/>
  <c r="I22" i="24"/>
  <c r="D22" i="24"/>
  <c r="S21" i="24"/>
  <c r="N21" i="24"/>
  <c r="I21" i="24"/>
  <c r="D21" i="24"/>
  <c r="S20" i="24"/>
  <c r="N20" i="24"/>
  <c r="I20" i="24"/>
  <c r="D20" i="24"/>
  <c r="S19" i="24"/>
  <c r="N19" i="24"/>
  <c r="I19" i="24"/>
  <c r="D19" i="24"/>
  <c r="S18" i="24"/>
  <c r="N18" i="24"/>
  <c r="I18" i="24"/>
  <c r="D18" i="24"/>
  <c r="S17" i="24"/>
  <c r="N17" i="24"/>
  <c r="I17" i="24"/>
  <c r="D17" i="24"/>
  <c r="S16" i="24"/>
  <c r="N16" i="24"/>
  <c r="I16" i="24"/>
  <c r="D16" i="24"/>
  <c r="Q46" i="23"/>
  <c r="O46" i="23"/>
  <c r="M46" i="23"/>
  <c r="K46" i="23"/>
  <c r="I46" i="23"/>
  <c r="G46" i="23"/>
  <c r="E46" i="23"/>
  <c r="C46" i="23"/>
  <c r="S46" i="23"/>
  <c r="S45" i="23"/>
  <c r="S44" i="23"/>
  <c r="S43" i="23"/>
  <c r="S42" i="23"/>
  <c r="S41" i="23"/>
  <c r="S40" i="23"/>
  <c r="S39" i="23"/>
  <c r="T23" i="23"/>
  <c r="S23" i="23"/>
  <c r="R23" i="23"/>
  <c r="Q23" i="23"/>
  <c r="O23" i="23"/>
  <c r="N23" i="23"/>
  <c r="M23" i="23"/>
  <c r="L23" i="23"/>
  <c r="J23" i="23"/>
  <c r="I23" i="23"/>
  <c r="H23" i="23"/>
  <c r="G23" i="23"/>
  <c r="E23" i="23"/>
  <c r="D23" i="23"/>
  <c r="C23" i="23"/>
  <c r="B23" i="23"/>
  <c r="U22" i="23"/>
  <c r="P22" i="23"/>
  <c r="K22" i="23"/>
  <c r="F22" i="23"/>
  <c r="U21" i="23"/>
  <c r="P21" i="23"/>
  <c r="K21" i="23"/>
  <c r="F21" i="23"/>
  <c r="U20" i="23"/>
  <c r="P20" i="23"/>
  <c r="K20" i="23"/>
  <c r="F20" i="23"/>
  <c r="U19" i="23"/>
  <c r="P19" i="23"/>
  <c r="K19" i="23"/>
  <c r="F19" i="23"/>
  <c r="U18" i="23"/>
  <c r="P18" i="23"/>
  <c r="K18" i="23"/>
  <c r="F18" i="23"/>
  <c r="U17" i="23"/>
  <c r="P17" i="23"/>
  <c r="K17" i="23"/>
  <c r="F17" i="23"/>
  <c r="U16" i="23"/>
  <c r="U23" i="23"/>
  <c r="P16" i="23"/>
  <c r="P23" i="23"/>
  <c r="K16" i="23"/>
  <c r="K23" i="23"/>
  <c r="F16" i="23"/>
  <c r="F23" i="23"/>
  <c r="R37" i="22"/>
  <c r="N37" i="22"/>
  <c r="L37" i="22"/>
  <c r="D37" i="22"/>
  <c r="H37" i="22"/>
  <c r="J37" i="22"/>
  <c r="B37" i="22"/>
  <c r="T36" i="22"/>
  <c r="P36" i="22"/>
  <c r="J36" i="22"/>
  <c r="F36" i="22"/>
  <c r="T35" i="22"/>
  <c r="P35" i="22"/>
  <c r="J35" i="22"/>
  <c r="F35" i="22"/>
  <c r="T34" i="22"/>
  <c r="P34" i="22"/>
  <c r="J34" i="22"/>
  <c r="F34" i="22"/>
  <c r="T33" i="22"/>
  <c r="P33" i="22"/>
  <c r="J33" i="22"/>
  <c r="F33" i="22"/>
  <c r="T32" i="22"/>
  <c r="P32" i="22"/>
  <c r="J32" i="22"/>
  <c r="F32" i="22"/>
  <c r="T31" i="22"/>
  <c r="P31" i="22"/>
  <c r="J31" i="22"/>
  <c r="F31" i="22"/>
  <c r="T30" i="22"/>
  <c r="P30" i="22"/>
  <c r="J30" i="22"/>
  <c r="F30" i="22"/>
  <c r="T26" i="22"/>
  <c r="R26" i="22"/>
  <c r="Q26" i="22"/>
  <c r="O26" i="22"/>
  <c r="M26" i="22"/>
  <c r="L26" i="22"/>
  <c r="N26" i="22"/>
  <c r="J26" i="22"/>
  <c r="H26" i="22"/>
  <c r="K26" i="22"/>
  <c r="G26" i="22"/>
  <c r="E26" i="22"/>
  <c r="C26" i="22"/>
  <c r="F26" i="22"/>
  <c r="B26" i="22"/>
  <c r="U25" i="22"/>
  <c r="S25" i="22"/>
  <c r="P25" i="22"/>
  <c r="N25" i="22"/>
  <c r="K25" i="22"/>
  <c r="I25" i="22"/>
  <c r="F25" i="22"/>
  <c r="D25" i="22"/>
  <c r="U24" i="22"/>
  <c r="S24" i="22"/>
  <c r="P24" i="22"/>
  <c r="N24" i="22"/>
  <c r="K24" i="22"/>
  <c r="I24" i="22"/>
  <c r="F24" i="22"/>
  <c r="D24" i="22"/>
  <c r="U23" i="22"/>
  <c r="S23" i="22"/>
  <c r="P23" i="22"/>
  <c r="N23" i="22"/>
  <c r="K23" i="22"/>
  <c r="I23" i="22"/>
  <c r="F23" i="22"/>
  <c r="D23" i="22"/>
  <c r="U22" i="22"/>
  <c r="S22" i="22"/>
  <c r="P22" i="22"/>
  <c r="N22" i="22"/>
  <c r="K22" i="22"/>
  <c r="I22" i="22"/>
  <c r="F22" i="22"/>
  <c r="D22" i="22"/>
  <c r="U21" i="22"/>
  <c r="S21" i="22"/>
  <c r="P21" i="22"/>
  <c r="N21" i="22"/>
  <c r="K21" i="22"/>
  <c r="I21" i="22"/>
  <c r="F21" i="22"/>
  <c r="D21" i="22"/>
  <c r="U20" i="22"/>
  <c r="S20" i="22"/>
  <c r="P20" i="22"/>
  <c r="N20" i="22"/>
  <c r="K20" i="22"/>
  <c r="I20" i="22"/>
  <c r="F20" i="22"/>
  <c r="D20" i="22"/>
  <c r="U19" i="22"/>
  <c r="S19" i="22"/>
  <c r="P19" i="22"/>
  <c r="N19" i="22"/>
  <c r="K19" i="22"/>
  <c r="I19" i="22"/>
  <c r="F19" i="22"/>
  <c r="D19" i="22"/>
  <c r="K46" i="21"/>
  <c r="I46" i="21"/>
  <c r="E46" i="21"/>
  <c r="C46" i="21"/>
  <c r="G46" i="21"/>
  <c r="M45" i="21"/>
  <c r="G45" i="21"/>
  <c r="M44" i="21"/>
  <c r="G44" i="21"/>
  <c r="M43" i="21"/>
  <c r="G43" i="21"/>
  <c r="M42" i="21"/>
  <c r="G42" i="21"/>
  <c r="M41" i="21"/>
  <c r="G41" i="21"/>
  <c r="M40" i="21"/>
  <c r="G40" i="21"/>
  <c r="M39" i="21"/>
  <c r="G39" i="21"/>
  <c r="M24" i="21"/>
  <c r="L24" i="21"/>
  <c r="N24" i="21"/>
  <c r="J24" i="21"/>
  <c r="I24" i="21"/>
  <c r="K24" i="21"/>
  <c r="G24" i="21"/>
  <c r="F24" i="21"/>
  <c r="D24" i="21"/>
  <c r="C24" i="21"/>
  <c r="N23" i="21"/>
  <c r="K23" i="21"/>
  <c r="H23" i="21"/>
  <c r="E23" i="21"/>
  <c r="N22" i="21"/>
  <c r="K22" i="21"/>
  <c r="H22" i="21"/>
  <c r="E22" i="21"/>
  <c r="N21" i="21"/>
  <c r="K21" i="21"/>
  <c r="H21" i="21"/>
  <c r="E21" i="21"/>
  <c r="N20" i="21"/>
  <c r="K20" i="21"/>
  <c r="H20" i="21"/>
  <c r="E20" i="21"/>
  <c r="N19" i="21"/>
  <c r="K19" i="21"/>
  <c r="H19" i="21"/>
  <c r="E19" i="21"/>
  <c r="N18" i="21"/>
  <c r="K18" i="21"/>
  <c r="H18" i="21"/>
  <c r="E18" i="21"/>
  <c r="N17" i="21"/>
  <c r="K17" i="21"/>
  <c r="H17" i="21"/>
  <c r="E17" i="21"/>
  <c r="P48" i="20"/>
  <c r="O48" i="20"/>
  <c r="Q48" i="20"/>
  <c r="N48" i="20"/>
  <c r="J48" i="20"/>
  <c r="I48" i="20"/>
  <c r="K48" i="20"/>
  <c r="H48" i="20"/>
  <c r="L48" i="20"/>
  <c r="D48" i="20"/>
  <c r="C48" i="20"/>
  <c r="E48" i="20"/>
  <c r="B48" i="20"/>
  <c r="Q47" i="20"/>
  <c r="R47" i="20"/>
  <c r="T47" i="20"/>
  <c r="K47" i="20"/>
  <c r="L47" i="20"/>
  <c r="M47" i="20"/>
  <c r="E47" i="20"/>
  <c r="Q46" i="20"/>
  <c r="R46" i="20"/>
  <c r="T46" i="20"/>
  <c r="K46" i="20"/>
  <c r="L46" i="20"/>
  <c r="E46" i="20"/>
  <c r="G46" i="20"/>
  <c r="Q45" i="20"/>
  <c r="K45" i="20"/>
  <c r="L45" i="20"/>
  <c r="M45" i="20"/>
  <c r="E45" i="20"/>
  <c r="F45" i="20"/>
  <c r="Q44" i="20"/>
  <c r="T44" i="20"/>
  <c r="K44" i="20"/>
  <c r="E44" i="20"/>
  <c r="G44" i="20"/>
  <c r="F44" i="20"/>
  <c r="Q43" i="20"/>
  <c r="R43" i="20"/>
  <c r="T43" i="20"/>
  <c r="K43" i="20"/>
  <c r="M43" i="20"/>
  <c r="E43" i="20"/>
  <c r="Q42" i="20"/>
  <c r="T42" i="20"/>
  <c r="R42" i="20"/>
  <c r="K42" i="20"/>
  <c r="M42" i="20"/>
  <c r="L42" i="20"/>
  <c r="E42" i="20"/>
  <c r="F42" i="20"/>
  <c r="G42" i="20"/>
  <c r="Q41" i="20"/>
  <c r="K41" i="20"/>
  <c r="L41" i="20"/>
  <c r="M41" i="20"/>
  <c r="E41" i="20"/>
  <c r="G41" i="20"/>
  <c r="F41" i="20"/>
  <c r="S24" i="20"/>
  <c r="R24" i="20"/>
  <c r="Q24" i="20"/>
  <c r="N24" i="20"/>
  <c r="M24" i="20"/>
  <c r="O24" i="20"/>
  <c r="L24" i="20"/>
  <c r="P24" i="20"/>
  <c r="I24" i="20"/>
  <c r="H24" i="20"/>
  <c r="G24" i="20"/>
  <c r="D24" i="20"/>
  <c r="C24" i="20"/>
  <c r="B24" i="20"/>
  <c r="T23" i="20"/>
  <c r="U23" i="20"/>
  <c r="O23" i="20"/>
  <c r="P23" i="20"/>
  <c r="J23" i="20"/>
  <c r="K23" i="20"/>
  <c r="E23" i="20"/>
  <c r="F23" i="20"/>
  <c r="T22" i="20"/>
  <c r="U22" i="20"/>
  <c r="O22" i="20"/>
  <c r="P22" i="20"/>
  <c r="J22" i="20"/>
  <c r="K22" i="20"/>
  <c r="E22" i="20"/>
  <c r="F22" i="20"/>
  <c r="T21" i="20"/>
  <c r="U21" i="20"/>
  <c r="O21" i="20"/>
  <c r="P21" i="20"/>
  <c r="J21" i="20"/>
  <c r="K21" i="20"/>
  <c r="E21" i="20"/>
  <c r="F21" i="20"/>
  <c r="T20" i="20"/>
  <c r="U20" i="20"/>
  <c r="O20" i="20"/>
  <c r="P20" i="20"/>
  <c r="J20" i="20"/>
  <c r="K20" i="20"/>
  <c r="E20" i="20"/>
  <c r="F20" i="20"/>
  <c r="T19" i="20"/>
  <c r="U19" i="20"/>
  <c r="O19" i="20"/>
  <c r="P19" i="20"/>
  <c r="J19" i="20"/>
  <c r="K19" i="20"/>
  <c r="E19" i="20"/>
  <c r="F19" i="20"/>
  <c r="T18" i="20"/>
  <c r="U18" i="20"/>
  <c r="O18" i="20"/>
  <c r="P18" i="20"/>
  <c r="J18" i="20"/>
  <c r="K18" i="20"/>
  <c r="E18" i="20"/>
  <c r="F18" i="20"/>
  <c r="T17" i="20"/>
  <c r="U17" i="20"/>
  <c r="O17" i="20"/>
  <c r="P17" i="20"/>
  <c r="J17" i="20"/>
  <c r="K17" i="20"/>
  <c r="E17" i="20"/>
  <c r="F17" i="20"/>
  <c r="T48" i="19"/>
  <c r="S48" i="19"/>
  <c r="R48" i="19"/>
  <c r="Q48" i="19"/>
  <c r="O48" i="19"/>
  <c r="N48" i="19"/>
  <c r="M48" i="19"/>
  <c r="L48" i="19"/>
  <c r="J48" i="19"/>
  <c r="H48" i="19"/>
  <c r="K48" i="19"/>
  <c r="I48" i="19"/>
  <c r="G48" i="19"/>
  <c r="E48" i="19"/>
  <c r="D48" i="19"/>
  <c r="C48" i="19"/>
  <c r="B48" i="19"/>
  <c r="U47" i="19"/>
  <c r="P47" i="19"/>
  <c r="K47" i="19"/>
  <c r="F47" i="19"/>
  <c r="U46" i="19"/>
  <c r="P46" i="19"/>
  <c r="K46" i="19"/>
  <c r="F46" i="19"/>
  <c r="U45" i="19"/>
  <c r="P45" i="19"/>
  <c r="K45" i="19"/>
  <c r="F45" i="19"/>
  <c r="U44" i="19"/>
  <c r="P44" i="19"/>
  <c r="K44" i="19"/>
  <c r="F44" i="19"/>
  <c r="U43" i="19"/>
  <c r="P43" i="19"/>
  <c r="K43" i="19"/>
  <c r="F43" i="19"/>
  <c r="U42" i="19"/>
  <c r="P42" i="19"/>
  <c r="K42" i="19"/>
  <c r="F42" i="19"/>
  <c r="U41" i="19"/>
  <c r="P41" i="19"/>
  <c r="K41" i="19"/>
  <c r="F41" i="19"/>
  <c r="T24" i="19"/>
  <c r="R24" i="19"/>
  <c r="U24" i="19"/>
  <c r="S24" i="19"/>
  <c r="Q24" i="19"/>
  <c r="O24" i="19"/>
  <c r="M24" i="19"/>
  <c r="P24" i="19"/>
  <c r="N24" i="19"/>
  <c r="L24" i="19"/>
  <c r="J24" i="19"/>
  <c r="H24" i="19"/>
  <c r="K24" i="19"/>
  <c r="I24" i="19"/>
  <c r="G24" i="19"/>
  <c r="E24" i="19"/>
  <c r="D24" i="19"/>
  <c r="C24" i="19"/>
  <c r="B24" i="19"/>
  <c r="U23" i="19"/>
  <c r="P23" i="19"/>
  <c r="K23" i="19"/>
  <c r="F23" i="19"/>
  <c r="U22" i="19"/>
  <c r="P22" i="19"/>
  <c r="K22" i="19"/>
  <c r="F22" i="19"/>
  <c r="U21" i="19"/>
  <c r="P21" i="19"/>
  <c r="K21" i="19"/>
  <c r="F21" i="19"/>
  <c r="U20" i="19"/>
  <c r="P20" i="19"/>
  <c r="K20" i="19"/>
  <c r="F20" i="19"/>
  <c r="U19" i="19"/>
  <c r="P19" i="19"/>
  <c r="K19" i="19"/>
  <c r="F19" i="19"/>
  <c r="U18" i="19"/>
  <c r="P18" i="19"/>
  <c r="K18" i="19"/>
  <c r="F18" i="19"/>
  <c r="U17" i="19"/>
  <c r="P17" i="19"/>
  <c r="K17" i="19"/>
  <c r="F17" i="19"/>
  <c r="S36" i="14"/>
  <c r="R36" i="14"/>
  <c r="Q36" i="14"/>
  <c r="P36" i="14"/>
  <c r="O36" i="14"/>
  <c r="N36" i="14"/>
  <c r="M36" i="14"/>
  <c r="L36" i="14"/>
  <c r="K36" i="14"/>
  <c r="J36" i="14"/>
  <c r="H36" i="14"/>
  <c r="G36" i="14"/>
  <c r="F36" i="14"/>
  <c r="I36" i="14"/>
  <c r="E36" i="14"/>
  <c r="D36" i="14"/>
  <c r="C36" i="14"/>
  <c r="I35" i="14"/>
  <c r="I34" i="14"/>
  <c r="I33" i="14"/>
  <c r="I32" i="14"/>
  <c r="I31" i="14"/>
  <c r="I30" i="14"/>
  <c r="I29" i="14"/>
  <c r="R24" i="14"/>
  <c r="P24" i="14"/>
  <c r="O24" i="14"/>
  <c r="Q24" i="14"/>
  <c r="N24" i="14"/>
  <c r="L24" i="14"/>
  <c r="K24" i="14"/>
  <c r="M24" i="14"/>
  <c r="J24" i="14"/>
  <c r="H24" i="14"/>
  <c r="G24" i="14"/>
  <c r="I24" i="14"/>
  <c r="F24" i="14"/>
  <c r="D24" i="14"/>
  <c r="C24" i="14"/>
  <c r="E24" i="14"/>
  <c r="Q23" i="14"/>
  <c r="M23" i="14"/>
  <c r="I23" i="14"/>
  <c r="E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Q17" i="14"/>
  <c r="M17" i="14"/>
  <c r="I17" i="14"/>
  <c r="E17" i="14"/>
  <c r="S42" i="12"/>
  <c r="M42" i="12"/>
  <c r="O42" i="12"/>
  <c r="Q42" i="12"/>
  <c r="U42" i="12"/>
  <c r="I42" i="12"/>
  <c r="E42" i="12"/>
  <c r="C42" i="12"/>
  <c r="Q41" i="12"/>
  <c r="U41" i="12"/>
  <c r="G41" i="12"/>
  <c r="K41" i="12"/>
  <c r="Q40" i="12"/>
  <c r="U40" i="12"/>
  <c r="G40" i="12"/>
  <c r="K40" i="12"/>
  <c r="Q39" i="12"/>
  <c r="U39" i="12"/>
  <c r="G39" i="12"/>
  <c r="K39" i="12"/>
  <c r="Q38" i="12"/>
  <c r="U38" i="12"/>
  <c r="G38" i="12"/>
  <c r="K38" i="12"/>
  <c r="Q37" i="12"/>
  <c r="U37" i="12"/>
  <c r="G37" i="12"/>
  <c r="K37" i="12"/>
  <c r="Q36" i="12"/>
  <c r="U36" i="12"/>
  <c r="G36" i="12"/>
  <c r="K36" i="12"/>
  <c r="Q35" i="12"/>
  <c r="U35" i="12"/>
  <c r="G35" i="12"/>
  <c r="K35" i="12"/>
  <c r="U21" i="12"/>
  <c r="S21" i="12"/>
  <c r="R21" i="12"/>
  <c r="P21" i="12"/>
  <c r="N21" i="12"/>
  <c r="M21" i="12"/>
  <c r="K21" i="12"/>
  <c r="I21" i="12"/>
  <c r="H21" i="12"/>
  <c r="J21" i="12"/>
  <c r="F21" i="12"/>
  <c r="D21" i="12"/>
  <c r="C21" i="12"/>
  <c r="E21" i="12"/>
  <c r="G21" i="12"/>
  <c r="T20" i="12"/>
  <c r="V20" i="12"/>
  <c r="O20" i="12"/>
  <c r="Q20" i="12"/>
  <c r="J20" i="12"/>
  <c r="L20" i="12"/>
  <c r="E20" i="12"/>
  <c r="G20" i="12"/>
  <c r="T19" i="12"/>
  <c r="V19" i="12"/>
  <c r="O19" i="12"/>
  <c r="Q19" i="12"/>
  <c r="J19" i="12"/>
  <c r="L19" i="12"/>
  <c r="E19" i="12"/>
  <c r="G19" i="12"/>
  <c r="T18" i="12"/>
  <c r="V18" i="12"/>
  <c r="O18" i="12"/>
  <c r="Q18" i="12"/>
  <c r="J18" i="12"/>
  <c r="L18" i="12"/>
  <c r="E18" i="12"/>
  <c r="G18" i="12"/>
  <c r="T17" i="12"/>
  <c r="V17" i="12"/>
  <c r="O17" i="12"/>
  <c r="Q17" i="12"/>
  <c r="J17" i="12"/>
  <c r="L17" i="12"/>
  <c r="E17" i="12"/>
  <c r="G17" i="12"/>
  <c r="T16" i="12"/>
  <c r="V16" i="12"/>
  <c r="O16" i="12"/>
  <c r="Q16" i="12"/>
  <c r="J16" i="12"/>
  <c r="L16" i="12"/>
  <c r="E16" i="12"/>
  <c r="G16" i="12"/>
  <c r="T15" i="12"/>
  <c r="V15" i="12"/>
  <c r="O15" i="12"/>
  <c r="Q15" i="12"/>
  <c r="J15" i="12"/>
  <c r="L15" i="12"/>
  <c r="E15" i="12"/>
  <c r="G15" i="12"/>
  <c r="T14" i="12"/>
  <c r="V14" i="12"/>
  <c r="O14" i="12"/>
  <c r="Q14" i="12"/>
  <c r="J14" i="12"/>
  <c r="L14" i="12"/>
  <c r="E14" i="12"/>
  <c r="G14" i="12"/>
  <c r="O41" i="18"/>
  <c r="M41" i="18"/>
  <c r="Q41" i="18"/>
  <c r="J41" i="18"/>
  <c r="H41" i="18"/>
  <c r="L41" i="18"/>
  <c r="E41" i="18"/>
  <c r="C41" i="18"/>
  <c r="G41" i="18"/>
  <c r="Q40" i="18"/>
  <c r="L40" i="18"/>
  <c r="G40" i="18"/>
  <c r="Q39" i="18"/>
  <c r="L39" i="18"/>
  <c r="G39" i="18"/>
  <c r="Q38" i="18"/>
  <c r="L38" i="18"/>
  <c r="G38" i="18"/>
  <c r="Q37" i="18"/>
  <c r="L37" i="18"/>
  <c r="G37" i="18"/>
  <c r="Q36" i="18"/>
  <c r="L36" i="18"/>
  <c r="G36" i="18"/>
  <c r="Q35" i="18"/>
  <c r="L35" i="18"/>
  <c r="G35" i="18"/>
  <c r="Q34" i="18"/>
  <c r="L34" i="18"/>
  <c r="G34" i="18"/>
  <c r="P20" i="18"/>
  <c r="O20" i="18"/>
  <c r="M20" i="18"/>
  <c r="L20" i="18"/>
  <c r="J20" i="18"/>
  <c r="I20" i="18"/>
  <c r="K20" i="18"/>
  <c r="G20" i="18"/>
  <c r="F20" i="18"/>
  <c r="H20" i="18"/>
  <c r="D20" i="18"/>
  <c r="C20" i="18"/>
  <c r="Q19" i="18"/>
  <c r="N19" i="18"/>
  <c r="K19" i="18"/>
  <c r="H19" i="18"/>
  <c r="E19" i="18"/>
  <c r="Q18" i="18"/>
  <c r="N18" i="18"/>
  <c r="K18" i="18"/>
  <c r="H18" i="18"/>
  <c r="E18" i="18"/>
  <c r="Q17" i="18"/>
  <c r="N17" i="18"/>
  <c r="K17" i="18"/>
  <c r="H17" i="18"/>
  <c r="E17" i="18"/>
  <c r="Q16" i="18"/>
  <c r="N16" i="18"/>
  <c r="K16" i="18"/>
  <c r="H16" i="18"/>
  <c r="E16" i="18"/>
  <c r="Q15" i="18"/>
  <c r="N15" i="18"/>
  <c r="K15" i="18"/>
  <c r="H15" i="18"/>
  <c r="E15" i="18"/>
  <c r="Q14" i="18"/>
  <c r="N14" i="18"/>
  <c r="K14" i="18"/>
  <c r="H14" i="18"/>
  <c r="E14" i="18"/>
  <c r="Q13" i="18"/>
  <c r="N13" i="18"/>
  <c r="K13" i="18"/>
  <c r="H13" i="18"/>
  <c r="E13" i="18"/>
  <c r="O41" i="17"/>
  <c r="M41" i="17"/>
  <c r="Q41" i="17"/>
  <c r="J41" i="17"/>
  <c r="H41" i="17"/>
  <c r="E41" i="17"/>
  <c r="C41" i="17"/>
  <c r="Q40" i="17"/>
  <c r="L40" i="17"/>
  <c r="G40" i="17"/>
  <c r="Q39" i="17"/>
  <c r="L39" i="17"/>
  <c r="G39" i="17"/>
  <c r="Q38" i="17"/>
  <c r="L38" i="17"/>
  <c r="G38" i="17"/>
  <c r="Q37" i="17"/>
  <c r="L37" i="17"/>
  <c r="G37" i="17"/>
  <c r="Q36" i="17"/>
  <c r="L36" i="17"/>
  <c r="G36" i="17"/>
  <c r="Q35" i="17"/>
  <c r="L35" i="17"/>
  <c r="G35" i="17"/>
  <c r="Q34" i="17"/>
  <c r="L34" i="17"/>
  <c r="G34" i="17"/>
  <c r="P20" i="17"/>
  <c r="O20" i="17"/>
  <c r="M20" i="17"/>
  <c r="L20" i="17"/>
  <c r="J20" i="17"/>
  <c r="I20" i="17"/>
  <c r="K20" i="17"/>
  <c r="G20" i="17"/>
  <c r="F20" i="17"/>
  <c r="H20" i="17"/>
  <c r="D20" i="17"/>
  <c r="C20" i="17"/>
  <c r="Q19" i="17"/>
  <c r="N19" i="17"/>
  <c r="K19" i="17"/>
  <c r="H19" i="17"/>
  <c r="E19" i="17"/>
  <c r="Q18" i="17"/>
  <c r="N18" i="17"/>
  <c r="K18" i="17"/>
  <c r="H18" i="17"/>
  <c r="E18" i="17"/>
  <c r="Q17" i="17"/>
  <c r="N17" i="17"/>
  <c r="K17" i="17"/>
  <c r="H17" i="17"/>
  <c r="E17" i="17"/>
  <c r="Q16" i="17"/>
  <c r="N16" i="17"/>
  <c r="K16" i="17"/>
  <c r="H16" i="17"/>
  <c r="E16" i="17"/>
  <c r="Q15" i="17"/>
  <c r="N15" i="17"/>
  <c r="K15" i="17"/>
  <c r="H15" i="17"/>
  <c r="E15" i="17"/>
  <c r="Q14" i="17"/>
  <c r="N14" i="17"/>
  <c r="K14" i="17"/>
  <c r="H14" i="17"/>
  <c r="E14" i="17"/>
  <c r="Q13" i="17"/>
  <c r="N13" i="17"/>
  <c r="K13" i="17"/>
  <c r="H13" i="17"/>
  <c r="E13" i="17"/>
  <c r="O41" i="16"/>
  <c r="M41" i="16"/>
  <c r="Q41" i="16"/>
  <c r="J41" i="16"/>
  <c r="H41" i="16"/>
  <c r="L41" i="16"/>
  <c r="E41" i="16"/>
  <c r="C41" i="16"/>
  <c r="G41" i="16"/>
  <c r="Q40" i="16"/>
  <c r="L40" i="16"/>
  <c r="G40" i="16"/>
  <c r="Q39" i="16"/>
  <c r="L39" i="16"/>
  <c r="G39" i="16"/>
  <c r="Q38" i="16"/>
  <c r="L38" i="16"/>
  <c r="G38" i="16"/>
  <c r="Q37" i="16"/>
  <c r="L37" i="16"/>
  <c r="G37" i="16"/>
  <c r="Q36" i="16"/>
  <c r="L36" i="16"/>
  <c r="G36" i="16"/>
  <c r="Q35" i="16"/>
  <c r="L35" i="16"/>
  <c r="G35" i="16"/>
  <c r="Q34" i="16"/>
  <c r="L34" i="16"/>
  <c r="G34" i="16"/>
  <c r="P20" i="16"/>
  <c r="O20" i="16"/>
  <c r="M20" i="16"/>
  <c r="L20" i="16"/>
  <c r="J20" i="16"/>
  <c r="I20" i="16"/>
  <c r="K20" i="16"/>
  <c r="G20" i="16"/>
  <c r="F20" i="16"/>
  <c r="H20" i="16"/>
  <c r="D20" i="16"/>
  <c r="C20" i="16"/>
  <c r="Q19" i="16"/>
  <c r="N19" i="16"/>
  <c r="K19" i="16"/>
  <c r="H19" i="16"/>
  <c r="E19" i="16"/>
  <c r="Q18" i="16"/>
  <c r="N18" i="16"/>
  <c r="K18" i="16"/>
  <c r="H18" i="16"/>
  <c r="E18" i="16"/>
  <c r="Q17" i="16"/>
  <c r="N17" i="16"/>
  <c r="K17" i="16"/>
  <c r="H17" i="16"/>
  <c r="E17" i="16"/>
  <c r="Q16" i="16"/>
  <c r="N16" i="16"/>
  <c r="K16" i="16"/>
  <c r="H16" i="16"/>
  <c r="E16" i="16"/>
  <c r="Q15" i="16"/>
  <c r="N15" i="16"/>
  <c r="K15" i="16"/>
  <c r="H15" i="16"/>
  <c r="E15" i="16"/>
  <c r="Q14" i="16"/>
  <c r="N14" i="16"/>
  <c r="K14" i="16"/>
  <c r="H14" i="16"/>
  <c r="E14" i="16"/>
  <c r="Q13" i="16"/>
  <c r="N13" i="16"/>
  <c r="K13" i="16"/>
  <c r="H13" i="16"/>
  <c r="E13" i="16"/>
  <c r="O41" i="15"/>
  <c r="M41" i="15"/>
  <c r="Q41" i="15"/>
  <c r="J41" i="15"/>
  <c r="H41" i="15"/>
  <c r="E41" i="15"/>
  <c r="C41" i="15"/>
  <c r="Q40" i="15"/>
  <c r="L40" i="15"/>
  <c r="G40" i="15"/>
  <c r="Q39" i="15"/>
  <c r="L39" i="15"/>
  <c r="G39" i="15"/>
  <c r="Q38" i="15"/>
  <c r="L38" i="15"/>
  <c r="G38" i="15"/>
  <c r="Q37" i="15"/>
  <c r="L37" i="15"/>
  <c r="G37" i="15"/>
  <c r="Q36" i="15"/>
  <c r="L36" i="15"/>
  <c r="G36" i="15"/>
  <c r="Q35" i="15"/>
  <c r="L35" i="15"/>
  <c r="G35" i="15"/>
  <c r="Q34" i="15"/>
  <c r="L34" i="15"/>
  <c r="G34" i="15"/>
  <c r="P20" i="15"/>
  <c r="O20" i="15"/>
  <c r="M20" i="15"/>
  <c r="L20" i="15"/>
  <c r="J20" i="15"/>
  <c r="I20" i="15"/>
  <c r="K20" i="15"/>
  <c r="G20" i="15"/>
  <c r="F20" i="15"/>
  <c r="H20" i="15"/>
  <c r="D20" i="15"/>
  <c r="C20" i="15"/>
  <c r="Q19" i="15"/>
  <c r="N19" i="15"/>
  <c r="K19" i="15"/>
  <c r="H19" i="15"/>
  <c r="E19" i="15"/>
  <c r="Q18" i="15"/>
  <c r="N18" i="15"/>
  <c r="K18" i="15"/>
  <c r="H18" i="15"/>
  <c r="E18" i="15"/>
  <c r="Q17" i="15"/>
  <c r="N17" i="15"/>
  <c r="K17" i="15"/>
  <c r="H17" i="15"/>
  <c r="E17" i="15"/>
  <c r="Q16" i="15"/>
  <c r="N16" i="15"/>
  <c r="K16" i="15"/>
  <c r="H16" i="15"/>
  <c r="E16" i="15"/>
  <c r="Q15" i="15"/>
  <c r="N15" i="15"/>
  <c r="K15" i="15"/>
  <c r="H15" i="15"/>
  <c r="E15" i="15"/>
  <c r="Q14" i="15"/>
  <c r="N14" i="15"/>
  <c r="K14" i="15"/>
  <c r="H14" i="15"/>
  <c r="E14" i="15"/>
  <c r="Q13" i="15"/>
  <c r="N13" i="15"/>
  <c r="K13" i="15"/>
  <c r="H13" i="15"/>
  <c r="E13" i="15"/>
  <c r="O41" i="13"/>
  <c r="M41" i="13"/>
  <c r="Q41" i="13"/>
  <c r="J41" i="13"/>
  <c r="H41" i="13"/>
  <c r="L41" i="13"/>
  <c r="E41" i="13"/>
  <c r="C41" i="13"/>
  <c r="G41" i="13"/>
  <c r="Q40" i="13"/>
  <c r="L40" i="13"/>
  <c r="G40" i="13"/>
  <c r="Q39" i="13"/>
  <c r="L39" i="13"/>
  <c r="G39" i="13"/>
  <c r="Q38" i="13"/>
  <c r="L38" i="13"/>
  <c r="G38" i="13"/>
  <c r="Q37" i="13"/>
  <c r="L37" i="13"/>
  <c r="G37" i="13"/>
  <c r="Q36" i="13"/>
  <c r="L36" i="13"/>
  <c r="G36" i="13"/>
  <c r="Q35" i="13"/>
  <c r="L35" i="13"/>
  <c r="G35" i="13"/>
  <c r="Q34" i="13"/>
  <c r="L34" i="13"/>
  <c r="G34" i="13"/>
  <c r="P20" i="13"/>
  <c r="O20" i="13"/>
  <c r="M20" i="13"/>
  <c r="L20" i="13"/>
  <c r="N20" i="13"/>
  <c r="J20" i="13"/>
  <c r="I20" i="13"/>
  <c r="G20" i="13"/>
  <c r="F20" i="13"/>
  <c r="H20" i="13"/>
  <c r="D20" i="13"/>
  <c r="C20" i="13"/>
  <c r="E20" i="13"/>
  <c r="Q19" i="13"/>
  <c r="N19" i="13"/>
  <c r="K19" i="13"/>
  <c r="H19" i="13"/>
  <c r="E19" i="13"/>
  <c r="Q18" i="13"/>
  <c r="N18" i="13"/>
  <c r="K18" i="13"/>
  <c r="H18" i="13"/>
  <c r="E18" i="13"/>
  <c r="Q17" i="13"/>
  <c r="N17" i="13"/>
  <c r="K17" i="13"/>
  <c r="H17" i="13"/>
  <c r="E17" i="13"/>
  <c r="Q16" i="13"/>
  <c r="N16" i="13"/>
  <c r="K16" i="13"/>
  <c r="H16" i="13"/>
  <c r="E16" i="13"/>
  <c r="Q15" i="13"/>
  <c r="N15" i="13"/>
  <c r="K15" i="13"/>
  <c r="H15" i="13"/>
  <c r="E15" i="13"/>
  <c r="Q14" i="13"/>
  <c r="N14" i="13"/>
  <c r="K14" i="13"/>
  <c r="H14" i="13"/>
  <c r="E14" i="13"/>
  <c r="Q13" i="13"/>
  <c r="N13" i="13"/>
  <c r="K13" i="13"/>
  <c r="H13" i="13"/>
  <c r="E13" i="13"/>
  <c r="O41" i="11"/>
  <c r="M41" i="11"/>
  <c r="J41" i="11"/>
  <c r="H41" i="11"/>
  <c r="L41" i="11"/>
  <c r="E41" i="11"/>
  <c r="C41" i="11"/>
  <c r="G41" i="11"/>
  <c r="Q40" i="11"/>
  <c r="L40" i="11"/>
  <c r="G40" i="11"/>
  <c r="Q39" i="11"/>
  <c r="L39" i="11"/>
  <c r="G39" i="11"/>
  <c r="Q38" i="11"/>
  <c r="L38" i="11"/>
  <c r="G38" i="11"/>
  <c r="Q37" i="11"/>
  <c r="L37" i="11"/>
  <c r="G37" i="11"/>
  <c r="Q36" i="11"/>
  <c r="L36" i="11"/>
  <c r="G36" i="11"/>
  <c r="Q35" i="11"/>
  <c r="L35" i="11"/>
  <c r="G35" i="11"/>
  <c r="Q34" i="11"/>
  <c r="L34" i="11"/>
  <c r="G34" i="11"/>
  <c r="P20" i="11"/>
  <c r="O20" i="11"/>
  <c r="M20" i="11"/>
  <c r="L20" i="11"/>
  <c r="N20" i="11"/>
  <c r="J20" i="11"/>
  <c r="I20" i="11"/>
  <c r="G20" i="11"/>
  <c r="F20" i="11"/>
  <c r="H20" i="11"/>
  <c r="D20" i="11"/>
  <c r="C20" i="11"/>
  <c r="E20" i="11"/>
  <c r="Q19" i="11"/>
  <c r="N19" i="11"/>
  <c r="K19" i="11"/>
  <c r="H19" i="11"/>
  <c r="E19" i="11"/>
  <c r="Q18" i="11"/>
  <c r="N18" i="11"/>
  <c r="K18" i="11"/>
  <c r="H18" i="11"/>
  <c r="E18" i="11"/>
  <c r="Q17" i="11"/>
  <c r="N17" i="11"/>
  <c r="K17" i="11"/>
  <c r="H17" i="11"/>
  <c r="E17" i="11"/>
  <c r="Q16" i="11"/>
  <c r="N16" i="11"/>
  <c r="K16" i="11"/>
  <c r="H16" i="11"/>
  <c r="E16" i="11"/>
  <c r="Q15" i="11"/>
  <c r="N15" i="11"/>
  <c r="K15" i="11"/>
  <c r="H15" i="11"/>
  <c r="E15" i="11"/>
  <c r="Q14" i="11"/>
  <c r="N14" i="11"/>
  <c r="K14" i="11"/>
  <c r="H14" i="11"/>
  <c r="E14" i="11"/>
  <c r="Q13" i="11"/>
  <c r="N13" i="11"/>
  <c r="K13" i="11"/>
  <c r="H13" i="11"/>
  <c r="E13" i="11"/>
  <c r="O41" i="3"/>
  <c r="M41" i="3"/>
  <c r="J41" i="3"/>
  <c r="H41" i="3"/>
  <c r="L41" i="3"/>
  <c r="E41" i="3"/>
  <c r="C41" i="3"/>
  <c r="G41" i="3"/>
  <c r="Q40" i="3"/>
  <c r="L40" i="3"/>
  <c r="G40" i="3"/>
  <c r="Q39" i="3"/>
  <c r="L39" i="3"/>
  <c r="G39" i="3"/>
  <c r="Q38" i="3"/>
  <c r="L38" i="3"/>
  <c r="G38" i="3"/>
  <c r="Q37" i="3"/>
  <c r="L37" i="3"/>
  <c r="G37" i="3"/>
  <c r="Q36" i="3"/>
  <c r="L36" i="3"/>
  <c r="G36" i="3"/>
  <c r="Q35" i="3"/>
  <c r="L35" i="3"/>
  <c r="G35" i="3"/>
  <c r="Q34" i="3"/>
  <c r="L34" i="3"/>
  <c r="G34" i="3"/>
  <c r="P20" i="3"/>
  <c r="O20" i="3"/>
  <c r="M20" i="3"/>
  <c r="L20" i="3"/>
  <c r="N20" i="3"/>
  <c r="J20" i="3"/>
  <c r="I20" i="3"/>
  <c r="G20" i="3"/>
  <c r="F20" i="3"/>
  <c r="H20" i="3"/>
  <c r="D20" i="3"/>
  <c r="C20" i="3"/>
  <c r="E20" i="3"/>
  <c r="Q19" i="3"/>
  <c r="N19" i="3"/>
  <c r="K19" i="3"/>
  <c r="H19" i="3"/>
  <c r="E19" i="3"/>
  <c r="Q18" i="3"/>
  <c r="N18" i="3"/>
  <c r="K18" i="3"/>
  <c r="H18" i="3"/>
  <c r="E18" i="3"/>
  <c r="Q17" i="3"/>
  <c r="N17" i="3"/>
  <c r="K17" i="3"/>
  <c r="H17" i="3"/>
  <c r="E17" i="3"/>
  <c r="Q16" i="3"/>
  <c r="N16" i="3"/>
  <c r="K16" i="3"/>
  <c r="H16" i="3"/>
  <c r="E16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I222" i="1"/>
  <c r="G222" i="1"/>
  <c r="E222" i="1"/>
  <c r="C222" i="1"/>
  <c r="I200" i="1"/>
  <c r="I199" i="1"/>
  <c r="I198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T170" i="1"/>
  <c r="K170" i="1"/>
  <c r="T169" i="1"/>
  <c r="K169" i="1"/>
  <c r="T168" i="1"/>
  <c r="K168" i="1"/>
  <c r="T167" i="1"/>
  <c r="K167" i="1"/>
  <c r="K166" i="1"/>
  <c r="K165" i="1"/>
  <c r="T164" i="1"/>
  <c r="K164" i="1"/>
  <c r="T163" i="1"/>
  <c r="K163" i="1"/>
  <c r="N158" i="1"/>
  <c r="L158" i="1"/>
  <c r="F158" i="1"/>
  <c r="D158" i="1"/>
  <c r="R155" i="1"/>
  <c r="P155" i="1"/>
  <c r="C155" i="1"/>
  <c r="H155" i="1"/>
  <c r="R154" i="1"/>
  <c r="P154" i="1"/>
  <c r="H154" i="1"/>
  <c r="R153" i="1"/>
  <c r="P153" i="1"/>
  <c r="C153" i="1"/>
  <c r="H153" i="1"/>
  <c r="R152" i="1"/>
  <c r="P152" i="1"/>
  <c r="C152" i="1"/>
  <c r="H152" i="1"/>
  <c r="L146" i="1"/>
  <c r="K146" i="1"/>
  <c r="I146" i="1"/>
  <c r="H146" i="1"/>
  <c r="G146" i="1"/>
  <c r="F146" i="1"/>
  <c r="E146" i="1"/>
  <c r="D146" i="1"/>
  <c r="Q143" i="1"/>
  <c r="P143" i="1"/>
  <c r="J143" i="1"/>
  <c r="M143" i="1"/>
  <c r="Q142" i="1"/>
  <c r="J142" i="1"/>
  <c r="M142" i="1"/>
  <c r="Q141" i="1"/>
  <c r="J141" i="1"/>
  <c r="M141" i="1"/>
  <c r="Q140" i="1"/>
  <c r="K134" i="1"/>
  <c r="J134" i="1"/>
  <c r="I134" i="1"/>
  <c r="H134" i="1"/>
  <c r="L131" i="1"/>
  <c r="G131" i="1"/>
  <c r="O130" i="1"/>
  <c r="G130" i="1"/>
  <c r="G129" i="1"/>
  <c r="O128" i="1"/>
  <c r="G128" i="1"/>
  <c r="Q99" i="1"/>
  <c r="P99" i="1"/>
  <c r="N99" i="1"/>
  <c r="H99" i="1"/>
  <c r="G99" i="1"/>
  <c r="F99" i="1"/>
  <c r="E99" i="1"/>
  <c r="T98" i="1"/>
  <c r="K98" i="1"/>
  <c r="T97" i="1"/>
  <c r="K97" i="1"/>
  <c r="K82" i="1"/>
  <c r="Q86" i="1"/>
  <c r="P86" i="1"/>
  <c r="O86" i="1"/>
  <c r="N86" i="1"/>
  <c r="F85" i="1"/>
  <c r="F86" i="1"/>
  <c r="E85" i="1"/>
  <c r="E86" i="1"/>
  <c r="T84" i="1"/>
  <c r="K84" i="1"/>
  <c r="T83" i="1"/>
  <c r="K83" i="1"/>
  <c r="U81" i="1"/>
  <c r="Q81" i="1"/>
  <c r="P81" i="1"/>
  <c r="O81" i="1"/>
  <c r="N81" i="1"/>
  <c r="F81" i="1"/>
  <c r="E81" i="1"/>
  <c r="T80" i="1"/>
  <c r="K80" i="1"/>
  <c r="T79" i="1"/>
  <c r="K79" i="1"/>
  <c r="T78" i="1"/>
  <c r="K78" i="1"/>
  <c r="T77" i="1"/>
  <c r="K77" i="1"/>
  <c r="K72" i="1"/>
  <c r="J72" i="1"/>
  <c r="I72" i="1"/>
  <c r="H72" i="1"/>
  <c r="F72" i="1"/>
  <c r="E72" i="1"/>
  <c r="D72" i="1"/>
  <c r="C72" i="1"/>
  <c r="G69" i="1"/>
  <c r="G68" i="1"/>
  <c r="G67" i="1"/>
  <c r="G66" i="1"/>
  <c r="Q55" i="1"/>
  <c r="P55" i="1"/>
  <c r="N55" i="1"/>
  <c r="T54" i="1"/>
  <c r="K54" i="1"/>
  <c r="T53" i="1"/>
  <c r="K53" i="1"/>
  <c r="T51" i="1"/>
  <c r="K51" i="1"/>
  <c r="T50" i="1"/>
  <c r="K50" i="1"/>
  <c r="Q49" i="1"/>
  <c r="P49" i="1"/>
  <c r="N49" i="1"/>
  <c r="T48" i="1"/>
  <c r="K48" i="1"/>
  <c r="T47" i="1"/>
  <c r="K47" i="1"/>
  <c r="Q46" i="1"/>
  <c r="N46" i="1"/>
  <c r="T45" i="1"/>
  <c r="K45" i="1"/>
  <c r="T44" i="1"/>
  <c r="K44" i="1"/>
  <c r="Q43" i="1"/>
  <c r="P43" i="1"/>
  <c r="N43" i="1"/>
  <c r="T42" i="1"/>
  <c r="K42" i="1"/>
  <c r="T41" i="1"/>
  <c r="K41" i="1"/>
  <c r="P40" i="1"/>
  <c r="O40" i="1"/>
  <c r="N40" i="1"/>
  <c r="T39" i="1"/>
  <c r="K39" i="1"/>
  <c r="T38" i="1"/>
  <c r="K38" i="1"/>
  <c r="Q37" i="1"/>
  <c r="O37" i="1"/>
  <c r="T36" i="1"/>
  <c r="K36" i="1"/>
  <c r="T35" i="1"/>
  <c r="K35" i="1"/>
  <c r="W27" i="1"/>
  <c r="U27" i="1"/>
  <c r="T27" i="1"/>
  <c r="R27" i="1"/>
  <c r="Q27" i="1"/>
  <c r="O27" i="1"/>
  <c r="N27" i="1"/>
  <c r="L27" i="1"/>
  <c r="J27" i="1"/>
  <c r="I27" i="1"/>
  <c r="E27" i="1"/>
  <c r="F27" i="1"/>
  <c r="C27" i="1"/>
  <c r="F24" i="1"/>
  <c r="B24" i="1"/>
  <c r="K23" i="1"/>
  <c r="F23" i="1"/>
  <c r="B23" i="1"/>
  <c r="V22" i="1"/>
  <c r="K22" i="1"/>
  <c r="F22" i="1"/>
  <c r="B22" i="1"/>
  <c r="V21" i="1"/>
  <c r="P21" i="1"/>
  <c r="K21" i="1"/>
  <c r="F21" i="1"/>
  <c r="B21" i="1"/>
  <c r="F24" i="19"/>
  <c r="P48" i="19"/>
  <c r="U48" i="19"/>
  <c r="G45" i="20"/>
  <c r="M46" i="20"/>
  <c r="U26" i="22"/>
  <c r="K20" i="11"/>
  <c r="Q20" i="11"/>
  <c r="Q41" i="11"/>
  <c r="G41" i="15"/>
  <c r="L41" i="17"/>
  <c r="G42" i="12"/>
  <c r="K42" i="12"/>
  <c r="F48" i="19"/>
  <c r="R44" i="20"/>
  <c r="M48" i="20"/>
  <c r="E24" i="21"/>
  <c r="S26" i="22"/>
  <c r="T37" i="22"/>
  <c r="K20" i="3"/>
  <c r="Q20" i="3"/>
  <c r="Q41" i="3"/>
  <c r="K20" i="13"/>
  <c r="Q20" i="13"/>
  <c r="L41" i="15"/>
  <c r="G41" i="17"/>
  <c r="O21" i="12"/>
  <c r="Q21" i="12"/>
  <c r="J24" i="20"/>
  <c r="K24" i="20"/>
  <c r="T24" i="20"/>
  <c r="U24" i="20"/>
  <c r="H24" i="21"/>
  <c r="V53" i="1"/>
  <c r="V38" i="1"/>
  <c r="V42" i="1"/>
  <c r="V45" i="1"/>
  <c r="V44" i="1"/>
  <c r="V51" i="1"/>
  <c r="V54" i="1"/>
  <c r="V50" i="1"/>
  <c r="Q128" i="1"/>
  <c r="V36" i="1"/>
  <c r="V83" i="1"/>
  <c r="L134" i="1"/>
  <c r="Q129" i="1"/>
  <c r="O129" i="1"/>
  <c r="Q131" i="1"/>
  <c r="O131" i="1"/>
  <c r="V35" i="1"/>
  <c r="V84" i="1"/>
  <c r="V82" i="1"/>
  <c r="V48" i="1"/>
  <c r="V47" i="1"/>
  <c r="V41" i="1"/>
  <c r="V39" i="1"/>
  <c r="V79" i="1"/>
  <c r="V78" i="1"/>
  <c r="V80" i="1"/>
  <c r="V77" i="1"/>
  <c r="J158" i="1"/>
  <c r="T171" i="1"/>
  <c r="J146" i="1"/>
  <c r="M146" i="1"/>
  <c r="K40" i="1"/>
  <c r="K52" i="1"/>
  <c r="T55" i="1"/>
  <c r="K85" i="1"/>
  <c r="K86" i="1"/>
  <c r="Q146" i="1"/>
  <c r="K49" i="1"/>
  <c r="T52" i="1"/>
  <c r="V164" i="1"/>
  <c r="V168" i="1"/>
  <c r="V170" i="1"/>
  <c r="K46" i="1"/>
  <c r="T49" i="1"/>
  <c r="V167" i="1"/>
  <c r="K43" i="1"/>
  <c r="T46" i="1"/>
  <c r="V27" i="1"/>
  <c r="G134" i="1"/>
  <c r="M129" i="1"/>
  <c r="P158" i="1"/>
  <c r="V166" i="1"/>
  <c r="M131" i="1"/>
  <c r="H158" i="1"/>
  <c r="R158" i="1"/>
  <c r="V169" i="1"/>
  <c r="T172" i="1"/>
  <c r="K37" i="1"/>
  <c r="T40" i="1"/>
  <c r="T43" i="1"/>
  <c r="G72" i="1"/>
  <c r="T85" i="1"/>
  <c r="K99" i="1"/>
  <c r="M130" i="1"/>
  <c r="K172" i="1"/>
  <c r="T37" i="1"/>
  <c r="K55" i="1"/>
  <c r="T99" i="1"/>
  <c r="V163" i="1"/>
  <c r="V165" i="1"/>
  <c r="T81" i="1"/>
  <c r="K81" i="1"/>
  <c r="P27" i="1"/>
  <c r="K27" i="1"/>
  <c r="F48" i="20"/>
  <c r="G48" i="20"/>
  <c r="L44" i="20"/>
  <c r="M44" i="20"/>
  <c r="R48" i="20"/>
  <c r="T48" i="20"/>
  <c r="M128" i="1"/>
  <c r="Q130" i="1"/>
  <c r="P146" i="1"/>
  <c r="Q20" i="15"/>
  <c r="Q20" i="16"/>
  <c r="Q20" i="17"/>
  <c r="Q20" i="18"/>
  <c r="T21" i="12"/>
  <c r="V21" i="12"/>
  <c r="E24" i="20"/>
  <c r="F24" i="20"/>
  <c r="L43" i="20"/>
  <c r="R45" i="20"/>
  <c r="T45" i="20"/>
  <c r="M46" i="21"/>
  <c r="E23" i="25"/>
  <c r="F23" i="25"/>
  <c r="M23" i="25"/>
  <c r="N23" i="25"/>
  <c r="G47" i="25"/>
  <c r="I47" i="25"/>
  <c r="R41" i="20"/>
  <c r="T41" i="20"/>
  <c r="F47" i="20"/>
  <c r="G47" i="20"/>
  <c r="E20" i="15"/>
  <c r="N20" i="15"/>
  <c r="E20" i="16"/>
  <c r="N20" i="16"/>
  <c r="E20" i="17"/>
  <c r="N20" i="17"/>
  <c r="E20" i="18"/>
  <c r="N20" i="18"/>
  <c r="L21" i="12"/>
  <c r="F43" i="20"/>
  <c r="G43" i="20"/>
  <c r="F46" i="20"/>
  <c r="D26" i="22"/>
  <c r="I26" i="22"/>
  <c r="P26" i="22"/>
  <c r="F37" i="22"/>
  <c r="P37" i="22"/>
  <c r="T47" i="24"/>
  <c r="U47" i="24"/>
  <c r="I23" i="25"/>
  <c r="J23" i="25"/>
  <c r="Q23" i="25"/>
  <c r="R23" i="25"/>
  <c r="O47" i="25"/>
  <c r="Q47" i="25"/>
  <c r="C140" i="1"/>
  <c r="V55" i="1"/>
  <c r="C142" i="1"/>
  <c r="C141" i="1"/>
  <c r="C143" i="1"/>
  <c r="V49" i="1"/>
  <c r="V52" i="1"/>
  <c r="T86" i="1"/>
  <c r="V86" i="1"/>
  <c r="V85" i="1"/>
  <c r="V37" i="1"/>
  <c r="M134" i="1"/>
  <c r="O134" i="1"/>
  <c r="V46" i="1"/>
  <c r="V43" i="1"/>
  <c r="V40" i="1"/>
  <c r="V81" i="1"/>
  <c r="V171" i="1"/>
  <c r="V172" i="1"/>
  <c r="Q1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  <author>Administrator</author>
  </authors>
  <commentList>
    <comment ref="B18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以发生总数为基准，倒叙排列</t>
        </r>
      </text>
    </comment>
    <comment ref="J63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生产完成-顾客交付</t>
        </r>
      </text>
    </comment>
    <comment ref="E112" authorId="1" shapeId="0" xr:uid="{00000000-0006-0000-0000-000003000000}">
      <text>
        <r>
          <rPr>
            <sz val="9"/>
            <color indexed="81"/>
            <rFont val="宋体"/>
            <family val="3"/>
            <charset val="134"/>
          </rPr>
          <t>第38周运费17.43万，占比3.35%，本周超额运费0.32万，占比0.06，
主要原因：1.为济南后视镜增量，喷涂质量问题较多等导致生产不及时车辆装载率低运费增加；2..潍坊发泡不良退货较多造成超额运费。本周西安因回货和发货品种较多导致运费占比较高；潍坊：虎威副座增加工装运输造成运费占比较高；</t>
        </r>
      </text>
    </comment>
    <comment ref="C137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以劳动效率为基准</t>
        </r>
      </text>
    </comment>
    <comment ref="C149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以上周回款率为基准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</authors>
  <commentList>
    <comment ref="Q10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D14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不含呆滞，因历史原因不良品和呆滞品数额太多
</t>
        </r>
      </text>
    </comment>
    <comment ref="Q19" authorId="0" shapeId="0" xr:uid="{00000000-0006-0000-0100-000003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Q37" authorId="0" shapeId="0" xr:uid="{00000000-0006-0000-0100-000004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
</t>
        </r>
      </text>
    </comment>
  </commentList>
</comments>
</file>

<file path=xl/sharedStrings.xml><?xml version="1.0" encoding="utf-8"?>
<sst xmlns="http://schemas.openxmlformats.org/spreadsheetml/2006/main" count="1987" uniqueCount="340">
  <si>
    <t>裁决</t>
  </si>
  <si>
    <t>制作日期</t>
  </si>
  <si>
    <t>编制</t>
  </si>
  <si>
    <t>审核</t>
  </si>
  <si>
    <t>批准</t>
  </si>
  <si>
    <t>总结</t>
  </si>
  <si>
    <r>
      <rPr>
        <b/>
        <sz val="9"/>
        <color theme="4"/>
        <rFont val="微软雅黑"/>
        <family val="2"/>
        <charset val="134"/>
      </rPr>
      <t>1、财务数据：</t>
    </r>
    <r>
      <rPr>
        <b/>
        <u/>
        <sz val="9"/>
        <color theme="4"/>
        <rFont val="微软雅黑"/>
        <family val="2"/>
        <charset val="134"/>
      </rPr>
      <t xml:space="preserve">
</t>
    </r>
    <r>
      <rPr>
        <b/>
        <sz val="9"/>
        <color theme="4"/>
        <rFont val="微软雅黑"/>
        <family val="2"/>
        <charset val="134"/>
      </rPr>
      <t>（1）营业收入：</t>
    </r>
    <r>
      <rPr>
        <sz val="9"/>
        <rFont val="微软雅黑"/>
        <family val="2"/>
        <charset val="134"/>
      </rPr>
      <t>上周合计营业收入为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（2）营业成本：</t>
    </r>
    <r>
      <rPr>
        <sz val="9"/>
        <rFont val="微软雅黑"/>
        <family val="2"/>
        <charset val="134"/>
      </rPr>
      <t>上周合计营业成本为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（3）销售费用：</t>
    </r>
    <r>
      <rPr>
        <sz val="9"/>
        <rFont val="微软雅黑"/>
        <family val="2"/>
        <charset val="134"/>
      </rPr>
      <t>上周合计销售费用为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（4）管理费用：</t>
    </r>
    <r>
      <rPr>
        <sz val="9"/>
        <rFont val="微软雅黑"/>
        <family val="2"/>
        <charset val="134"/>
      </rPr>
      <t>上周合计管理费用为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（5）财务费用：</t>
    </r>
    <r>
      <rPr>
        <sz val="9"/>
        <rFont val="微软雅黑"/>
        <family val="2"/>
        <charset val="134"/>
      </rPr>
      <t>上周合计财务费用为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（6）营业利润：</t>
    </r>
    <r>
      <rPr>
        <sz val="9"/>
        <rFont val="微软雅黑"/>
        <family val="2"/>
        <charset val="134"/>
      </rPr>
      <t>上周合计营业利润为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（7）净利润：</t>
    </r>
    <r>
      <rPr>
        <sz val="9"/>
        <rFont val="微软雅黑"/>
        <family val="2"/>
        <charset val="134"/>
      </rPr>
      <t>上周合计净利润为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（8）投入产出：</t>
    </r>
    <r>
      <rPr>
        <sz val="9"/>
        <rFont val="微软雅黑"/>
        <family val="2"/>
        <charset val="134"/>
      </rPr>
      <t>上周总投入成本为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</si>
  <si>
    <r>
      <rPr>
        <b/>
        <sz val="9"/>
        <color theme="4"/>
        <rFont val="微软雅黑"/>
        <family val="2"/>
        <charset val="134"/>
      </rPr>
      <t>2、经营数据：
（1）上周生产实际：</t>
    </r>
    <r>
      <rPr>
        <sz val="9"/>
        <rFont val="微软雅黑"/>
        <family val="2"/>
        <charset val="134"/>
      </rPr>
      <t>上周生产计划金额为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万元，生产完成金额为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%，顾客交付金额为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（2）交付情况：</t>
    </r>
    <r>
      <rPr>
        <sz val="9"/>
        <rFont val="微软雅黑"/>
        <family val="2"/>
        <charset val="134"/>
      </rPr>
      <t>上周合计交付金额为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（3）人均产值：</t>
    </r>
    <r>
      <rPr>
        <sz val="9"/>
        <rFont val="微软雅黑"/>
        <family val="2"/>
        <charset val="134"/>
      </rPr>
      <t>上周合计人均产值为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（4）一次交验合格率：</t>
    </r>
    <r>
      <rPr>
        <sz val="9"/>
        <rFont val="微软雅黑"/>
        <family val="2"/>
        <charset val="134"/>
      </rPr>
      <t>上周合计一次交验合格率为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（5）运费：</t>
    </r>
    <r>
      <rPr>
        <sz val="9"/>
        <rFont val="微软雅黑"/>
        <family val="2"/>
        <charset val="134"/>
      </rPr>
      <t>上周合计运费为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万元，运费占比为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（6）人员现况：</t>
    </r>
    <r>
      <rPr>
        <sz val="9"/>
        <rFont val="微软雅黑"/>
        <family val="2"/>
        <charset val="134"/>
      </rPr>
      <t>上周合计人员为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人，与编制人数对比差异为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人，与2019年人数对比差异为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人；</t>
    </r>
    <r>
      <rPr>
        <b/>
        <sz val="9"/>
        <color theme="4"/>
        <rFont val="微软雅黑"/>
        <family val="2"/>
        <charset val="134"/>
      </rPr>
      <t xml:space="preserve">
（7）效率统计：</t>
    </r>
    <r>
      <rPr>
        <sz val="9"/>
        <rFont val="微软雅黑"/>
        <family val="2"/>
        <charset val="134"/>
      </rPr>
      <t>上周总投入时间为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小时，合计劳动效率为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%，合计流失工时为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（8）回款：</t>
    </r>
    <r>
      <rPr>
        <sz val="9"/>
        <rFont val="微软雅黑"/>
        <family val="2"/>
        <charset val="134"/>
      </rPr>
      <t>上周合计回款金额为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（9）库存明细：</t>
    </r>
    <r>
      <rPr>
        <sz val="9"/>
        <rFont val="微软雅黑"/>
        <family val="2"/>
        <charset val="134"/>
      </rPr>
      <t>上周合计库存金额为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万元，超标率为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</si>
  <si>
    <t>1、安全问题</t>
  </si>
  <si>
    <t>工厂</t>
  </si>
  <si>
    <t>排序</t>
  </si>
  <si>
    <t>汇总</t>
  </si>
  <si>
    <t>法律法规</t>
  </si>
  <si>
    <t>安全事故</t>
  </si>
  <si>
    <t>文件安全</t>
  </si>
  <si>
    <t>目标</t>
  </si>
  <si>
    <t>发生总数</t>
  </si>
  <si>
    <t>整改数量</t>
  </si>
  <si>
    <t>整改率</t>
  </si>
  <si>
    <t>未完成数</t>
  </si>
  <si>
    <t>损失金额</t>
  </si>
  <si>
    <t>天津</t>
  </si>
  <si>
    <t>河北</t>
  </si>
  <si>
    <t>西安</t>
  </si>
  <si>
    <t>潍坊</t>
  </si>
  <si>
    <t>长春</t>
  </si>
  <si>
    <t>成都</t>
  </si>
  <si>
    <t>安路普</t>
  </si>
  <si>
    <t>合计</t>
  </si>
  <si>
    <t>—</t>
  </si>
  <si>
    <t>未完成项说明：</t>
  </si>
  <si>
    <t>未完成项</t>
  </si>
  <si>
    <t>整改措施</t>
  </si>
  <si>
    <t>负责部门</t>
  </si>
  <si>
    <t>责任人</t>
  </si>
  <si>
    <t>时间节点</t>
  </si>
  <si>
    <t>2、财务数据（单位：万元）</t>
  </si>
  <si>
    <t>项目</t>
  </si>
  <si>
    <t>上上周</t>
  </si>
  <si>
    <t>上周</t>
  </si>
  <si>
    <t>营业收入</t>
  </si>
  <si>
    <t>实际</t>
  </si>
  <si>
    <t>完成率</t>
  </si>
  <si>
    <t>营业成本</t>
  </si>
  <si>
    <t>销售费用</t>
  </si>
  <si>
    <t>管理费用</t>
  </si>
  <si>
    <t>财务费用</t>
  </si>
  <si>
    <t>营业利润</t>
  </si>
  <si>
    <t>净利润</t>
  </si>
  <si>
    <t>总投入成本</t>
  </si>
  <si>
    <t>总产值</t>
  </si>
  <si>
    <t>投入产出比</t>
  </si>
  <si>
    <t>3、经营数据</t>
  </si>
  <si>
    <t>1）上周生产实际（单位：金额/万元  数量/件）</t>
  </si>
  <si>
    <t>上周实际</t>
  </si>
  <si>
    <t>本周预测</t>
  </si>
  <si>
    <t>生产计划</t>
  </si>
  <si>
    <t>生产完成</t>
  </si>
  <si>
    <t>顾客交付</t>
  </si>
  <si>
    <t>结余库存</t>
  </si>
  <si>
    <t>数量</t>
  </si>
  <si>
    <t>金额</t>
  </si>
  <si>
    <t>2）交付情况、人均产值（单位：数量/件 金额/万元 人数/人）</t>
  </si>
  <si>
    <t>人均产值</t>
  </si>
  <si>
    <t>销售收入</t>
  </si>
  <si>
    <t>人数</t>
  </si>
  <si>
    <t>实际人均产值</t>
  </si>
  <si>
    <t>上周完成情况</t>
  </si>
  <si>
    <t>本月完成情况</t>
  </si>
  <si>
    <t>备注</t>
  </si>
  <si>
    <t>一次交验合格率</t>
  </si>
  <si>
    <t>总生产数量</t>
  </si>
  <si>
    <t>总合格数量</t>
  </si>
  <si>
    <t>运费</t>
  </si>
  <si>
    <t>差异</t>
  </si>
  <si>
    <t>销售额</t>
  </si>
  <si>
    <t>运费占比</t>
  </si>
  <si>
    <t>4）人员现况（①直接人员：包含在产品ST内的人员；②间接人员：基础辅助人员、办公室、仓库、服务等人员。试用期人员一并统计）</t>
  </si>
  <si>
    <t>两周差异</t>
  </si>
  <si>
    <t>编制人数</t>
  </si>
  <si>
    <t>与编制人数对比差异</t>
  </si>
  <si>
    <t>2019年
人员数</t>
  </si>
  <si>
    <t>与2019年人数对比差异</t>
  </si>
  <si>
    <t>直接人员</t>
  </si>
  <si>
    <t>间接人员</t>
  </si>
  <si>
    <t>劳务人员</t>
  </si>
  <si>
    <t>临时人员</t>
  </si>
  <si>
    <t>5）效率统计（单位：数量/件  人数/人  天数/天  时间/h）</t>
  </si>
  <si>
    <t>排名</t>
  </si>
  <si>
    <t>正常投入情况</t>
  </si>
  <si>
    <t>加班投入情况</t>
  </si>
  <si>
    <t>总投入时间</t>
  </si>
  <si>
    <t>生产情况</t>
  </si>
  <si>
    <t>劳动效率</t>
  </si>
  <si>
    <t>流失工时</t>
  </si>
  <si>
    <t>出勤人数</t>
  </si>
  <si>
    <t>上班天数</t>
  </si>
  <si>
    <t>未出勤
人数</t>
  </si>
  <si>
    <t>投入时间</t>
  </si>
  <si>
    <t>加班人数</t>
  </si>
  <si>
    <t>总加班
时间</t>
  </si>
  <si>
    <t>生产数量</t>
  </si>
  <si>
    <t>完成工时</t>
  </si>
  <si>
    <t>预算</t>
  </si>
  <si>
    <t>6）回款（单位：金额/万元）</t>
  </si>
  <si>
    <t>上周回款情况</t>
  </si>
  <si>
    <t>本月累计回款情况</t>
  </si>
  <si>
    <t>回款计划</t>
  </si>
  <si>
    <t>实际回款</t>
  </si>
  <si>
    <t>回款率</t>
  </si>
  <si>
    <t>7）库存明细（单位：数量/件 金额/万元）</t>
  </si>
  <si>
    <t>库存类别</t>
  </si>
  <si>
    <t>两周整体对比</t>
  </si>
  <si>
    <t>原材料</t>
  </si>
  <si>
    <t>半成品</t>
  </si>
  <si>
    <t>成品</t>
  </si>
  <si>
    <t>不良品</t>
  </si>
  <si>
    <t>呆滞品</t>
  </si>
  <si>
    <t>上周各工厂库存明细</t>
  </si>
  <si>
    <t>天津工厂</t>
  </si>
  <si>
    <t>河北工厂</t>
  </si>
  <si>
    <t>西安工厂</t>
  </si>
  <si>
    <t>潍坊工厂</t>
  </si>
  <si>
    <t>长春工厂</t>
  </si>
  <si>
    <t>成都工厂</t>
  </si>
  <si>
    <t>安路普工厂</t>
  </si>
  <si>
    <t>8）本周生产计划</t>
  </si>
  <si>
    <t>关联部门协助事项</t>
  </si>
  <si>
    <t>数量（件）</t>
  </si>
  <si>
    <t>金额（万元）</t>
  </si>
  <si>
    <t>ST合计（分）</t>
  </si>
  <si>
    <t>人员匹配</t>
  </si>
  <si>
    <t>要求协助内容</t>
  </si>
  <si>
    <t>要求部门</t>
  </si>
  <si>
    <t>负责人</t>
  </si>
  <si>
    <t>4、主要业务事项</t>
  </si>
  <si>
    <t>本周</t>
  </si>
  <si>
    <t>5、工程类</t>
  </si>
  <si>
    <t>1）新产品试制</t>
  </si>
  <si>
    <t>NO.</t>
  </si>
  <si>
    <t>类别</t>
  </si>
  <si>
    <t>项目名称</t>
  </si>
  <si>
    <t>进度说明</t>
  </si>
  <si>
    <t>协助部门</t>
  </si>
  <si>
    <t>问题说明</t>
  </si>
  <si>
    <t>6、质量情况（单位：元）</t>
  </si>
  <si>
    <t>制程PPM</t>
  </si>
  <si>
    <t>零公里PPM</t>
  </si>
  <si>
    <t>第一周</t>
  </si>
  <si>
    <t>第二周</t>
  </si>
  <si>
    <t>第三周</t>
  </si>
  <si>
    <t>第四周</t>
  </si>
  <si>
    <t>上上周完成情况</t>
  </si>
  <si>
    <t>上上周预算</t>
  </si>
  <si>
    <t>上上周实际</t>
  </si>
  <si>
    <t>上周预算</t>
  </si>
  <si>
    <t>月度预算</t>
  </si>
  <si>
    <t>本月累计</t>
  </si>
  <si>
    <t>实际投入产出比</t>
  </si>
  <si>
    <t>累计投入成本</t>
  </si>
  <si>
    <t>累计产值</t>
  </si>
  <si>
    <t>工厂（单位：万元）</t>
  </si>
  <si>
    <t>工厂（单位：金额/万元 数量/件）</t>
  </si>
  <si>
    <t>上上周结转库存</t>
  </si>
  <si>
    <t>预算数量</t>
  </si>
  <si>
    <t>预算金额</t>
  </si>
  <si>
    <t>完成数量</t>
  </si>
  <si>
    <t>完成金额</t>
  </si>
  <si>
    <t>年度完成情况</t>
  </si>
  <si>
    <t>月度预算
数量</t>
  </si>
  <si>
    <t>月度预算
金额</t>
  </si>
  <si>
    <t>累计完成
数量</t>
  </si>
  <si>
    <t>累计完成
金额</t>
  </si>
  <si>
    <t>年度预算
数量</t>
  </si>
  <si>
    <t>年度预算
金额</t>
  </si>
  <si>
    <t>实际
人均产值</t>
  </si>
  <si>
    <t>月度
销售收入</t>
  </si>
  <si>
    <t>累计生产数量</t>
  </si>
  <si>
    <t>累计合格数量</t>
  </si>
  <si>
    <t>合计人数</t>
  </si>
  <si>
    <t>占比</t>
  </si>
  <si>
    <t>实际流失工时</t>
  </si>
  <si>
    <t>流失工时（h）</t>
  </si>
  <si>
    <t>生产数量（件）</t>
  </si>
  <si>
    <t>完成工时（h）</t>
  </si>
  <si>
    <t>流失工时预算（h）</t>
  </si>
  <si>
    <t>实际流失工时（h）</t>
  </si>
  <si>
    <t>本月回款情况</t>
  </si>
  <si>
    <t>区分</t>
  </si>
  <si>
    <t>上上周库存情况</t>
  </si>
  <si>
    <t>上周库存情况</t>
  </si>
  <si>
    <t>超标率</t>
  </si>
  <si>
    <t>人员数</t>
  </si>
  <si>
    <t>年份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</si>
  <si>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</si>
  <si>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</si>
  <si>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</si>
  <si>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</si>
  <si>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</si>
  <si>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</si>
  <si>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</si>
  <si>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</si>
  <si>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</si>
  <si>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</si>
  <si>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</si>
  <si>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</si>
  <si>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2018年</t>
  </si>
  <si>
    <t>山东</t>
  </si>
  <si>
    <t>湖南</t>
  </si>
  <si>
    <t>2019年</t>
  </si>
  <si>
    <t>2020年</t>
  </si>
  <si>
    <t>生产效率</t>
  </si>
  <si>
    <t>库存</t>
  </si>
  <si>
    <t>回款</t>
  </si>
  <si>
    <t>分类</t>
  </si>
  <si>
    <t>2020年本周安全情况</t>
    <phoneticPr fontId="33" type="noConversion"/>
  </si>
  <si>
    <t>供应商PPM</t>
  </si>
  <si>
    <t>目标值</t>
  </si>
  <si>
    <t>实际PPM</t>
  </si>
  <si>
    <t>客诉整理完成率</t>
  </si>
  <si>
    <t>工厂</t>
    <phoneticPr fontId="33" type="noConversion"/>
  </si>
  <si>
    <t>目标完成率</t>
    <phoneticPr fontId="33" type="noConversion"/>
  </si>
  <si>
    <t>天津</t>
    <phoneticPr fontId="33" type="noConversion"/>
  </si>
  <si>
    <t>投入产出分析</t>
  </si>
  <si>
    <t>事业部</t>
  </si>
  <si>
    <t>指标（万元）</t>
  </si>
  <si>
    <t>第1周</t>
  </si>
  <si>
    <t>第2周</t>
  </si>
  <si>
    <t>第3周</t>
  </si>
  <si>
    <t>第4周</t>
  </si>
  <si>
    <t>平均</t>
  </si>
  <si>
    <t>北京安路普</t>
  </si>
  <si>
    <t>集团汇总</t>
  </si>
  <si>
    <t>工厂</t>
    <phoneticPr fontId="33" type="noConversion"/>
  </si>
  <si>
    <t>问题点</t>
    <phoneticPr fontId="33" type="noConversion"/>
  </si>
  <si>
    <t>责任部门</t>
  </si>
  <si>
    <t>原因分析</t>
    <phoneticPr fontId="33" type="noConversion"/>
  </si>
  <si>
    <t>改善措施</t>
    <phoneticPr fontId="33" type="noConversion"/>
  </si>
  <si>
    <t>金额</t>
    <phoneticPr fontId="33" type="noConversion"/>
  </si>
  <si>
    <t>刘思含</t>
    <phoneticPr fontId="33" type="noConversion"/>
  </si>
  <si>
    <t>刘思含</t>
    <phoneticPr fontId="17" type="noConversion"/>
  </si>
  <si>
    <t>2020年9月光华荣昌集团汇总（除湖南）</t>
    <phoneticPr fontId="37" type="noConversion"/>
  </si>
  <si>
    <t>超标率</t>
    <phoneticPr fontId="17" type="noConversion"/>
  </si>
  <si>
    <r>
      <t>2020年</t>
    </r>
    <r>
      <rPr>
        <b/>
        <i/>
        <u/>
        <sz val="16"/>
        <color theme="4"/>
        <rFont val="微软雅黑"/>
        <family val="2"/>
        <charset val="134"/>
      </rPr>
      <t>10</t>
    </r>
    <r>
      <rPr>
        <b/>
        <sz val="16"/>
        <rFont val="微软雅黑"/>
        <family val="2"/>
        <charset val="134"/>
      </rPr>
      <t>月各工厂库存金额一览表（厂内库存）</t>
    </r>
    <phoneticPr fontId="17" type="noConversion"/>
  </si>
  <si>
    <t>河北</t>
    <phoneticPr fontId="33" type="noConversion"/>
  </si>
  <si>
    <t>质量部</t>
  </si>
  <si>
    <t>2）项目整改</t>
    <phoneticPr fontId="33" type="noConversion"/>
  </si>
  <si>
    <t>西安</t>
    <phoneticPr fontId="33" type="noConversion"/>
  </si>
  <si>
    <t>潍坊</t>
    <phoneticPr fontId="33" type="noConversion"/>
  </si>
  <si>
    <t>3）一次交验合格率、运费（单位：金额/万元  数量/件）</t>
    <phoneticPr fontId="33" type="noConversion"/>
  </si>
  <si>
    <t>1、是否有正式租赁协议，并且协议内容，包括不限于金额、租赁时间等是否真实。未以潍坊光华荣昌汽车技术有限公司的名义与房东签订租赁协议
2、是否有土地证、房产证（所拥有或租赁的房产）属于政府置换土地，无土地证、房产证
3、租赁费、物业费、水电费等是否可以开具正规发票，并且开票方为出租方
①电费可以开具正规发票，且开票方为出租方；
②目前因无法办理土地证、房产证故出租方暂时无法开具租赁费发票</t>
    <phoneticPr fontId="33" type="noConversion"/>
  </si>
  <si>
    <t>与房东沟通按照合规要求进行整改</t>
    <phoneticPr fontId="33" type="noConversion"/>
  </si>
  <si>
    <t>综合管理</t>
    <phoneticPr fontId="33" type="noConversion"/>
  </si>
  <si>
    <t>李霞</t>
    <phoneticPr fontId="33" type="noConversion"/>
  </si>
  <si>
    <t>技术质量科</t>
  </si>
  <si>
    <t>长春</t>
    <phoneticPr fontId="33" type="noConversion"/>
  </si>
  <si>
    <t>贾佳</t>
  </si>
  <si>
    <t>一、新产品试制：
座椅H6项目
1.滁州岳众模具验收异常，模具设计工序件定位稳定性偏差，零部件合格率低。
戴姆勒主驾底支架钣金件滁州岳众交付异常，王巨云总、葛雁宇总、项目工程师刘刚、模具工程师彭锋到滁州岳众现场跟踪调试。迎接17-18日王楠滁州岳众模具厂现场审核。
2.PPV内部订单交付由项目组原计划11月25日推迟到12月20日
二、金属件厂：
1.人员组织架构调整：完善金属件厂管理人员组织架构、梳理职能职责、权限划分清晰
2.环保现场规定执行：按照环保要求严格执行并组织生产，完成生产计划
3.生产计划达成：组织金属件厂各车间班组对11-3周生产计划评审，识别供货风险制定达成对策。
4.焊接机器人效率提升：
对生产现场机器人焊接、手工焊接重新进行规划，合理合并机器人工序、减少人员浪费、提高生产效率，制定计划并实施
5.针对前工序调机废品上升，组织进行质量改善：
1)维修、增加弯管机滚轮工装治具，确保一备一用、周期维护；
2)培训新员工，提高弯管调机人员技能水平，提升产品质量。
6.机器人焊胎改善方案；
制定机器人焊接胎具改善方案（目前部分机器人焊胎为简易焊胎，影响焊接质量，重新规划制定计划推进设计制造（按照计划进行）
①11月18日结合制造工艺对靠背焊接制作周期及最终方案进行确定。
②11月19日对H4/X3000制作焊胎数据进行评价。
7.对Audit进行每天的评审：
①按照品质发生频次：
②评审产品时对 图纸   作业文件进行同时校核：
按照指定计划进行实施并每天对评审结果进行输出。
三、总装厂：
1.购买液压油，更换液压站，液压油。
2.效率提升，正司机每小时生产40件，副司机每小时生产50件，B40每小时生产15套。
3.座椅车间定制定位，物料标准存放
4.正司机线体调角器检测恢复使用
5.电叉车电瓶评估，更换
6.轩德6增量，缝纫车间完成500台份
四、公司经营：
1.全年预算内容的启动编制
2.冬季来临，环保、安全、物流和客户交付相关事项准备
3.关注H3改型，H4-S(2019款)重卡产品的设变和升级情况，掌握需求和库存，避免切换产生物料呆滞
4.各部门组织结构图和职责的细化评审
5.天津转入叉车办理资质，安装三元催化装置
6.评审质量协议和物流协议内容，准备与个供应商签署2021年协议</t>
    <phoneticPr fontId="37" type="noConversion"/>
  </si>
  <si>
    <t>一、新产品试制：
H6项目：
19-21日王楠跟踪H6主驾底支架30台订单电阻焊接过程。本次焊接应用10级焊接螺母，螺母采用中频电阻焊机焊接。
试验项目螺母破坏扭矩、顶出力、工作扭矩测试验证，总成焊接强度采用同参数十字拉伸试验。
100%检具检测孔位，抽4件进行三坐标测量。21日完成31件合格品，计划23日进行电泳，25日包装发货。
二、金属件厂：
1.完善金属件厂组织架构、定编人数、职责担当等资料
2.环保限产规定执行：按照环保要求组织生产并完成生产计划，跟踪磷化液更换进度情况
3.前工序 剩余产品 核对ST工时定额，评审工时定额标准，推进实施。
4.针对前工序调机废品上升，组织进行质量改善：维修、增加弯管机滚轮工装治具，确保一备一用、周期维护；培训新员工，提高弯管调机人员技能水平，提升产品质量。
5.组织生产、设备对前工序班组弯管机、冲压设备布局改善，将弯管机与冲压设备组合
6.机器人焊胎改善方案；
制定机器人焊接胎具改善方案（目前部分机器人焊胎为简易焊胎，影响焊接质量，重新规划制定计划推进设计制造（按照计划进行）
①11月18日结合制造工艺对靠背焊接制作周期及最终方案进行确定。
①11月25最终方案确定并进行之作（制作周期35天）
7.继续组织Audit评审，对上一周出现的问题、制定的相关措施进行跟踪验证
三、构调整
3.总装厂预算初稿完成
4.H3新款分割式试制
四、公司经营：
1.与视觉化业务交叉位置形成报告，本月完成工作交接
2.组织结构评审后的签批存档10-25
3.固定资产类物品账务调整和类别区分
4.电泳污水处理问题整改重新检测并验收
5.冲压单冲设备照明改造</t>
    <phoneticPr fontId="37" type="noConversion"/>
  </si>
  <si>
    <r>
      <t xml:space="preserve">GHRC 2020年 </t>
    </r>
    <r>
      <rPr>
        <b/>
        <i/>
        <u/>
        <sz val="24"/>
        <color rgb="FF0070C0"/>
        <rFont val="微软雅黑"/>
        <family val="2"/>
        <charset val="134"/>
      </rPr>
      <t>11</t>
    </r>
    <r>
      <rPr>
        <b/>
        <i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>月第</t>
    </r>
    <r>
      <rPr>
        <b/>
        <u/>
        <sz val="24"/>
        <rFont val="微软雅黑"/>
        <family val="2"/>
        <charset val="134"/>
      </rPr>
      <t xml:space="preserve"> </t>
    </r>
    <r>
      <rPr>
        <b/>
        <i/>
        <u/>
        <sz val="24"/>
        <color rgb="FF0070C0"/>
        <rFont val="微软雅黑"/>
        <family val="2"/>
        <charset val="134"/>
      </rPr>
      <t xml:space="preserve">3 </t>
    </r>
    <r>
      <rPr>
        <b/>
        <sz val="24"/>
        <rFont val="微软雅黑"/>
        <family val="2"/>
        <charset val="134"/>
      </rPr>
      <t>周周报（</t>
    </r>
    <r>
      <rPr>
        <b/>
        <i/>
        <sz val="24"/>
        <color theme="8"/>
        <rFont val="微软雅黑"/>
        <family val="2"/>
        <charset val="134"/>
      </rPr>
      <t>46周  11.13-11.19</t>
    </r>
    <r>
      <rPr>
        <b/>
        <sz val="24"/>
        <rFont val="微软雅黑"/>
        <family val="2"/>
        <charset val="134"/>
      </rPr>
      <t>）</t>
    </r>
    <phoneticPr fontId="33" type="noConversion"/>
  </si>
  <si>
    <t>总投入成本</t>
    <phoneticPr fontId="37" type="noConversion"/>
  </si>
  <si>
    <t>一、H4-2.0靠背包裹总成后，上端做缝合线位置与发泡角端不符，外观倾斜，偏斜
二、B40L中改四六分座椅发泡外观缺料，布套凹陷
三、H4-A座框焊接后不平行，导致仰角解锁力大，或无法解锁
四、中期改款座椅组装后，头枕管高低不平，头枕插管与布套存在缝隙1-2mm。
2、头枕安装出现头枕插拔力过大，头枕活动困难
五、H4-2.0正驾底座底座仰角解锁卡滞</t>
    <phoneticPr fontId="37" type="noConversion"/>
  </si>
  <si>
    <t>一、1、外协件布套卡条缝纫位置错误，卡条的的剪口与布面的剪口未重合
2、布套与发泡两侧钉打位置不同步
3、没有具体要求卡钉固定位置
4、操作工不明确手工调试总成要点
二、发泡不足
三、1、焊胎问题：焊胎倾角齿板定位销磨损，对座框齿板定位起不到限制作用。
2、分总成侧板焊接，侧板定位松旷。
四、1、焊接原因：焊胎头枕定位销定位面经常打铁出现凹坑，使头枕在焊胎安装后出现前后不平。
2、定位销磨损，头枕定位距离不精确偏差1-2mm。
五、1、焊胎齿板定位销磨损，齿板摆放松旷。
2、齿板焊胎摆放不到位。
3、焊接后冷却变形导致。
4、上框焊接前横梁不平行导致。
5、上框左右纵梁座框支架轴套不同心。
6、焊接后产品，检测手段无法满足。测量误差。</t>
    <phoneticPr fontId="37" type="noConversion"/>
  </si>
  <si>
    <t>一、1、面套封样
2、生产线培训员工作业手法
二、调整浇注轨迹，培训员工把模具气槽清理干净
三、临时措施：进行维修使用。
永久措施：进行定位销制作，对焊胎定位销进行更换，进行每班检测，对于磨损的定位销进行及时更换。
四、临时措施：调整维修。
永久措施：对定位销进行更换，制作中
五、1、对焊胎齿板定位销进行更换；做到定期点检。
2、排查无此问题
3、已对上框前粱焊接进行调整
4、上框左右纵梁座框轴套不同心进行调整</t>
    <phoneticPr fontId="37" type="noConversion"/>
  </si>
  <si>
    <t>座椅车间
发泡车间
金属件厂
金属件厂
模具车间</t>
    <phoneticPr fontId="37" type="noConversion"/>
  </si>
  <si>
    <t>王伟
王贵宝
赵文广
赵文广
邓振明</t>
    <phoneticPr fontId="37" type="noConversion"/>
  </si>
  <si>
    <t>11月20日
11月20日
11月14日
11月15日
11月30日</t>
    <phoneticPr fontId="37" type="noConversion"/>
  </si>
  <si>
    <t>区分运费统计，第47周商用车正常运费18.39万，占比2.10%；（本周视觉化运费4.71，占比3.15%），本周:超额运费，视觉化0.27万；产生主要原因为成都返回包装袋；</t>
    <phoneticPr fontId="37" type="noConversion"/>
  </si>
  <si>
    <t>实际</t>
    <phoneticPr fontId="37" type="noConversion"/>
  </si>
  <si>
    <t>目标</t>
    <phoneticPr fontId="37" type="noConversion"/>
  </si>
  <si>
    <t>差异</t>
    <phoneticPr fontId="37" type="noConversion"/>
  </si>
  <si>
    <t>说明</t>
    <phoneticPr fontId="37" type="noConversion"/>
  </si>
  <si>
    <t>1、协助推进H4靠背焊接胎具制造，提升产能
2、内部开展手工焊接人员多技能工培养</t>
    <phoneticPr fontId="37" type="noConversion"/>
  </si>
  <si>
    <t>工艺
焊接</t>
    <phoneticPr fontId="37" type="noConversion"/>
  </si>
  <si>
    <t>赵文广
王建彪</t>
    <phoneticPr fontId="37" type="noConversion"/>
  </si>
  <si>
    <t>12月30日
11月30日</t>
    <phoneticPr fontId="37" type="noConversion"/>
  </si>
  <si>
    <t>一、合规：
1、车间安全生产安全隐患排查--消防通道及电路
二、销售：1、2020款座椅试装样件进展跟踪；2、翼9轻卡座椅样件技术对接工作；3、L5000座椅新造型评审
三、采购：1、跟踪泉州福兴X3000安全带价格审批进度；2、 11月21日轩德6材料异常风险已解除
四、质量：
1、新产品导入：11月19日，M3000-S 自我声明申请自查报告完成；
2、LES扫描系统：①对车间仓库布局进行重新规划；②现有产品BOM进行拆分</t>
    <phoneticPr fontId="37" type="noConversion"/>
  </si>
  <si>
    <t>一、合规：
1、按照新要求完善安全生产隐患治理管理制度及方案编制 
2、签订2021年危废转移合同
二、销售：1、陕汽商用车2020款座椅试装10套；2、L5000座椅新造型评审；3、翼9轻卡座椅样件技术对接工作
三、采购：1、达尔安、三浦、金达、海兴、朝阳新供货材料定价审批跟踪；2、统计轩德6布套库存，库存布套过度使用；3、发泡模温机采购事宜
四、质量：
1、新产品导入：11月21日，M3000-S 自我声明申请自查报告签字盖章提交集团体系办，跟踪自我声明进度；
2、LES扫描系统：①对车间仓库布局进行重新规划；②现有产品BOM进行拆分</t>
    <phoneticPr fontId="37" type="noConversion"/>
  </si>
  <si>
    <t>正司机座椅BZ14251510007滑轨安装面不平</t>
    <phoneticPr fontId="37" type="noConversion"/>
  </si>
  <si>
    <t>出库未检验（焊接定位偏斜）</t>
    <phoneticPr fontId="37" type="noConversion"/>
  </si>
  <si>
    <t>临时措施：西安工厂挑选使用
永久措施：联系供应商（河北荣昌）库存进行排查，下批次到货验证</t>
    <phoneticPr fontId="37" type="noConversion"/>
  </si>
  <si>
    <t>备注</t>
    <phoneticPr fontId="37" type="noConversion"/>
  </si>
  <si>
    <t>1、X3000材料批量供货</t>
    <phoneticPr fontId="37" type="noConversion"/>
  </si>
  <si>
    <t>2、成品：宝鸡库房产品种类39种，都需储备部分安全库存（因主机厂计划不准确），加之轩德座椅刚批量需储备100-150套库存，轩德座椅价值高，使用成品库存总体超标</t>
    <phoneticPr fontId="37" type="noConversion"/>
  </si>
  <si>
    <t>一、TOP 1、重点推进：安全管理
1、双体系标杆企业现场观摩会；
2、确定12月份标准化复审流程及前期手续办理。
二、重点推进：数据监管体系强化
1、1-10月份投入产出差异数据统计表；
2、出具第二轮呆滞物料清单（周五组织评审）。
三、重点推进：采购降本
1、万澳M4罩壳的模具开发周期节点落实(12月15日完成模具开发）；
2、M4布套50套布套试装（3辆份样件试装完成）；
3、M4旷达布料、简美加工费价格协议签订（流程审批中）。
四、一物一码设备：
1.跟踪设备安装调试；
2.打码操作流程学习；
3.组织相关人员培训。
五、重点推进：三包管理
1、8月份三包索赔转嫁；（完成）；2、9月份三包旧件确认及领回。（未完成）</t>
    <phoneticPr fontId="37" type="noConversion"/>
  </si>
  <si>
    <t>一、TOP 1、重点推进：安全管理
1、福茂祥专家老师对复审资料最后审核，查漏补缺；
2、应急预案经发局备案并获取回执。
二、重点推进：数据监管体系强化
1、积压物料报废报告完成；2、11月份投入产出报表。
三、重点推进：物流运输降本
1、青岛物流运输回城车资源开发；
2、福田多功能运输车资源价格商谈；
3、诸城物流公司资源开发储备资源。
四、设备管理：
1.协调人员对青岛外库转运工装进行整体维修；
2.根据青岛客户转运工装要求，沟通外部制作工装样件并完成样件评审。
五、重点推进：质量提升
针对各主机厂质量问题进行汇总整理，落实改善进度</t>
    <phoneticPr fontId="37" type="noConversion"/>
  </si>
  <si>
    <t>K1司机罩壳松旷</t>
    <phoneticPr fontId="37" type="noConversion"/>
  </si>
  <si>
    <t>力乐调角器罩壳安装孔尺寸不符，生产过程未识别</t>
    <phoneticPr fontId="37" type="noConversion"/>
  </si>
  <si>
    <t>临时生产过程更换自攻钉进行过渡，长久对接力乐公司对问题进行针对改善</t>
    <phoneticPr fontId="37" type="noConversion"/>
  </si>
  <si>
    <t>李志成</t>
  </si>
  <si>
    <t>本周青岛一汽额外使用箱货发运4车，其中7.7m1车，6.8m3车，共计4230元.</t>
    <phoneticPr fontId="37" type="noConversion"/>
  </si>
  <si>
    <t>说明</t>
    <phoneticPr fontId="33" type="noConversion"/>
  </si>
  <si>
    <t>一、1）D03产品解放上会分配份额；已完成上会，正在跟踪整车公告，整车公告11月底完成；
2）M01、M38后视镜返修；每天返修发车20台；
3）M36军车座椅技术交流会：20201116
二、D03批量试装验证；A、问题整改跟踪验证；20201115；完成
三、MV3后视镜因镜片不良更换的镜体返回河北工厂：退货；20201120；完成</t>
    <phoneticPr fontId="37" type="noConversion"/>
  </si>
  <si>
    <t>一、1）D03产品解放上会分配份额；已完成上会，正在跟踪整车公告，整车公告11月底完成；
2）M01后视镜返修；每天返修发车20台；M38后视镜镜片脱落240辆份排查；
3）M36军车座椅技术交流会：
4）自卸车座椅装车路试；20201130
二、2021年度物料预算A表提交；20201123
三、GB11550强检实验：1)委托协议书签订；ok；2)送样；ok；3）进度跟踪；20201201；4）报告接收及付款；20201207；
2.IATF16949审核：1）审核资料准备；2）12月11日现场审核；</t>
    <phoneticPr fontId="37" type="noConversion"/>
  </si>
  <si>
    <t>每月20号交付</t>
    <phoneticPr fontId="37" type="noConversion"/>
  </si>
  <si>
    <t>H6总装生产线</t>
  </si>
  <si>
    <t>H6底座模块化生产线</t>
  </si>
  <si>
    <t>H6正架底支架焊接设备</t>
  </si>
  <si>
    <t>H6冲压模具</t>
  </si>
  <si>
    <t>H6焊接夹具</t>
  </si>
  <si>
    <t>H6座椅检具</t>
  </si>
  <si>
    <t>灯镜总装生产线</t>
  </si>
  <si>
    <t>涂胶机</t>
  </si>
  <si>
    <t>灯镜检具</t>
  </si>
  <si>
    <t>H6后视镜</t>
    <phoneticPr fontId="37" type="noConversion"/>
  </si>
  <si>
    <t>H6座椅</t>
    <phoneticPr fontId="37" type="noConversion"/>
  </si>
  <si>
    <t>1.生产线技术文件资料齐备，正在编辑文件移交清单，计划2020.11.30移交设备科；
2.电动扭矩枪正常使用，发现1节电池损坏，已返厂更换；
3.电动拉铆钉枪异常，返厂维修，已修改完成，已于2020.11.26到厂，下一步进行调试、验证。</t>
  </si>
  <si>
    <t>1.滁州岳众：
①所有开发模具共计146套，已完成有条件验收，下一步继续整改问题，直至模具完全合格；
②副驾低配座垫翻折钣金模具（共计3套）已开模，制造中；
2.苏州荣威：
①全部92套模具已验收完成，过程问题整改完成；
②已验收64套模具中，有2套模具状态不合格，已整改完成；</t>
  </si>
  <si>
    <t>1.戴姆勒第二批C2样件已制造完成，焊接夹具仍需进一步改进；
2.预计2020.12.1生产产品31套，届时进行整改效果验证；
3.焊接夹具存在定位、结构问题，预计2020.11.30整改完成。</t>
  </si>
  <si>
    <t>1.全部检具已复检完成，确认符合设计要求；
2.冲压件检具目前均在模具制造商处，用于冲压模具验证；
3.焊接检具在焊接生产线，用于焊接夹具验证；
4.座椅总成检具在座椅组装生产线，用于座椅总成产品检验；
5.底支架检具在焊接车间现场，用于点焊工作站验证；</t>
  </si>
  <si>
    <t>1.灯镜生产线已验证完成，北京研发部门验收完成，目前正在开展付款流程；</t>
  </si>
  <si>
    <t>1.涂胶机已安装调试完成，且满足要求；
2.涂胶机已验证完成，北京研发部门验收完成，目前正在开展付款流程。</t>
  </si>
  <si>
    <t>1.灯镜检具已复检完成，满足设计要求；
2.灯镜检具已投入使用，用于验证生产线过程，检验产品质量；</t>
  </si>
  <si>
    <t>1.点焊工作站验收完成，货款支付中；
2.戴姆勒第二批C2样件，焊接螺母等级变更，全部30套产品已制造、包装完成，预计2020.11.26发送至主机厂；
3.点焊工作站结构、设备问题已整改完成，于2020.11.21验证完成，设备无异常；
4.点焊工作站文件资料、培训资料、验收资料已移交设备科。</t>
    <phoneticPr fontId="37" type="noConversion"/>
  </si>
  <si>
    <t>1.座椅总装线阿特拉斯电动扭矩枪于2020.11.6完成技能培训，生产线检测设备和MES系统于2020.11.12完成技能培训；
2.生产线问题已统计在《问题清单》，气密检测显示面板问题已解决，其余共计收录问题55项，关闭54项，问题整改率98%；
3.生产线人员熟练度仍有提升空间，需于2020.11.30前开展生产操作技能磨炼，提升人员操作技能；
4.生产线计划2020.12.1开始制造31套座椅总成，验证生产线无异常后，开展验收工作。</t>
    <phoneticPr fontId="37" type="noConversion"/>
  </si>
  <si>
    <t>技术部</t>
  </si>
  <si>
    <t>制造部</t>
  </si>
  <si>
    <t>2020.12.1</t>
  </si>
  <si>
    <t>2020.11.30</t>
  </si>
  <si>
    <t>设备科
制造部</t>
  </si>
  <si>
    <t>2020.11.26</t>
  </si>
  <si>
    <t>——</t>
  </si>
  <si>
    <t>陈伟</t>
  </si>
  <si>
    <t>沈文标</t>
  </si>
  <si>
    <t>采购部
设备科</t>
  </si>
  <si>
    <t>邵士领
付静龙</t>
    <phoneticPr fontId="37" type="noConversion"/>
  </si>
  <si>
    <t>徐明杰
李伟勇</t>
    <phoneticPr fontId="37" type="noConversion"/>
  </si>
  <si>
    <t>刘刚
陈浩</t>
    <phoneticPr fontId="37" type="noConversion"/>
  </si>
  <si>
    <t>上线工装</t>
    <phoneticPr fontId="37" type="noConversion"/>
  </si>
  <si>
    <t>B点切换</t>
    <phoneticPr fontId="37" type="noConversion"/>
  </si>
  <si>
    <t>H4</t>
    <phoneticPr fontId="37" type="noConversion"/>
  </si>
  <si>
    <t>H4-2.0滑轨</t>
    <phoneticPr fontId="37" type="noConversion"/>
  </si>
  <si>
    <t>H4座椅总装生产线上线工装不统一</t>
    <phoneticPr fontId="37" type="noConversion"/>
  </si>
  <si>
    <t>为降低产品成本，H4-2.0滑轨新开B点供应商——江苏力乐</t>
    <phoneticPr fontId="37" type="noConversion"/>
  </si>
  <si>
    <t>对策：重新设计、制造H4座椅总装生产线上线工装
进展：上线工装清单制作中</t>
    <phoneticPr fontId="37" type="noConversion"/>
  </si>
  <si>
    <t>对策：切换江苏力乐滑轨，验证产品状态
进展：已基本完成状态切换，下一步监控产品状态，验证切换效果；
进展：2020.11.23发生滑轨滑动力超差问题，发生率约10%，需重点整改</t>
    <phoneticPr fontId="37" type="noConversion"/>
  </si>
  <si>
    <t>邵士领</t>
  </si>
  <si>
    <t>总装车间</t>
  </si>
  <si>
    <t>技术部
质量部</t>
  </si>
  <si>
    <t>冯亮亮
陈伟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</si>
</sst>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);[Red]\(0.0\)"/>
    <numFmt numFmtId="178" formatCode="[$-F800]dddd\,\ mmmm\ dd\,\ yyyy"/>
    <numFmt numFmtId="179" formatCode="0_);[Red]\(0\)"/>
    <numFmt numFmtId="180" formatCode="0_ "/>
    <numFmt numFmtId="181" formatCode="0.00_);[Red]\(0.00\)"/>
    <numFmt numFmtId="182" formatCode="0.0%"/>
  </numFmts>
  <fonts count="49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28"/>
      <name val="华文琥珀"/>
      <family val="3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华文细黑"/>
      <family val="3"/>
      <charset val="134"/>
    </font>
    <font>
      <sz val="12"/>
      <color theme="1"/>
      <name val="华文细黑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9"/>
      <color theme="4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b/>
      <i/>
      <u/>
      <sz val="24"/>
      <color rgb="FF0070C0"/>
      <name val="微软雅黑"/>
      <family val="2"/>
      <charset val="134"/>
    </font>
    <font>
      <b/>
      <u/>
      <sz val="9"/>
      <color theme="4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i/>
      <sz val="24"/>
      <color theme="8"/>
      <name val="微软雅黑"/>
      <family val="2"/>
      <charset val="134"/>
    </font>
    <font>
      <sz val="9"/>
      <name val="微软雅黑"/>
      <family val="2"/>
      <charset val="134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b/>
      <i/>
      <u/>
      <sz val="16"/>
      <color theme="4"/>
      <name val="微软雅黑"/>
      <family val="2"/>
      <charset val="134"/>
    </font>
    <font>
      <sz val="9"/>
      <color indexed="81"/>
      <name val="宋体"/>
      <family val="3"/>
      <charset val="134"/>
    </font>
    <font>
      <b/>
      <i/>
      <sz val="24"/>
      <color rgb="FF0070C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b/>
      <sz val="11"/>
      <color rgb="FF0070C0"/>
      <name val="微软雅黑"/>
      <family val="2"/>
      <charset val="134"/>
    </font>
    <font>
      <b/>
      <u/>
      <sz val="24"/>
      <name val="微软雅黑"/>
      <family val="2"/>
      <charset val="134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5"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9" fontId="25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178" fontId="26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0" borderId="0"/>
  </cellStyleXfs>
  <cellXfs count="1426">
    <xf numFmtId="0" fontId="0" fillId="0" borderId="0" xfId="0">
      <alignment vertical="center"/>
    </xf>
    <xf numFmtId="0" fontId="1" fillId="0" borderId="0" xfId="0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177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ont="1" applyFill="1" applyBorder="1">
      <alignment vertical="center"/>
    </xf>
    <xf numFmtId="0" fontId="0" fillId="3" borderId="0" xfId="0" applyFont="1" applyFill="1" applyBorder="1">
      <alignment vertical="center"/>
    </xf>
    <xf numFmtId="176" fontId="0" fillId="3" borderId="0" xfId="0" applyNumberFormat="1" applyFill="1">
      <alignment vertical="center"/>
    </xf>
    <xf numFmtId="0" fontId="0" fillId="2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80" fontId="0" fillId="3" borderId="0" xfId="0" applyNumberFormat="1" applyFill="1">
      <alignment vertical="center"/>
    </xf>
    <xf numFmtId="180" fontId="0" fillId="2" borderId="0" xfId="0" applyNumberFormat="1" applyFill="1">
      <alignment vertical="center"/>
    </xf>
    <xf numFmtId="181" fontId="0" fillId="2" borderId="0" xfId="0" applyNumberFormat="1" applyFill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8" fontId="5" fillId="4" borderId="5" xfId="0" applyNumberFormat="1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7" fontId="6" fillId="5" borderId="17" xfId="0" applyNumberFormat="1" applyFont="1" applyFill="1" applyBorder="1" applyAlignment="1">
      <alignment horizontal="center" vertical="center"/>
    </xf>
    <xf numFmtId="177" fontId="6" fillId="5" borderId="1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178" fontId="5" fillId="4" borderId="25" xfId="0" applyNumberFormat="1" applyFont="1" applyFill="1" applyBorder="1" applyAlignment="1">
      <alignment horizontal="center" vertical="center"/>
    </xf>
    <xf numFmtId="178" fontId="5" fillId="4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81" fontId="6" fillId="0" borderId="29" xfId="0" applyNumberFormat="1" applyFont="1" applyBorder="1" applyAlignment="1">
      <alignment horizontal="center" vertical="center"/>
    </xf>
    <xf numFmtId="181" fontId="6" fillId="0" borderId="3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1" fontId="6" fillId="0" borderId="13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81" fontId="6" fillId="5" borderId="17" xfId="0" applyNumberFormat="1" applyFont="1" applyFill="1" applyBorder="1" applyAlignment="1">
      <alignment horizontal="center" vertical="center"/>
    </xf>
    <xf numFmtId="181" fontId="6" fillId="5" borderId="1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1" fontId="6" fillId="0" borderId="3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81" fontId="7" fillId="0" borderId="32" xfId="0" applyNumberFormat="1" applyFont="1" applyFill="1" applyBorder="1" applyAlignment="1">
      <alignment horizontal="center" vertical="center" wrapText="1"/>
    </xf>
    <xf numFmtId="181" fontId="10" fillId="0" borderId="0" xfId="0" applyNumberFormat="1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/>
    </xf>
    <xf numFmtId="177" fontId="6" fillId="5" borderId="3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181" fontId="6" fillId="0" borderId="36" xfId="0" applyNumberFormat="1" applyFont="1" applyBorder="1" applyAlignment="1">
      <alignment horizontal="center" vertical="center"/>
    </xf>
    <xf numFmtId="181" fontId="6" fillId="0" borderId="33" xfId="0" applyNumberFormat="1" applyFont="1" applyBorder="1" applyAlignment="1">
      <alignment horizontal="center" vertical="center"/>
    </xf>
    <xf numFmtId="181" fontId="6" fillId="0" borderId="33" xfId="0" applyNumberFormat="1" applyFont="1" applyFill="1" applyBorder="1" applyAlignment="1">
      <alignment horizontal="center" vertical="center"/>
    </xf>
    <xf numFmtId="181" fontId="6" fillId="5" borderId="34" xfId="0" applyNumberFormat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6" fillId="0" borderId="32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178" fontId="8" fillId="0" borderId="2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6" fillId="0" borderId="13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/>
    </xf>
    <xf numFmtId="9" fontId="6" fillId="5" borderId="17" xfId="4" applyFont="1" applyFill="1" applyBorder="1" applyAlignment="1">
      <alignment horizontal="center" vertical="center"/>
    </xf>
    <xf numFmtId="9" fontId="6" fillId="5" borderId="18" xfId="4" applyFont="1" applyFill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182" fontId="6" fillId="0" borderId="13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6" fillId="0" borderId="38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5" borderId="18" xfId="4" applyNumberFormat="1" applyFont="1" applyFill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77" fontId="6" fillId="0" borderId="30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43" fontId="7" fillId="6" borderId="13" xfId="3" applyFont="1" applyFill="1" applyBorder="1" applyAlignment="1">
      <alignment horizontal="center" vertical="center"/>
    </xf>
    <xf numFmtId="43" fontId="7" fillId="6" borderId="14" xfId="3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1" fontId="7" fillId="0" borderId="9" xfId="3" applyNumberFormat="1" applyFont="1" applyBorder="1" applyAlignment="1">
      <alignment horizontal="center" vertical="center"/>
    </xf>
    <xf numFmtId="181" fontId="7" fillId="0" borderId="10" xfId="3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0" fontId="6" fillId="0" borderId="33" xfId="0" applyNumberFormat="1" applyFont="1" applyBorder="1" applyAlignment="1">
      <alignment horizontal="center" vertical="center"/>
    </xf>
    <xf numFmtId="9" fontId="6" fillId="5" borderId="34" xfId="4" applyFont="1" applyFill="1" applyBorder="1" applyAlignment="1">
      <alignment horizontal="center" vertical="center"/>
    </xf>
    <xf numFmtId="9" fontId="0" fillId="0" borderId="0" xfId="4" applyFont="1">
      <alignment vertical="center"/>
    </xf>
    <xf numFmtId="10" fontId="6" fillId="0" borderId="32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177" fontId="6" fillId="0" borderId="36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80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/>
    </xf>
    <xf numFmtId="176" fontId="7" fillId="6" borderId="14" xfId="3" applyNumberFormat="1" applyFont="1" applyFill="1" applyBorder="1" applyAlignment="1">
      <alignment horizontal="center" vertical="center"/>
    </xf>
    <xf numFmtId="43" fontId="7" fillId="6" borderId="33" xfId="3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2" fontId="0" fillId="0" borderId="0" xfId="0" applyNumberFormat="1">
      <alignment vertical="center"/>
    </xf>
    <xf numFmtId="181" fontId="9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181" fontId="7" fillId="0" borderId="31" xfId="3" applyNumberFormat="1" applyFont="1" applyBorder="1" applyAlignment="1">
      <alignment horizontal="center" vertical="center"/>
    </xf>
    <xf numFmtId="181" fontId="7" fillId="0" borderId="38" xfId="3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9" xfId="0" applyNumberFormat="1" applyFont="1" applyBorder="1" applyAlignment="1">
      <alignment horizontal="center" vertical="center"/>
    </xf>
    <xf numFmtId="181" fontId="13" fillId="0" borderId="50" xfId="0" applyNumberFormat="1" applyFont="1" applyBorder="1" applyAlignment="1">
      <alignment horizontal="center" vertical="center"/>
    </xf>
    <xf numFmtId="181" fontId="13" fillId="0" borderId="51" xfId="0" applyNumberFormat="1" applyFont="1" applyBorder="1" applyAlignment="1">
      <alignment horizontal="center" vertical="center"/>
    </xf>
    <xf numFmtId="181" fontId="13" fillId="0" borderId="52" xfId="0" applyNumberFormat="1" applyFont="1" applyBorder="1" applyAlignment="1">
      <alignment horizontal="center" vertical="center"/>
    </xf>
    <xf numFmtId="181" fontId="13" fillId="0" borderId="53" xfId="0" applyNumberFormat="1" applyFont="1" applyBorder="1" applyAlignment="1">
      <alignment horizontal="center" vertical="center"/>
    </xf>
    <xf numFmtId="181" fontId="13" fillId="0" borderId="54" xfId="0" applyNumberFormat="1" applyFont="1" applyBorder="1" applyAlignment="1">
      <alignment horizontal="center" vertical="center"/>
    </xf>
    <xf numFmtId="181" fontId="13" fillId="0" borderId="43" xfId="0" applyNumberFormat="1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0" fontId="13" fillId="0" borderId="46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81" fontId="13" fillId="0" borderId="55" xfId="0" applyNumberFormat="1" applyFont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0" borderId="57" xfId="0" applyNumberFormat="1" applyFont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63" xfId="0" applyNumberFormat="1" applyFont="1" applyBorder="1" applyAlignment="1">
      <alignment horizontal="center" vertical="center"/>
    </xf>
    <xf numFmtId="181" fontId="13" fillId="9" borderId="52" xfId="0" applyNumberFormat="1" applyFont="1" applyFill="1" applyBorder="1" applyAlignment="1">
      <alignment horizontal="center" vertical="center"/>
    </xf>
    <xf numFmtId="181" fontId="13" fillId="9" borderId="53" xfId="0" applyNumberFormat="1" applyFont="1" applyFill="1" applyBorder="1" applyAlignment="1">
      <alignment horizontal="center" vertical="center"/>
    </xf>
    <xf numFmtId="181" fontId="13" fillId="9" borderId="64" xfId="0" applyNumberFormat="1" applyFont="1" applyFill="1" applyBorder="1" applyAlignment="1">
      <alignment horizontal="center" vertical="center"/>
    </xf>
    <xf numFmtId="181" fontId="13" fillId="0" borderId="62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0" borderId="61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10" fontId="13" fillId="0" borderId="55" xfId="0" applyNumberFormat="1" applyFont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42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0" borderId="41" xfId="0" applyNumberFormat="1" applyFont="1" applyFill="1" applyBorder="1" applyAlignment="1" applyProtection="1">
      <alignment horizontal="center" vertical="center"/>
    </xf>
    <xf numFmtId="10" fontId="13" fillId="0" borderId="61" xfId="0" applyNumberFormat="1" applyFont="1" applyFill="1" applyBorder="1" applyAlignment="1" applyProtection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79" fontId="13" fillId="0" borderId="42" xfId="0" applyNumberFormat="1" applyFont="1" applyBorder="1" applyAlignment="1">
      <alignment horizontal="center" vertical="center"/>
    </xf>
    <xf numFmtId="179" fontId="13" fillId="0" borderId="45" xfId="0" applyNumberFormat="1" applyFont="1" applyBorder="1" applyAlignment="1">
      <alignment horizontal="center" vertical="center"/>
    </xf>
    <xf numFmtId="179" fontId="13" fillId="0" borderId="48" xfId="0" applyNumberFormat="1" applyFont="1" applyBorder="1" applyAlignment="1">
      <alignment horizontal="center" vertical="center"/>
    </xf>
    <xf numFmtId="179" fontId="13" fillId="0" borderId="55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0" borderId="57" xfId="0" applyNumberFormat="1" applyFont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9" xfId="0" applyNumberFormat="1" applyFont="1" applyBorder="1" applyAlignment="1">
      <alignment horizontal="center" vertical="center"/>
    </xf>
    <xf numFmtId="179" fontId="13" fillId="0" borderId="60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81" fontId="16" fillId="9" borderId="40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>
      <alignment horizontal="center" vertical="center"/>
    </xf>
    <xf numFmtId="179" fontId="16" fillId="9" borderId="41" xfId="0" applyNumberFormat="1" applyFont="1" applyFill="1" applyBorder="1" applyAlignment="1">
      <alignment horizontal="center" vertical="center"/>
    </xf>
    <xf numFmtId="181" fontId="16" fillId="0" borderId="41" xfId="0" applyNumberFormat="1" applyFont="1" applyFill="1" applyBorder="1" applyAlignment="1">
      <alignment horizontal="center" vertical="center"/>
    </xf>
    <xf numFmtId="181" fontId="16" fillId="0" borderId="42" xfId="0" applyNumberFormat="1" applyFont="1" applyFill="1" applyBorder="1" applyAlignment="1">
      <alignment horizontal="center" vertical="center"/>
    </xf>
    <xf numFmtId="181" fontId="13" fillId="0" borderId="44" xfId="0" applyNumberFormat="1" applyFont="1" applyFill="1" applyBorder="1" applyAlignment="1">
      <alignment horizontal="center" vertical="center"/>
    </xf>
    <xf numFmtId="181" fontId="13" fillId="0" borderId="47" xfId="0" applyNumberFormat="1" applyFont="1" applyFill="1" applyBorder="1" applyAlignment="1">
      <alignment horizontal="center" vertical="center"/>
    </xf>
    <xf numFmtId="181" fontId="16" fillId="0" borderId="55" xfId="0" applyNumberFormat="1" applyFont="1" applyFill="1" applyBorder="1" applyAlignment="1">
      <alignment horizontal="center" vertical="center"/>
    </xf>
    <xf numFmtId="181" fontId="16" fillId="9" borderId="56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 applyProtection="1">
      <alignment horizontal="center" vertical="center"/>
      <protection locked="0"/>
    </xf>
    <xf numFmtId="179" fontId="16" fillId="9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61" xfId="0" applyNumberFormat="1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179" fontId="16" fillId="9" borderId="40" xfId="0" applyNumberFormat="1" applyFont="1" applyFill="1" applyBorder="1" applyAlignment="1">
      <alignment horizontal="center" vertical="center"/>
    </xf>
    <xf numFmtId="179" fontId="0" fillId="9" borderId="43" xfId="0" applyNumberFormat="1" applyFont="1" applyFill="1" applyBorder="1" applyAlignment="1">
      <alignment horizontal="center" vertical="center"/>
    </xf>
    <xf numFmtId="181" fontId="0" fillId="9" borderId="44" xfId="0" applyNumberFormat="1" applyFont="1" applyFill="1" applyBorder="1" applyAlignment="1">
      <alignment horizontal="center" vertical="center"/>
    </xf>
    <xf numFmtId="179" fontId="0" fillId="9" borderId="44" xfId="0" applyNumberFormat="1" applyFont="1" applyFill="1" applyBorder="1" applyAlignment="1">
      <alignment horizontal="center" vertical="center"/>
    </xf>
    <xf numFmtId="10" fontId="0" fillId="0" borderId="45" xfId="0" applyNumberFormat="1" applyFont="1" applyBorder="1" applyAlignment="1">
      <alignment horizontal="center" vertical="center"/>
    </xf>
    <xf numFmtId="179" fontId="0" fillId="0" borderId="46" xfId="0" applyNumberFormat="1" applyFont="1" applyBorder="1" applyAlignment="1">
      <alignment horizontal="center" vertical="center"/>
    </xf>
    <xf numFmtId="181" fontId="0" fillId="0" borderId="47" xfId="0" applyNumberFormat="1" applyFon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0" fontId="0" fillId="0" borderId="48" xfId="0" applyNumberFormat="1" applyFont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79" fontId="16" fillId="9" borderId="56" xfId="0" applyNumberFormat="1" applyFont="1" applyFill="1" applyBorder="1" applyAlignment="1">
      <alignment horizontal="center" vertical="center"/>
    </xf>
    <xf numFmtId="10" fontId="0" fillId="0" borderId="57" xfId="0" applyNumberFormat="1" applyFont="1" applyBorder="1" applyAlignment="1">
      <alignment horizontal="center" vertical="center"/>
    </xf>
    <xf numFmtId="179" fontId="0" fillId="9" borderId="58" xfId="0" applyNumberFormat="1" applyFont="1" applyFill="1" applyBorder="1" applyAlignment="1">
      <alignment horizontal="center" vertical="center"/>
    </xf>
    <xf numFmtId="10" fontId="0" fillId="0" borderId="59" xfId="0" applyNumberFormat="1" applyFont="1" applyBorder="1" applyAlignment="1">
      <alignment horizontal="center" vertical="center"/>
    </xf>
    <xf numFmtId="179" fontId="0" fillId="0" borderId="60" xfId="0" applyNumberFormat="1" applyFont="1" applyBorder="1" applyAlignment="1">
      <alignment horizontal="center" vertical="center"/>
    </xf>
    <xf numFmtId="10" fontId="16" fillId="0" borderId="61" xfId="0" applyNumberFormat="1" applyFont="1" applyFill="1" applyBorder="1" applyAlignment="1" applyProtection="1">
      <alignment horizontal="center" vertical="center"/>
      <protection locked="0"/>
    </xf>
    <xf numFmtId="10" fontId="0" fillId="0" borderId="62" xfId="0" applyNumberFormat="1" applyFont="1" applyBorder="1" applyAlignment="1">
      <alignment horizontal="center" vertical="center"/>
    </xf>
    <xf numFmtId="10" fontId="0" fillId="0" borderId="65" xfId="0" applyNumberFormat="1" applyFont="1" applyBorder="1" applyAlignment="1">
      <alignment horizontal="center" vertical="center"/>
    </xf>
    <xf numFmtId="0" fontId="14" fillId="8" borderId="93" xfId="0" applyFont="1" applyFill="1" applyBorder="1" applyAlignment="1">
      <alignment horizontal="center" vertical="center"/>
    </xf>
    <xf numFmtId="0" fontId="14" fillId="8" borderId="94" xfId="0" applyFont="1" applyFill="1" applyBorder="1" applyAlignment="1">
      <alignment horizontal="center" vertical="center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179" fontId="16" fillId="12" borderId="40" xfId="0" applyNumberFormat="1" applyFont="1" applyFill="1" applyBorder="1" applyAlignment="1" applyProtection="1">
      <alignment horizontal="center" vertical="center"/>
      <protection locked="0"/>
    </xf>
    <xf numFmtId="181" fontId="16" fillId="12" borderId="42" xfId="0" applyNumberFormat="1" applyFont="1" applyFill="1" applyBorder="1" applyAlignment="1" applyProtection="1">
      <alignment horizontal="center" vertical="center"/>
      <protection locked="0"/>
    </xf>
    <xf numFmtId="181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3" xfId="0" applyNumberFormat="1" applyFont="1" applyFill="1" applyBorder="1" applyAlignment="1" applyProtection="1">
      <alignment horizontal="center" vertical="center"/>
      <protection locked="0"/>
    </xf>
    <xf numFmtId="181" fontId="16" fillId="12" borderId="45" xfId="0" applyNumberFormat="1" applyFont="1" applyFill="1" applyBorder="1" applyAlignment="1" applyProtection="1">
      <alignment horizontal="center" vertical="center"/>
      <protection locked="0"/>
    </xf>
    <xf numFmtId="181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3" xfId="0" applyNumberFormat="1" applyFont="1" applyFill="1" applyBorder="1" applyAlignment="1" applyProtection="1">
      <alignment horizontal="center" vertical="center"/>
      <protection locked="0"/>
    </xf>
    <xf numFmtId="181" fontId="16" fillId="9" borderId="45" xfId="0" applyNumberFormat="1" applyFont="1" applyFill="1" applyBorder="1" applyAlignment="1" applyProtection="1">
      <alignment horizontal="center" vertical="center"/>
      <protection locked="0"/>
    </xf>
    <xf numFmtId="181" fontId="16" fillId="9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4" xfId="0" applyNumberFormat="1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10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12" borderId="55" xfId="0" applyNumberFormat="1" applyFont="1" applyFill="1" applyBorder="1" applyAlignment="1" applyProtection="1">
      <alignment horizontal="center" vertical="center"/>
      <protection locked="0"/>
    </xf>
    <xf numFmtId="179" fontId="16" fillId="12" borderId="56" xfId="0" applyNumberFormat="1" applyFont="1" applyFill="1" applyBorder="1" applyAlignment="1" applyProtection="1">
      <alignment horizontal="center" vertical="center"/>
      <protection locked="0"/>
    </xf>
    <xf numFmtId="10" fontId="16" fillId="0" borderId="44" xfId="0" applyNumberFormat="1" applyFont="1" applyFill="1" applyBorder="1" applyAlignment="1" applyProtection="1">
      <alignment horizontal="center" vertical="center"/>
      <protection locked="0"/>
    </xf>
    <xf numFmtId="181" fontId="16" fillId="12" borderId="57" xfId="0" applyNumberFormat="1" applyFont="1" applyFill="1" applyBorder="1" applyAlignment="1" applyProtection="1">
      <alignment horizontal="center" vertical="center"/>
      <protection locked="0"/>
    </xf>
    <xf numFmtId="179" fontId="16" fillId="12" borderId="58" xfId="0" applyNumberFormat="1" applyFont="1" applyFill="1" applyBorder="1" applyAlignment="1" applyProtection="1">
      <alignment horizontal="center" vertical="center"/>
      <protection locked="0"/>
    </xf>
    <xf numFmtId="181" fontId="16" fillId="9" borderId="57" xfId="0" applyNumberFormat="1" applyFont="1" applyFill="1" applyBorder="1" applyAlignment="1" applyProtection="1">
      <alignment horizontal="center" vertical="center"/>
      <protection locked="0"/>
    </xf>
    <xf numFmtId="179" fontId="16" fillId="9" borderId="58" xfId="0" applyNumberFormat="1" applyFont="1" applyFill="1" applyBorder="1" applyAlignment="1" applyProtection="1">
      <alignment horizontal="center" vertical="center"/>
      <protection locked="0"/>
    </xf>
    <xf numFmtId="0" fontId="14" fillId="8" borderId="20" xfId="0" applyFont="1" applyFill="1" applyBorder="1" applyAlignment="1">
      <alignment horizontal="center" vertical="center"/>
    </xf>
    <xf numFmtId="181" fontId="16" fillId="12" borderId="61" xfId="0" applyNumberFormat="1" applyFont="1" applyFill="1" applyBorder="1" applyAlignment="1" applyProtection="1">
      <alignment horizontal="center" vertical="center"/>
      <protection locked="0"/>
    </xf>
    <xf numFmtId="181" fontId="16" fillId="12" borderId="62" xfId="0" applyNumberFormat="1" applyFont="1" applyFill="1" applyBorder="1" applyAlignment="1" applyProtection="1">
      <alignment horizontal="center" vertical="center"/>
      <protection locked="0"/>
    </xf>
    <xf numFmtId="181" fontId="16" fillId="9" borderId="62" xfId="0" applyNumberFormat="1" applyFont="1" applyFill="1" applyBorder="1" applyAlignment="1" applyProtection="1">
      <alignment horizontal="center" vertical="center"/>
      <protection locked="0"/>
    </xf>
    <xf numFmtId="181" fontId="13" fillId="0" borderId="4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81" fontId="0" fillId="9" borderId="56" xfId="0" applyNumberFormat="1" applyFill="1" applyBorder="1">
      <alignment vertical="center"/>
    </xf>
    <xf numFmtId="181" fontId="0" fillId="9" borderId="41" xfId="0" applyNumberFormat="1" applyFill="1" applyBorder="1">
      <alignment vertical="center"/>
    </xf>
    <xf numFmtId="10" fontId="0" fillId="0" borderId="42" xfId="0" applyNumberFormat="1" applyBorder="1">
      <alignment vertical="center"/>
    </xf>
    <xf numFmtId="181" fontId="0" fillId="9" borderId="40" xfId="0" applyNumberFormat="1" applyFill="1" applyBorder="1">
      <alignment vertical="center"/>
    </xf>
    <xf numFmtId="10" fontId="0" fillId="0" borderId="55" xfId="0" applyNumberFormat="1" applyBorder="1">
      <alignment vertical="center"/>
    </xf>
    <xf numFmtId="181" fontId="0" fillId="9" borderId="58" xfId="0" applyNumberFormat="1" applyFill="1" applyBorder="1">
      <alignment vertical="center"/>
    </xf>
    <xf numFmtId="181" fontId="0" fillId="9" borderId="44" xfId="0" applyNumberFormat="1" applyFill="1" applyBorder="1">
      <alignment vertical="center"/>
    </xf>
    <xf numFmtId="10" fontId="0" fillId="0" borderId="45" xfId="0" applyNumberFormat="1" applyBorder="1">
      <alignment vertical="center"/>
    </xf>
    <xf numFmtId="181" fontId="0" fillId="9" borderId="43" xfId="0" applyNumberFormat="1" applyFill="1" applyBorder="1">
      <alignment vertical="center"/>
    </xf>
    <xf numFmtId="10" fontId="0" fillId="0" borderId="57" xfId="0" applyNumberFormat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16" fillId="0" borderId="79" xfId="0" applyNumberFormat="1" applyFont="1" applyFill="1" applyBorder="1" applyAlignment="1">
      <alignment horizontal="center" vertical="center"/>
    </xf>
    <xf numFmtId="10" fontId="16" fillId="0" borderId="80" xfId="0" applyNumberFormat="1" applyFont="1" applyFill="1" applyBorder="1" applyAlignment="1">
      <alignment horizontal="center" vertical="center"/>
    </xf>
    <xf numFmtId="10" fontId="16" fillId="0" borderId="8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6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7" fillId="0" borderId="98" xfId="0" applyFont="1" applyBorder="1">
      <alignment vertical="center"/>
    </xf>
    <xf numFmtId="0" fontId="17" fillId="0" borderId="0" xfId="0" applyFont="1" applyBorder="1">
      <alignment vertical="center"/>
    </xf>
    <xf numFmtId="0" fontId="14" fillId="0" borderId="39" xfId="0" applyFont="1" applyBorder="1" applyAlignment="1">
      <alignment horizontal="center" vertical="center" readingOrder="2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87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58" fontId="13" fillId="0" borderId="66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1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2" fontId="22" fillId="0" borderId="164" xfId="0" applyNumberFormat="1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2" fontId="23" fillId="0" borderId="44" xfId="0" applyNumberFormat="1" applyFont="1" applyBorder="1" applyAlignment="1">
      <alignment horizontal="center" vertical="center"/>
    </xf>
    <xf numFmtId="2" fontId="22" fillId="0" borderId="62" xfId="0" applyNumberFormat="1" applyFont="1" applyBorder="1" applyAlignment="1">
      <alignment horizontal="center" vertical="center"/>
    </xf>
    <xf numFmtId="2" fontId="23" fillId="0" borderId="58" xfId="0" applyNumberFormat="1" applyFont="1" applyBorder="1" applyAlignment="1">
      <alignment horizontal="center" vertical="center"/>
    </xf>
    <xf numFmtId="2" fontId="18" fillId="0" borderId="58" xfId="0" applyNumberFormat="1" applyFont="1" applyBorder="1" applyAlignment="1">
      <alignment horizontal="center" vertical="center"/>
    </xf>
    <xf numFmtId="10" fontId="23" fillId="0" borderId="60" xfId="19" applyNumberFormat="1" applyFont="1" applyFill="1" applyBorder="1" applyAlignment="1">
      <alignment horizontal="center" vertical="center"/>
    </xf>
    <xf numFmtId="2" fontId="18" fillId="0" borderId="44" xfId="0" applyNumberFormat="1" applyFont="1" applyBorder="1" applyAlignment="1">
      <alignment horizontal="center" vertical="center"/>
    </xf>
    <xf numFmtId="2" fontId="21" fillId="0" borderId="62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3" fillId="0" borderId="86" xfId="0" applyFont="1" applyBorder="1" applyAlignment="1">
      <alignment horizontal="center" vertical="center"/>
    </xf>
    <xf numFmtId="10" fontId="23" fillId="0" borderId="81" xfId="19" applyNumberFormat="1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2" fontId="23" fillId="15" borderId="162" xfId="0" applyNumberFormat="1" applyFont="1" applyFill="1" applyBorder="1" applyAlignment="1">
      <alignment horizontal="center" vertical="center"/>
    </xf>
    <xf numFmtId="2" fontId="23" fillId="15" borderId="163" xfId="0" applyNumberFormat="1" applyFont="1" applyFill="1" applyBorder="1" applyAlignment="1">
      <alignment horizontal="center" vertical="center"/>
    </xf>
    <xf numFmtId="2" fontId="23" fillId="15" borderId="43" xfId="0" applyNumberFormat="1" applyFont="1" applyFill="1" applyBorder="1" applyAlignment="1">
      <alignment horizontal="center" vertical="center"/>
    </xf>
    <xf numFmtId="2" fontId="23" fillId="15" borderId="44" xfId="0" applyNumberFormat="1" applyFont="1" applyFill="1" applyBorder="1" applyAlignment="1">
      <alignment horizontal="center" vertical="center"/>
    </xf>
    <xf numFmtId="2" fontId="23" fillId="15" borderId="58" xfId="0" applyNumberFormat="1" applyFont="1" applyFill="1" applyBorder="1" applyAlignment="1">
      <alignment horizontal="center" vertical="center"/>
    </xf>
    <xf numFmtId="0" fontId="23" fillId="15" borderId="122" xfId="19" applyNumberFormat="1" applyFont="1" applyFill="1" applyBorder="1" applyAlignment="1" applyProtection="1">
      <alignment horizontal="center" vertical="center"/>
    </xf>
    <xf numFmtId="0" fontId="23" fillId="15" borderId="107" xfId="19" applyNumberFormat="1" applyFont="1" applyFill="1" applyBorder="1" applyAlignment="1" applyProtection="1">
      <alignment horizontal="center" vertical="center"/>
    </xf>
    <xf numFmtId="2" fontId="23" fillId="15" borderId="171" xfId="0" applyNumberFormat="1" applyFont="1" applyFill="1" applyBorder="1" applyAlignment="1">
      <alignment horizontal="center" vertical="center"/>
    </xf>
    <xf numFmtId="176" fontId="23" fillId="15" borderId="122" xfId="19" applyNumberFormat="1" applyFont="1" applyFill="1" applyBorder="1" applyAlignment="1">
      <alignment horizontal="center" vertical="center"/>
    </xf>
    <xf numFmtId="176" fontId="23" fillId="15" borderId="107" xfId="19" applyNumberFormat="1" applyFont="1" applyFill="1" applyBorder="1" applyAlignment="1" applyProtection="1">
      <alignment horizontal="center" vertical="center"/>
    </xf>
    <xf numFmtId="176" fontId="23" fillId="15" borderId="44" xfId="0" applyNumberFormat="1" applyFont="1" applyFill="1" applyBorder="1" applyAlignment="1">
      <alignment horizontal="center" vertical="center"/>
    </xf>
    <xf numFmtId="176" fontId="23" fillId="15" borderId="0" xfId="0" applyNumberFormat="1" applyFont="1" applyFill="1" applyBorder="1" applyAlignment="1">
      <alignment horizontal="center" vertical="center"/>
    </xf>
    <xf numFmtId="181" fontId="23" fillId="15" borderId="43" xfId="0" applyNumberFormat="1" applyFont="1" applyFill="1" applyBorder="1" applyAlignment="1">
      <alignment horizontal="center" vertical="center"/>
    </xf>
    <xf numFmtId="181" fontId="23" fillId="15" borderId="122" xfId="19" applyNumberFormat="1" applyFont="1" applyFill="1" applyBorder="1" applyAlignment="1" applyProtection="1">
      <alignment horizontal="center" vertical="center"/>
    </xf>
    <xf numFmtId="181" fontId="23" fillId="15" borderId="58" xfId="0" applyNumberFormat="1" applyFont="1" applyFill="1" applyBorder="1" applyAlignment="1">
      <alignment horizontal="center" vertical="center"/>
    </xf>
    <xf numFmtId="176" fontId="23" fillId="15" borderId="107" xfId="19" applyNumberFormat="1" applyFont="1" applyFill="1" applyBorder="1" applyAlignment="1">
      <alignment horizontal="center" vertical="center"/>
    </xf>
    <xf numFmtId="176" fontId="23" fillId="15" borderId="162" xfId="0" applyNumberFormat="1" applyFont="1" applyFill="1" applyBorder="1" applyAlignment="1">
      <alignment horizontal="center" vertical="center"/>
    </xf>
    <xf numFmtId="176" fontId="23" fillId="15" borderId="163" xfId="0" applyNumberFormat="1" applyFont="1" applyFill="1" applyBorder="1" applyAlignment="1">
      <alignment horizontal="center" vertical="center"/>
    </xf>
    <xf numFmtId="176" fontId="23" fillId="15" borderId="43" xfId="0" applyNumberFormat="1" applyFont="1" applyFill="1" applyBorder="1" applyAlignment="1">
      <alignment horizontal="center" vertical="center"/>
    </xf>
    <xf numFmtId="176" fontId="23" fillId="15" borderId="58" xfId="0" applyNumberFormat="1" applyFont="1" applyFill="1" applyBorder="1" applyAlignment="1">
      <alignment horizontal="center" vertical="center"/>
    </xf>
    <xf numFmtId="176" fontId="23" fillId="15" borderId="122" xfId="19" applyNumberFormat="1" applyFont="1" applyFill="1" applyBorder="1" applyAlignment="1" applyProtection="1">
      <alignment horizontal="center" vertical="center"/>
    </xf>
    <xf numFmtId="2" fontId="23" fillId="15" borderId="107" xfId="19" applyNumberFormat="1" applyFont="1" applyFill="1" applyBorder="1" applyAlignment="1" applyProtection="1">
      <alignment horizontal="center" vertical="center"/>
    </xf>
    <xf numFmtId="2" fontId="18" fillId="15" borderId="58" xfId="0" applyNumberFormat="1" applyFont="1" applyFill="1" applyBorder="1" applyAlignment="1">
      <alignment horizontal="center" vertical="center"/>
    </xf>
    <xf numFmtId="2" fontId="18" fillId="15" borderId="44" xfId="0" applyNumberFormat="1" applyFont="1" applyFill="1" applyBorder="1" applyAlignment="1">
      <alignment horizontal="center" vertical="center"/>
    </xf>
    <xf numFmtId="176" fontId="23" fillId="15" borderId="43" xfId="19" applyNumberFormat="1" applyFont="1" applyFill="1" applyBorder="1" applyAlignment="1" applyProtection="1">
      <alignment horizontal="center" vertical="center"/>
    </xf>
    <xf numFmtId="176" fontId="23" fillId="15" borderId="58" xfId="19" applyNumberFormat="1" applyFont="1" applyFill="1" applyBorder="1" applyAlignment="1" applyProtection="1">
      <alignment horizontal="center" vertical="center"/>
    </xf>
    <xf numFmtId="181" fontId="16" fillId="0" borderId="0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0" fontId="43" fillId="7" borderId="68" xfId="0" applyFont="1" applyFill="1" applyBorder="1" applyAlignment="1">
      <alignment horizontal="center" vertical="center"/>
    </xf>
    <xf numFmtId="0" fontId="43" fillId="7" borderId="94" xfId="0" applyFont="1" applyFill="1" applyBorder="1" applyAlignment="1">
      <alignment horizontal="center" vertical="center"/>
    </xf>
    <xf numFmtId="0" fontId="43" fillId="7" borderId="83" xfId="0" applyFont="1" applyFill="1" applyBorder="1" applyAlignment="1">
      <alignment horizontal="center" vertical="center"/>
    </xf>
    <xf numFmtId="0" fontId="43" fillId="7" borderId="88" xfId="0" applyFont="1" applyFill="1" applyBorder="1" applyAlignment="1">
      <alignment horizontal="center" vertical="center"/>
    </xf>
    <xf numFmtId="0" fontId="43" fillId="7" borderId="82" xfId="0" applyFont="1" applyFill="1" applyBorder="1" applyAlignment="1">
      <alignment horizontal="center" vertical="center"/>
    </xf>
    <xf numFmtId="0" fontId="43" fillId="7" borderId="20" xfId="0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/>
    </xf>
    <xf numFmtId="179" fontId="42" fillId="0" borderId="102" xfId="0" applyNumberFormat="1" applyFont="1" applyFill="1" applyBorder="1" applyAlignment="1">
      <alignment horizontal="center" vertical="center"/>
    </xf>
    <xf numFmtId="179" fontId="44" fillId="6" borderId="40" xfId="0" applyNumberFormat="1" applyFont="1" applyFill="1" applyBorder="1" applyAlignment="1">
      <alignment horizontal="center" vertical="center"/>
    </xf>
    <xf numFmtId="179" fontId="44" fillId="0" borderId="41" xfId="0" applyNumberFormat="1" applyFont="1" applyFill="1" applyBorder="1" applyAlignment="1">
      <alignment horizontal="center" vertical="center"/>
    </xf>
    <xf numFmtId="179" fontId="44" fillId="0" borderId="42" xfId="0" applyNumberFormat="1" applyFont="1" applyFill="1" applyBorder="1" applyAlignment="1">
      <alignment horizontal="center" vertical="center"/>
    </xf>
    <xf numFmtId="9" fontId="44" fillId="0" borderId="41" xfId="4" applyFont="1" applyFill="1" applyBorder="1" applyAlignment="1">
      <alignment horizontal="center" vertical="center"/>
    </xf>
    <xf numFmtId="179" fontId="44" fillId="9" borderId="41" xfId="0" applyNumberFormat="1" applyFont="1" applyFill="1" applyBorder="1" applyAlignment="1">
      <alignment horizontal="center" vertical="center"/>
    </xf>
    <xf numFmtId="179" fontId="44" fillId="9" borderId="42" xfId="0" applyNumberFormat="1" applyFont="1" applyFill="1" applyBorder="1" applyAlignment="1">
      <alignment horizontal="center" vertical="center"/>
    </xf>
    <xf numFmtId="9" fontId="44" fillId="0" borderId="158" xfId="0" applyNumberFormat="1" applyFont="1" applyFill="1" applyBorder="1" applyAlignment="1">
      <alignment horizontal="center" vertical="center"/>
    </xf>
    <xf numFmtId="181" fontId="45" fillId="9" borderId="74" xfId="0" applyNumberFormat="1" applyFont="1" applyFill="1" applyBorder="1" applyAlignment="1">
      <alignment horizontal="center" vertical="center"/>
    </xf>
    <xf numFmtId="179" fontId="44" fillId="9" borderId="61" xfId="0" applyNumberFormat="1" applyFont="1" applyFill="1" applyBorder="1" applyAlignment="1">
      <alignment horizontal="center" vertical="center"/>
    </xf>
    <xf numFmtId="179" fontId="42" fillId="0" borderId="103" xfId="0" applyNumberFormat="1" applyFont="1" applyFill="1" applyBorder="1" applyAlignment="1">
      <alignment horizontal="center" vertical="center"/>
    </xf>
    <xf numFmtId="179" fontId="44" fillId="6" borderId="43" xfId="0" applyNumberFormat="1" applyFont="1" applyFill="1" applyBorder="1" applyAlignment="1">
      <alignment horizontal="center" vertical="center"/>
    </xf>
    <xf numFmtId="179" fontId="44" fillId="0" borderId="44" xfId="0" applyNumberFormat="1" applyFont="1" applyFill="1" applyBorder="1" applyAlignment="1">
      <alignment horizontal="center" vertical="center"/>
    </xf>
    <xf numFmtId="179" fontId="44" fillId="0" borderId="45" xfId="0" applyNumberFormat="1" applyFont="1" applyFill="1" applyBorder="1" applyAlignment="1">
      <alignment horizontal="center" vertical="center"/>
    </xf>
    <xf numFmtId="9" fontId="44" fillId="0" borderId="44" xfId="4" applyFont="1" applyFill="1" applyBorder="1" applyAlignment="1">
      <alignment horizontal="center" vertical="center"/>
    </xf>
    <xf numFmtId="179" fontId="44" fillId="9" borderId="44" xfId="0" applyNumberFormat="1" applyFont="1" applyFill="1" applyBorder="1" applyAlignment="1">
      <alignment horizontal="center" vertical="center"/>
    </xf>
    <xf numFmtId="179" fontId="44" fillId="9" borderId="45" xfId="0" applyNumberFormat="1" applyFont="1" applyFill="1" applyBorder="1" applyAlignment="1">
      <alignment horizontal="center" vertical="center"/>
    </xf>
    <xf numFmtId="9" fontId="44" fillId="0" borderId="44" xfId="0" applyNumberFormat="1" applyFont="1" applyFill="1" applyBorder="1" applyAlignment="1">
      <alignment horizontal="center" vertical="center"/>
    </xf>
    <xf numFmtId="181" fontId="45" fillId="9" borderId="76" xfId="0" applyNumberFormat="1" applyFont="1" applyFill="1" applyBorder="1" applyAlignment="1">
      <alignment horizontal="center" vertical="center"/>
    </xf>
    <xf numFmtId="179" fontId="44" fillId="9" borderId="62" xfId="0" applyNumberFormat="1" applyFont="1" applyFill="1" applyBorder="1" applyAlignment="1">
      <alignment horizontal="center" vertical="center"/>
    </xf>
    <xf numFmtId="0" fontId="42" fillId="7" borderId="15" xfId="0" applyFont="1" applyFill="1" applyBorder="1" applyAlignment="1">
      <alignment horizontal="center" vertical="center"/>
    </xf>
    <xf numFmtId="179" fontId="42" fillId="0" borderId="108" xfId="0" applyNumberFormat="1" applyFont="1" applyFill="1" applyBorder="1" applyAlignment="1">
      <alignment horizontal="center" vertical="center"/>
    </xf>
    <xf numFmtId="179" fontId="44" fillId="6" borderId="46" xfId="0" applyNumberFormat="1" applyFont="1" applyFill="1" applyBorder="1" applyAlignment="1">
      <alignment horizontal="center" vertical="center"/>
    </xf>
    <xf numFmtId="179" fontId="44" fillId="0" borderId="47" xfId="0" applyNumberFormat="1" applyFont="1" applyFill="1" applyBorder="1" applyAlignment="1">
      <alignment horizontal="center" vertical="center"/>
    </xf>
    <xf numFmtId="9" fontId="44" fillId="0" borderId="47" xfId="4" applyFont="1" applyFill="1" applyBorder="1" applyAlignment="1">
      <alignment horizontal="center" vertical="center"/>
    </xf>
    <xf numFmtId="179" fontId="44" fillId="6" borderId="47" xfId="0" applyNumberFormat="1" applyFont="1" applyFill="1" applyBorder="1" applyAlignment="1">
      <alignment horizontal="center" vertical="center"/>
    </xf>
    <xf numFmtId="9" fontId="44" fillId="0" borderId="143" xfId="0" applyNumberFormat="1" applyFont="1" applyFill="1" applyBorder="1" applyAlignment="1">
      <alignment horizontal="center" vertical="center"/>
    </xf>
    <xf numFmtId="181" fontId="45" fillId="0" borderId="78" xfId="0" applyNumberFormat="1" applyFont="1" applyBorder="1" applyAlignment="1">
      <alignment horizontal="center" vertical="center"/>
    </xf>
    <xf numFmtId="179" fontId="44" fillId="0" borderId="65" xfId="0" applyNumberFormat="1" applyFont="1" applyFill="1" applyBorder="1" applyAlignment="1">
      <alignment horizontal="center" vertical="center"/>
    </xf>
    <xf numFmtId="0" fontId="42" fillId="7" borderId="2" xfId="0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0" fontId="42" fillId="7" borderId="82" xfId="0" applyFont="1" applyFill="1" applyBorder="1" applyAlignment="1">
      <alignment horizontal="center" vertical="center"/>
    </xf>
    <xf numFmtId="179" fontId="42" fillId="7" borderId="94" xfId="0" applyNumberFormat="1" applyFont="1" applyFill="1" applyBorder="1" applyAlignment="1">
      <alignment horizontal="center" vertical="center"/>
    </xf>
    <xf numFmtId="179" fontId="42" fillId="7" borderId="2" xfId="0" applyNumberFormat="1" applyFont="1" applyFill="1" applyBorder="1" applyAlignment="1">
      <alignment horizontal="center" vertical="center"/>
    </xf>
    <xf numFmtId="10" fontId="45" fillId="0" borderId="49" xfId="0" applyNumberFormat="1" applyFont="1" applyFill="1" applyBorder="1" applyAlignment="1">
      <alignment horizontal="center" vertical="center"/>
    </xf>
    <xf numFmtId="0" fontId="42" fillId="7" borderId="83" xfId="0" applyFont="1" applyFill="1" applyBorder="1" applyAlignment="1">
      <alignment horizontal="center" vertical="center"/>
    </xf>
    <xf numFmtId="181" fontId="45" fillId="9" borderId="53" xfId="0" applyNumberFormat="1" applyFont="1" applyFill="1" applyBorder="1" applyAlignment="1">
      <alignment horizontal="center" vertical="center"/>
    </xf>
    <xf numFmtId="0" fontId="42" fillId="7" borderId="2" xfId="0" applyFont="1" applyFill="1" applyBorder="1">
      <alignment vertical="center"/>
    </xf>
    <xf numFmtId="0" fontId="42" fillId="7" borderId="66" xfId="0" applyFont="1" applyFill="1" applyBorder="1">
      <alignment vertical="center"/>
    </xf>
    <xf numFmtId="10" fontId="45" fillId="0" borderId="60" xfId="0" applyNumberFormat="1" applyFont="1" applyBorder="1" applyAlignment="1">
      <alignment horizontal="center" vertical="center"/>
    </xf>
    <xf numFmtId="10" fontId="45" fillId="0" borderId="46" xfId="0" applyNumberFormat="1" applyFont="1" applyBorder="1" applyAlignment="1">
      <alignment horizontal="center" vertical="center"/>
    </xf>
    <xf numFmtId="10" fontId="45" fillId="0" borderId="47" xfId="0" applyNumberFormat="1" applyFont="1" applyBorder="1" applyAlignment="1">
      <alignment horizontal="center" vertical="center"/>
    </xf>
    <xf numFmtId="0" fontId="45" fillId="0" borderId="97" xfId="0" applyFont="1" applyBorder="1">
      <alignment vertical="center"/>
    </xf>
    <xf numFmtId="0" fontId="45" fillId="0" borderId="125" xfId="0" applyFont="1" applyBorder="1">
      <alignment vertical="center"/>
    </xf>
    <xf numFmtId="0" fontId="45" fillId="0" borderId="0" xfId="0" applyFont="1" applyBorder="1">
      <alignment vertical="center"/>
    </xf>
    <xf numFmtId="0" fontId="45" fillId="0" borderId="87" xfId="0" applyFont="1" applyBorder="1">
      <alignment vertical="center"/>
    </xf>
    <xf numFmtId="0" fontId="43" fillId="10" borderId="100" xfId="0" applyFont="1" applyFill="1" applyBorder="1" applyAlignment="1" applyProtection="1">
      <alignment horizontal="center" vertical="center"/>
      <protection locked="0"/>
    </xf>
    <xf numFmtId="0" fontId="43" fillId="10" borderId="2" xfId="0" applyFont="1" applyFill="1" applyBorder="1" applyAlignment="1" applyProtection="1">
      <alignment horizontal="center" vertical="center"/>
      <protection locked="0"/>
    </xf>
    <xf numFmtId="0" fontId="43" fillId="10" borderId="12" xfId="0" applyFont="1" applyFill="1" applyBorder="1" applyAlignment="1" applyProtection="1">
      <alignment horizontal="center" vertical="center"/>
      <protection locked="0"/>
    </xf>
    <xf numFmtId="180" fontId="45" fillId="9" borderId="118" xfId="0" applyNumberFormat="1" applyFont="1" applyFill="1" applyBorder="1" applyAlignment="1">
      <alignment horizontal="center" vertical="center"/>
    </xf>
    <xf numFmtId="181" fontId="45" fillId="9" borderId="54" xfId="0" applyNumberFormat="1" applyFont="1" applyFill="1" applyBorder="1" applyAlignment="1">
      <alignment horizontal="center" vertical="center"/>
    </xf>
    <xf numFmtId="180" fontId="45" fillId="9" borderId="52" xfId="0" applyNumberFormat="1" applyFont="1" applyFill="1" applyBorder="1" applyAlignment="1">
      <alignment horizontal="center" vertical="center"/>
    </xf>
    <xf numFmtId="10" fontId="45" fillId="0" borderId="137" xfId="0" applyNumberFormat="1" applyFont="1" applyBorder="1" applyAlignment="1">
      <alignment horizontal="center" vertical="center"/>
    </xf>
    <xf numFmtId="181" fontId="45" fillId="9" borderId="137" xfId="0" applyNumberFormat="1" applyFont="1" applyFill="1" applyBorder="1" applyAlignment="1">
      <alignment horizontal="center" vertical="center"/>
    </xf>
    <xf numFmtId="181" fontId="45" fillId="9" borderId="64" xfId="0" applyNumberFormat="1" applyFont="1" applyFill="1" applyBorder="1" applyAlignment="1">
      <alignment horizontal="center" vertical="center"/>
    </xf>
    <xf numFmtId="0" fontId="45" fillId="6" borderId="0" xfId="0" applyFont="1" applyFill="1" applyBorder="1">
      <alignment vertical="center"/>
    </xf>
    <xf numFmtId="0" fontId="45" fillId="6" borderId="110" xfId="0" applyFont="1" applyFill="1" applyBorder="1">
      <alignment vertical="center"/>
    </xf>
    <xf numFmtId="0" fontId="45" fillId="0" borderId="110" xfId="0" applyFont="1" applyBorder="1">
      <alignment vertical="center"/>
    </xf>
    <xf numFmtId="0" fontId="45" fillId="0" borderId="126" xfId="0" applyFont="1" applyBorder="1">
      <alignment vertical="center"/>
    </xf>
    <xf numFmtId="179" fontId="44" fillId="9" borderId="40" xfId="0" applyNumberFormat="1" applyFont="1" applyFill="1" applyBorder="1" applyAlignment="1">
      <alignment horizontal="center" vertical="center"/>
    </xf>
    <xf numFmtId="179" fontId="44" fillId="9" borderId="43" xfId="0" applyNumberFormat="1" applyFont="1" applyFill="1" applyBorder="1" applyAlignment="1">
      <alignment horizontal="center" vertical="center"/>
    </xf>
    <xf numFmtId="181" fontId="44" fillId="9" borderId="53" xfId="0" applyNumberFormat="1" applyFont="1" applyFill="1" applyBorder="1" applyAlignment="1">
      <alignment horizontal="center" vertical="center"/>
    </xf>
    <xf numFmtId="181" fontId="44" fillId="9" borderId="52" xfId="0" applyNumberFormat="1" applyFont="1" applyFill="1" applyBorder="1" applyAlignment="1">
      <alignment horizontal="center" vertical="center"/>
    </xf>
    <xf numFmtId="181" fontId="44" fillId="6" borderId="58" xfId="0" applyNumberFormat="1" applyFont="1" applyFill="1" applyBorder="1" applyAlignment="1">
      <alignment horizontal="center" vertical="center"/>
    </xf>
    <xf numFmtId="181" fontId="44" fillId="6" borderId="44" xfId="0" applyNumberFormat="1" applyFont="1" applyFill="1" applyBorder="1" applyAlignment="1">
      <alignment horizontal="center" vertical="center"/>
    </xf>
    <xf numFmtId="181" fontId="44" fillId="6" borderId="43" xfId="0" applyNumberFormat="1" applyFont="1" applyFill="1" applyBorder="1" applyAlignment="1">
      <alignment horizontal="center" vertical="center"/>
    </xf>
    <xf numFmtId="10" fontId="44" fillId="6" borderId="60" xfId="0" applyNumberFormat="1" applyFont="1" applyFill="1" applyBorder="1" applyAlignment="1">
      <alignment horizontal="center" vertical="center"/>
    </xf>
    <xf numFmtId="10" fontId="44" fillId="6" borderId="47" xfId="0" applyNumberFormat="1" applyFont="1" applyFill="1" applyBorder="1" applyAlignment="1">
      <alignment horizontal="center" vertical="center"/>
    </xf>
    <xf numFmtId="10" fontId="44" fillId="6" borderId="46" xfId="0" applyNumberFormat="1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 wrapText="1"/>
    </xf>
    <xf numFmtId="0" fontId="42" fillId="7" borderId="2" xfId="0" applyFont="1" applyFill="1" applyBorder="1" applyAlignment="1">
      <alignment horizontal="center" vertical="center" wrapText="1"/>
    </xf>
    <xf numFmtId="0" fontId="42" fillId="7" borderId="12" xfId="0" applyFont="1" applyFill="1" applyBorder="1" applyAlignment="1">
      <alignment horizontal="center" vertical="center" wrapText="1"/>
    </xf>
    <xf numFmtId="0" fontId="45" fillId="0" borderId="98" xfId="0" applyFont="1" applyBorder="1">
      <alignment vertical="center"/>
    </xf>
    <xf numFmtId="0" fontId="43" fillId="6" borderId="0" xfId="0" applyFont="1" applyFill="1" applyBorder="1" applyAlignment="1">
      <alignment horizontal="left" vertical="center"/>
    </xf>
    <xf numFmtId="0" fontId="43" fillId="6" borderId="98" xfId="0" applyFont="1" applyFill="1" applyBorder="1" applyAlignment="1">
      <alignment horizontal="left" vertical="center"/>
    </xf>
    <xf numFmtId="0" fontId="45" fillId="6" borderId="0" xfId="0" applyFont="1" applyFill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58" fontId="45" fillId="0" borderId="87" xfId="0" applyNumberFormat="1" applyFont="1" applyBorder="1">
      <alignment vertical="center"/>
    </xf>
    <xf numFmtId="0" fontId="43" fillId="6" borderId="0" xfId="0" applyFont="1" applyFill="1" applyBorder="1" applyAlignment="1">
      <alignment vertical="center"/>
    </xf>
    <xf numFmtId="0" fontId="43" fillId="6" borderId="98" xfId="0" applyFont="1" applyFill="1" applyBorder="1" applyAlignment="1">
      <alignment vertical="center"/>
    </xf>
    <xf numFmtId="0" fontId="45" fillId="6" borderId="97" xfId="0" applyFont="1" applyFill="1" applyBorder="1">
      <alignment vertical="center"/>
    </xf>
    <xf numFmtId="0" fontId="43" fillId="7" borderId="100" xfId="0" applyFont="1" applyFill="1" applyBorder="1" applyAlignment="1">
      <alignment horizontal="center" vertical="center"/>
    </xf>
    <xf numFmtId="179" fontId="44" fillId="9" borderId="118" xfId="0" applyNumberFormat="1" applyFont="1" applyFill="1" applyBorder="1" applyAlignment="1">
      <alignment horizontal="center" vertical="center"/>
    </xf>
    <xf numFmtId="179" fontId="44" fillId="9" borderId="53" xfId="0" applyNumberFormat="1" applyFont="1" applyFill="1" applyBorder="1" applyAlignment="1">
      <alignment horizontal="center" vertical="center"/>
    </xf>
    <xf numFmtId="179" fontId="44" fillId="6" borderId="54" xfId="0" applyNumberFormat="1" applyFont="1" applyFill="1" applyBorder="1" applyAlignment="1">
      <alignment horizontal="center" vertical="center"/>
    </xf>
    <xf numFmtId="179" fontId="44" fillId="6" borderId="137" xfId="0" applyNumberFormat="1" applyFont="1" applyFill="1" applyBorder="1" applyAlignment="1">
      <alignment horizontal="center" vertical="center"/>
    </xf>
    <xf numFmtId="179" fontId="44" fillId="6" borderId="135" xfId="0" applyNumberFormat="1" applyFont="1" applyFill="1" applyBorder="1" applyAlignment="1">
      <alignment horizontal="center" vertical="center"/>
    </xf>
    <xf numFmtId="179" fontId="44" fillId="0" borderId="52" xfId="0" applyNumberFormat="1" applyFont="1" applyFill="1" applyBorder="1" applyAlignment="1">
      <alignment horizontal="center" vertical="center"/>
    </xf>
    <xf numFmtId="179" fontId="44" fillId="0" borderId="137" xfId="0" applyNumberFormat="1" applyFont="1" applyFill="1" applyBorder="1" applyAlignment="1">
      <alignment horizontal="center" vertical="center"/>
    </xf>
    <xf numFmtId="179" fontId="44" fillId="0" borderId="118" xfId="0" applyNumberFormat="1" applyFont="1" applyFill="1" applyBorder="1" applyAlignment="1">
      <alignment horizontal="center" vertical="center"/>
    </xf>
    <xf numFmtId="179" fontId="45" fillId="6" borderId="64" xfId="0" applyNumberFormat="1" applyFont="1" applyFill="1" applyBorder="1" applyAlignment="1">
      <alignment horizontal="center" vertical="center"/>
    </xf>
    <xf numFmtId="179" fontId="44" fillId="6" borderId="45" xfId="0" applyNumberFormat="1" applyFont="1" applyFill="1" applyBorder="1" applyAlignment="1">
      <alignment horizontal="center" vertical="center"/>
    </xf>
    <xf numFmtId="179" fontId="44" fillId="0" borderId="43" xfId="0" applyNumberFormat="1" applyFont="1" applyFill="1" applyBorder="1" applyAlignment="1">
      <alignment horizontal="center" vertical="center"/>
    </xf>
    <xf numFmtId="179" fontId="44" fillId="0" borderId="58" xfId="0" applyNumberFormat="1" applyFont="1" applyFill="1" applyBorder="1" applyAlignment="1">
      <alignment horizontal="center" vertical="center"/>
    </xf>
    <xf numFmtId="179" fontId="44" fillId="6" borderId="57" xfId="0" applyNumberFormat="1" applyFont="1" applyFill="1" applyBorder="1" applyAlignment="1">
      <alignment horizontal="center" vertical="center"/>
    </xf>
    <xf numFmtId="179" fontId="44" fillId="6" borderId="60" xfId="0" applyNumberFormat="1" applyFont="1" applyFill="1" applyBorder="1" applyAlignment="1">
      <alignment horizontal="center" vertical="center"/>
    </xf>
    <xf numFmtId="179" fontId="44" fillId="6" borderId="48" xfId="0" applyNumberFormat="1" applyFont="1" applyFill="1" applyBorder="1" applyAlignment="1">
      <alignment horizontal="center" vertical="center"/>
    </xf>
    <xf numFmtId="179" fontId="44" fillId="6" borderId="59" xfId="0" applyNumberFormat="1" applyFont="1" applyFill="1" applyBorder="1" applyAlignment="1">
      <alignment horizontal="center" vertical="center"/>
    </xf>
    <xf numFmtId="179" fontId="44" fillId="0" borderId="110" xfId="0" applyNumberFormat="1" applyFont="1" applyFill="1" applyBorder="1" applyAlignment="1">
      <alignment horizontal="center" vertical="center"/>
    </xf>
    <xf numFmtId="179" fontId="44" fillId="0" borderId="46" xfId="0" applyNumberFormat="1" applyFont="1" applyFill="1" applyBorder="1" applyAlignment="1">
      <alignment horizontal="center" vertical="center"/>
    </xf>
    <xf numFmtId="179" fontId="44" fillId="0" borderId="138" xfId="0" applyNumberFormat="1" applyFont="1" applyFill="1" applyBorder="1" applyAlignment="1">
      <alignment horizontal="center" vertical="center"/>
    </xf>
    <xf numFmtId="179" fontId="44" fillId="0" borderId="60" xfId="0" applyNumberFormat="1" applyFont="1" applyFill="1" applyBorder="1" applyAlignment="1">
      <alignment horizontal="center" vertical="center"/>
    </xf>
    <xf numFmtId="179" fontId="45" fillId="6" borderId="147" xfId="0" applyNumberFormat="1" applyFont="1" applyFill="1" applyBorder="1" applyAlignment="1">
      <alignment horizontal="center" vertical="center"/>
    </xf>
    <xf numFmtId="0" fontId="46" fillId="0" borderId="97" xfId="0" applyFont="1" applyBorder="1">
      <alignment vertical="center"/>
    </xf>
    <xf numFmtId="0" fontId="46" fillId="0" borderId="125" xfId="0" applyFont="1" applyBorder="1">
      <alignment vertical="center"/>
    </xf>
    <xf numFmtId="0" fontId="43" fillId="10" borderId="2" xfId="0" applyFont="1" applyFill="1" applyBorder="1" applyAlignment="1" applyProtection="1">
      <alignment vertical="center"/>
      <protection locked="0"/>
    </xf>
    <xf numFmtId="0" fontId="43" fillId="10" borderId="2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Border="1">
      <alignment vertical="center"/>
    </xf>
    <xf numFmtId="0" fontId="46" fillId="0" borderId="87" xfId="0" applyFont="1" applyBorder="1">
      <alignment vertical="center"/>
    </xf>
    <xf numFmtId="179" fontId="44" fillId="9" borderId="52" xfId="0" applyNumberFormat="1" applyFont="1" applyFill="1" applyBorder="1" applyAlignment="1">
      <alignment horizontal="center" vertical="center"/>
    </xf>
    <xf numFmtId="181" fontId="44" fillId="9" borderId="54" xfId="0" applyNumberFormat="1" applyFont="1" applyFill="1" applyBorder="1" applyAlignment="1">
      <alignment horizontal="center" vertical="center"/>
    </xf>
    <xf numFmtId="180" fontId="44" fillId="9" borderId="52" xfId="0" applyNumberFormat="1" applyFont="1" applyFill="1" applyBorder="1" applyAlignment="1">
      <alignment horizontal="center" vertical="center"/>
    </xf>
    <xf numFmtId="181" fontId="44" fillId="9" borderId="137" xfId="0" applyNumberFormat="1" applyFont="1" applyFill="1" applyBorder="1" applyAlignment="1">
      <alignment horizontal="center" vertical="center"/>
    </xf>
    <xf numFmtId="181" fontId="44" fillId="0" borderId="135" xfId="0" applyNumberFormat="1" applyFont="1" applyFill="1" applyBorder="1" applyAlignment="1">
      <alignment horizontal="center" vertical="center"/>
    </xf>
    <xf numFmtId="10" fontId="44" fillId="0" borderId="135" xfId="0" applyNumberFormat="1" applyFont="1" applyFill="1" applyBorder="1" applyAlignment="1">
      <alignment horizontal="center" vertical="center"/>
    </xf>
    <xf numFmtId="181" fontId="44" fillId="0" borderId="53" xfId="0" applyNumberFormat="1" applyFont="1" applyFill="1" applyBorder="1" applyAlignment="1">
      <alignment horizontal="center" vertical="center"/>
    </xf>
    <xf numFmtId="10" fontId="44" fillId="0" borderId="64" xfId="0" applyNumberFormat="1" applyFont="1" applyFill="1" applyBorder="1" applyAlignment="1">
      <alignment horizontal="center" vertical="center"/>
    </xf>
    <xf numFmtId="181" fontId="45" fillId="0" borderId="78" xfId="0" applyNumberFormat="1" applyFont="1" applyFill="1" applyBorder="1" applyAlignment="1">
      <alignment horizontal="center" vertical="center"/>
    </xf>
    <xf numFmtId="180" fontId="45" fillId="0" borderId="46" xfId="0" applyNumberFormat="1" applyFont="1" applyFill="1" applyBorder="1" applyAlignment="1">
      <alignment horizontal="center" vertical="center"/>
    </xf>
    <xf numFmtId="181" fontId="45" fillId="0" borderId="59" xfId="0" applyNumberFormat="1" applyFont="1" applyFill="1" applyBorder="1" applyAlignment="1">
      <alignment horizontal="center" vertical="center"/>
    </xf>
    <xf numFmtId="10" fontId="44" fillId="0" borderId="110" xfId="0" applyNumberFormat="1" applyFont="1" applyFill="1" applyBorder="1" applyAlignment="1">
      <alignment horizontal="center" vertical="center"/>
    </xf>
    <xf numFmtId="181" fontId="45" fillId="0" borderId="46" xfId="0" applyNumberFormat="1" applyFont="1" applyFill="1" applyBorder="1" applyAlignment="1">
      <alignment horizontal="center" vertical="center"/>
    </xf>
    <xf numFmtId="181" fontId="45" fillId="0" borderId="47" xfId="0" applyNumberFormat="1" applyFont="1" applyFill="1" applyBorder="1" applyAlignment="1">
      <alignment horizontal="center" vertical="center"/>
    </xf>
    <xf numFmtId="181" fontId="44" fillId="0" borderId="143" xfId="0" applyNumberFormat="1" applyFont="1" applyFill="1" applyBorder="1" applyAlignment="1">
      <alignment horizontal="center" vertical="center"/>
    </xf>
    <xf numFmtId="10" fontId="44" fillId="0" borderId="147" xfId="0" applyNumberFormat="1" applyFont="1" applyFill="1" applyBorder="1" applyAlignment="1">
      <alignment horizontal="center" vertical="center"/>
    </xf>
    <xf numFmtId="179" fontId="45" fillId="0" borderId="135" xfId="0" applyNumberFormat="1" applyFont="1" applyBorder="1" applyAlignment="1">
      <alignment horizontal="center" vertical="center"/>
    </xf>
    <xf numFmtId="179" fontId="45" fillId="0" borderId="76" xfId="0" applyNumberFormat="1" applyFont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0" borderId="78" xfId="0" applyFont="1" applyBorder="1" applyAlignment="1">
      <alignment horizontal="center" vertical="center"/>
    </xf>
    <xf numFmtId="0" fontId="42" fillId="7" borderId="100" xfId="0" applyFont="1" applyFill="1" applyBorder="1" applyAlignment="1">
      <alignment horizontal="center" vertical="center"/>
    </xf>
    <xf numFmtId="0" fontId="42" fillId="7" borderId="66" xfId="0" applyFont="1" applyFill="1" applyBorder="1" applyAlignment="1">
      <alignment horizontal="center" vertical="center"/>
    </xf>
    <xf numFmtId="0" fontId="42" fillId="7" borderId="12" xfId="0" applyFont="1" applyFill="1" applyBorder="1" applyAlignment="1">
      <alignment horizontal="center" vertical="center"/>
    </xf>
    <xf numFmtId="0" fontId="45" fillId="9" borderId="53" xfId="0" applyFont="1" applyFill="1" applyBorder="1" applyAlignment="1">
      <alignment horizontal="center" vertical="center"/>
    </xf>
    <xf numFmtId="58" fontId="45" fillId="9" borderId="64" xfId="0" applyNumberFormat="1" applyFont="1" applyFill="1" applyBorder="1" applyAlignment="1">
      <alignment horizontal="center" vertical="center"/>
    </xf>
    <xf numFmtId="0" fontId="42" fillId="8" borderId="27" xfId="0" applyFont="1" applyFill="1" applyBorder="1" applyAlignment="1">
      <alignment horizontal="center" vertical="center"/>
    </xf>
    <xf numFmtId="0" fontId="42" fillId="8" borderId="39" xfId="0" applyFont="1" applyFill="1" applyBorder="1" applyAlignment="1">
      <alignment horizontal="center" vertical="center"/>
    </xf>
    <xf numFmtId="0" fontId="42" fillId="8" borderId="28" xfId="0" applyFont="1" applyFill="1" applyBorder="1" applyAlignment="1">
      <alignment horizontal="center" vertical="center"/>
    </xf>
    <xf numFmtId="0" fontId="42" fillId="8" borderId="11" xfId="0" applyFont="1" applyFill="1" applyBorder="1" applyAlignment="1">
      <alignment horizontal="center" vertical="center"/>
    </xf>
    <xf numFmtId="0" fontId="45" fillId="0" borderId="102" xfId="0" applyFont="1" applyFill="1" applyBorder="1" applyAlignment="1">
      <alignment horizontal="center" vertical="center"/>
    </xf>
    <xf numFmtId="0" fontId="45" fillId="0" borderId="103" xfId="0" applyFont="1" applyFill="1" applyBorder="1" applyAlignment="1">
      <alignment horizontal="center" vertical="center" wrapText="1"/>
    </xf>
    <xf numFmtId="0" fontId="45" fillId="0" borderId="128" xfId="0" applyFont="1" applyFill="1" applyBorder="1" applyAlignment="1">
      <alignment horizontal="center" vertical="center"/>
    </xf>
    <xf numFmtId="0" fontId="45" fillId="0" borderId="142" xfId="0" applyFont="1" applyFill="1" applyBorder="1" applyAlignment="1">
      <alignment horizontal="center" vertical="center"/>
    </xf>
    <xf numFmtId="0" fontId="45" fillId="0" borderId="152" xfId="0" applyFont="1" applyFill="1" applyBorder="1" applyAlignment="1">
      <alignment horizontal="center" vertical="center"/>
    </xf>
    <xf numFmtId="0" fontId="45" fillId="0" borderId="142" xfId="0" applyFont="1" applyFill="1" applyBorder="1" applyAlignment="1">
      <alignment horizontal="center" vertical="center" wrapText="1"/>
    </xf>
    <xf numFmtId="0" fontId="42" fillId="8" borderId="11" xfId="0" applyFont="1" applyFill="1" applyBorder="1" applyAlignment="1">
      <alignment horizontal="center" vertical="center" wrapText="1"/>
    </xf>
    <xf numFmtId="0" fontId="45" fillId="0" borderId="102" xfId="0" applyFont="1" applyFill="1" applyBorder="1" applyAlignment="1">
      <alignment horizontal="center" vertical="center" wrapText="1"/>
    </xf>
    <xf numFmtId="0" fontId="45" fillId="0" borderId="128" xfId="0" applyFont="1" applyFill="1" applyBorder="1" applyAlignment="1">
      <alignment horizontal="center" vertical="center" wrapText="1"/>
    </xf>
    <xf numFmtId="0" fontId="45" fillId="0" borderId="152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10" fontId="45" fillId="0" borderId="2" xfId="4" applyNumberFormat="1" applyFont="1" applyFill="1" applyBorder="1" applyAlignment="1">
      <alignment horizontal="center" vertical="center" wrapText="1"/>
    </xf>
    <xf numFmtId="0" fontId="42" fillId="0" borderId="66" xfId="0" applyFont="1" applyFill="1" applyBorder="1" applyAlignment="1">
      <alignment horizontal="center" vertical="center" wrapText="1"/>
    </xf>
    <xf numFmtId="10" fontId="45" fillId="0" borderId="66" xfId="4" applyNumberFormat="1" applyFont="1" applyFill="1" applyBorder="1" applyAlignment="1">
      <alignment horizontal="center" vertical="center" wrapText="1"/>
    </xf>
    <xf numFmtId="0" fontId="45" fillId="0" borderId="98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0" xfId="0" applyFont="1">
      <alignment vertical="center"/>
    </xf>
    <xf numFmtId="179" fontId="44" fillId="0" borderId="135" xfId="0" applyNumberFormat="1" applyFont="1" applyFill="1" applyBorder="1" applyAlignment="1">
      <alignment horizontal="center" vertical="center"/>
    </xf>
    <xf numFmtId="179" fontId="45" fillId="6" borderId="0" xfId="0" applyNumberFormat="1" applyFont="1" applyFill="1" applyBorder="1">
      <alignment vertical="center"/>
    </xf>
    <xf numFmtId="181" fontId="45" fillId="0" borderId="44" xfId="0" applyNumberFormat="1" applyFont="1" applyFill="1" applyBorder="1" applyAlignment="1">
      <alignment horizontal="center" vertical="center"/>
    </xf>
    <xf numFmtId="181" fontId="45" fillId="0" borderId="53" xfId="0" applyNumberFormat="1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 wrapText="1"/>
    </xf>
    <xf numFmtId="10" fontId="45" fillId="0" borderId="107" xfId="4" applyNumberFormat="1" applyFont="1" applyFill="1" applyBorder="1" applyAlignment="1">
      <alignment horizontal="center" vertical="center"/>
    </xf>
    <xf numFmtId="10" fontId="45" fillId="0" borderId="123" xfId="0" applyNumberFormat="1" applyFont="1" applyFill="1" applyBorder="1" applyAlignment="1">
      <alignment horizontal="center" vertical="center"/>
    </xf>
    <xf numFmtId="10" fontId="45" fillId="0" borderId="122" xfId="0" applyNumberFormat="1" applyFont="1" applyFill="1" applyBorder="1" applyAlignment="1">
      <alignment horizontal="center" vertical="center"/>
    </xf>
    <xf numFmtId="181" fontId="45" fillId="0" borderId="76" xfId="0" applyNumberFormat="1" applyFont="1" applyFill="1" applyBorder="1" applyAlignment="1">
      <alignment horizontal="center" vertical="center"/>
    </xf>
    <xf numFmtId="181" fontId="45" fillId="0" borderId="45" xfId="0" applyNumberFormat="1" applyFont="1" applyFill="1" applyBorder="1" applyAlignment="1">
      <alignment horizontal="center" vertical="center"/>
    </xf>
    <xf numFmtId="10" fontId="45" fillId="0" borderId="117" xfId="0" applyNumberFormat="1" applyFont="1" applyFill="1" applyBorder="1" applyAlignment="1">
      <alignment horizontal="center" vertical="center"/>
    </xf>
    <xf numFmtId="10" fontId="45" fillId="0" borderId="107" xfId="0" applyNumberFormat="1" applyFont="1" applyFill="1" applyBorder="1" applyAlignment="1">
      <alignment horizontal="center" vertical="center"/>
    </xf>
    <xf numFmtId="10" fontId="45" fillId="0" borderId="50" xfId="0" applyNumberFormat="1" applyFont="1" applyFill="1" applyBorder="1" applyAlignment="1">
      <alignment horizontal="center" vertical="center"/>
    </xf>
    <xf numFmtId="179" fontId="44" fillId="0" borderId="62" xfId="0" applyNumberFormat="1" applyFont="1" applyFill="1" applyBorder="1" applyAlignment="1">
      <alignment horizontal="center" vertical="center"/>
    </xf>
    <xf numFmtId="0" fontId="45" fillId="0" borderId="83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58" fontId="44" fillId="0" borderId="12" xfId="0" applyNumberFormat="1" applyFont="1" applyFill="1" applyBorder="1" applyAlignment="1">
      <alignment horizontal="center" vertical="center" wrapText="1"/>
    </xf>
    <xf numFmtId="181" fontId="45" fillId="0" borderId="40" xfId="0" applyNumberFormat="1" applyFont="1" applyFill="1" applyBorder="1" applyAlignment="1">
      <alignment horizontal="center" vertical="center"/>
    </xf>
    <xf numFmtId="181" fontId="45" fillId="0" borderId="41" xfId="0" applyNumberFormat="1" applyFont="1" applyFill="1" applyBorder="1" applyAlignment="1">
      <alignment horizontal="center" vertical="center"/>
    </xf>
    <xf numFmtId="181" fontId="45" fillId="0" borderId="43" xfId="0" applyNumberFormat="1" applyFont="1" applyFill="1" applyBorder="1" applyAlignment="1">
      <alignment horizontal="center" vertical="center"/>
    </xf>
    <xf numFmtId="181" fontId="45" fillId="0" borderId="52" xfId="0" applyNumberFormat="1" applyFont="1" applyFill="1" applyBorder="1" applyAlignment="1">
      <alignment horizontal="center" vertical="center"/>
    </xf>
    <xf numFmtId="180" fontId="45" fillId="0" borderId="58" xfId="0" applyNumberFormat="1" applyFont="1" applyFill="1" applyBorder="1" applyAlignment="1">
      <alignment horizontal="center" vertical="center"/>
    </xf>
    <xf numFmtId="180" fontId="45" fillId="0" borderId="43" xfId="0" applyNumberFormat="1" applyFont="1" applyFill="1" applyBorder="1" applyAlignment="1">
      <alignment horizontal="center" vertical="center"/>
    </xf>
    <xf numFmtId="10" fontId="45" fillId="0" borderId="137" xfId="0" applyNumberFormat="1" applyFont="1" applyFill="1" applyBorder="1" applyAlignment="1">
      <alignment horizontal="center" vertical="center"/>
    </xf>
    <xf numFmtId="181" fontId="45" fillId="0" borderId="57" xfId="0" applyNumberFormat="1" applyFont="1" applyFill="1" applyBorder="1" applyAlignment="1">
      <alignment horizontal="center" vertical="center"/>
    </xf>
    <xf numFmtId="181" fontId="45" fillId="0" borderId="62" xfId="0" applyNumberFormat="1" applyFont="1" applyFill="1" applyBorder="1" applyAlignment="1">
      <alignment horizontal="center" vertical="center"/>
    </xf>
    <xf numFmtId="180" fontId="44" fillId="0" borderId="58" xfId="0" applyNumberFormat="1" applyFont="1" applyFill="1" applyBorder="1" applyAlignment="1">
      <alignment horizontal="center" vertical="center"/>
    </xf>
    <xf numFmtId="181" fontId="44" fillId="0" borderId="45" xfId="0" applyNumberFormat="1" applyFont="1" applyFill="1" applyBorder="1" applyAlignment="1">
      <alignment horizontal="center" vertical="center"/>
    </xf>
    <xf numFmtId="180" fontId="44" fillId="0" borderId="43" xfId="0" applyNumberFormat="1" applyFont="1" applyFill="1" applyBorder="1" applyAlignment="1">
      <alignment horizontal="center" vertical="center"/>
    </xf>
    <xf numFmtId="181" fontId="44" fillId="0" borderId="44" xfId="0" applyNumberFormat="1" applyFont="1" applyFill="1" applyBorder="1" applyAlignment="1">
      <alignment horizontal="center" vertical="center"/>
    </xf>
    <xf numFmtId="181" fontId="44" fillId="0" borderId="57" xfId="0" applyNumberFormat="1" applyFont="1" applyFill="1" applyBorder="1" applyAlignment="1">
      <alignment horizontal="center" vertical="center"/>
    </xf>
    <xf numFmtId="180" fontId="44" fillId="0" borderId="60" xfId="0" applyNumberFormat="1" applyFont="1" applyFill="1" applyBorder="1" applyAlignment="1">
      <alignment horizontal="center" vertical="center"/>
    </xf>
    <xf numFmtId="181" fontId="44" fillId="0" borderId="48" xfId="0" applyNumberFormat="1" applyFont="1" applyFill="1" applyBorder="1" applyAlignment="1">
      <alignment horizontal="center" vertical="center"/>
    </xf>
    <xf numFmtId="180" fontId="44" fillId="0" borderId="46" xfId="0" applyNumberFormat="1" applyFont="1" applyFill="1" applyBorder="1" applyAlignment="1">
      <alignment horizontal="center" vertical="center"/>
    </xf>
    <xf numFmtId="181" fontId="44" fillId="0" borderId="47" xfId="0" applyNumberFormat="1" applyFont="1" applyFill="1" applyBorder="1" applyAlignment="1">
      <alignment horizontal="center" vertical="center"/>
    </xf>
    <xf numFmtId="10" fontId="45" fillId="0" borderId="138" xfId="0" applyNumberFormat="1" applyFont="1" applyFill="1" applyBorder="1" applyAlignment="1">
      <alignment horizontal="center" vertical="center"/>
    </xf>
    <xf numFmtId="181" fontId="44" fillId="0" borderId="59" xfId="0" applyNumberFormat="1" applyFont="1" applyFill="1" applyBorder="1" applyAlignment="1">
      <alignment horizontal="center" vertical="center"/>
    </xf>
    <xf numFmtId="181" fontId="45" fillId="0" borderId="65" xfId="0" applyNumberFormat="1" applyFont="1" applyFill="1" applyBorder="1" applyAlignment="1">
      <alignment horizontal="center" vertical="center"/>
    </xf>
    <xf numFmtId="179" fontId="45" fillId="0" borderId="41" xfId="0" applyNumberFormat="1" applyFont="1" applyFill="1" applyBorder="1" applyAlignment="1">
      <alignment horizontal="center" vertical="center"/>
    </xf>
    <xf numFmtId="179" fontId="44" fillId="0" borderId="40" xfId="0" applyNumberFormat="1" applyFont="1" applyFill="1" applyBorder="1" applyAlignment="1">
      <alignment horizontal="center" vertical="center"/>
    </xf>
    <xf numFmtId="181" fontId="44" fillId="0" borderId="43" xfId="0" applyNumberFormat="1" applyFont="1" applyFill="1" applyBorder="1" applyAlignment="1">
      <alignment horizontal="center" vertical="center"/>
    </xf>
    <xf numFmtId="179" fontId="45" fillId="0" borderId="44" xfId="0" applyNumberFormat="1" applyFont="1" applyFill="1" applyBorder="1" applyAlignment="1">
      <alignment horizontal="center" vertical="center"/>
    </xf>
    <xf numFmtId="10" fontId="44" fillId="0" borderId="117" xfId="0" applyNumberFormat="1" applyFont="1" applyFill="1" applyBorder="1" applyAlignment="1">
      <alignment horizontal="center" vertical="center"/>
    </xf>
    <xf numFmtId="10" fontId="44" fillId="0" borderId="50" xfId="0" applyNumberFormat="1" applyFont="1" applyFill="1" applyBorder="1" applyAlignment="1">
      <alignment horizontal="center" vertical="center"/>
    </xf>
    <xf numFmtId="10" fontId="44" fillId="0" borderId="49" xfId="0" applyNumberFormat="1" applyFont="1" applyFill="1" applyBorder="1" applyAlignment="1">
      <alignment horizontal="center" vertical="center"/>
    </xf>
    <xf numFmtId="181" fontId="44" fillId="0" borderId="58" xfId="0" applyNumberFormat="1" applyFont="1" applyFill="1" applyBorder="1" applyAlignment="1">
      <alignment horizontal="center" vertical="center"/>
    </xf>
    <xf numFmtId="181" fontId="44" fillId="0" borderId="40" xfId="0" applyNumberFormat="1" applyFont="1" applyFill="1" applyBorder="1" applyAlignment="1">
      <alignment horizontal="center" vertical="center"/>
    </xf>
    <xf numFmtId="181" fontId="44" fillId="0" borderId="52" xfId="0" applyNumberFormat="1" applyFont="1" applyFill="1" applyBorder="1" applyAlignment="1">
      <alignment horizontal="center" vertical="center"/>
    </xf>
    <xf numFmtId="179" fontId="44" fillId="0" borderId="56" xfId="0" applyNumberFormat="1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 wrapText="1"/>
    </xf>
    <xf numFmtId="10" fontId="44" fillId="0" borderId="2" xfId="0" applyNumberFormat="1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58" fontId="45" fillId="0" borderId="12" xfId="0" applyNumberFormat="1" applyFont="1" applyFill="1" applyBorder="1" applyAlignment="1">
      <alignment horizontal="center" vertical="center" wrapText="1"/>
    </xf>
    <xf numFmtId="181" fontId="44" fillId="0" borderId="118" xfId="0" applyNumberFormat="1" applyFont="1" applyFill="1" applyBorder="1" applyAlignment="1">
      <alignment horizontal="center" vertical="center"/>
    </xf>
    <xf numFmtId="10" fontId="44" fillId="0" borderId="60" xfId="0" applyNumberFormat="1" applyFont="1" applyFill="1" applyBorder="1" applyAlignment="1">
      <alignment horizontal="center" vertical="center"/>
    </xf>
    <xf numFmtId="10" fontId="44" fillId="0" borderId="46" xfId="0" applyNumberFormat="1" applyFont="1" applyFill="1" applyBorder="1" applyAlignment="1">
      <alignment horizontal="center" vertical="center"/>
    </xf>
    <xf numFmtId="10" fontId="44" fillId="0" borderId="47" xfId="0" applyNumberFormat="1" applyFont="1" applyFill="1" applyBorder="1" applyAlignment="1">
      <alignment horizontal="center" vertical="center"/>
    </xf>
    <xf numFmtId="179" fontId="44" fillId="0" borderId="57" xfId="0" applyNumberFormat="1" applyFont="1" applyFill="1" applyBorder="1" applyAlignment="1">
      <alignment horizontal="center" vertical="center"/>
    </xf>
    <xf numFmtId="179" fontId="44" fillId="0" borderId="76" xfId="0" applyNumberFormat="1" applyFont="1" applyFill="1" applyBorder="1" applyAlignment="1">
      <alignment horizontal="center" vertical="center"/>
    </xf>
    <xf numFmtId="179" fontId="45" fillId="0" borderId="78" xfId="0" applyNumberFormat="1" applyFont="1" applyFill="1" applyBorder="1" applyAlignment="1">
      <alignment horizontal="center" vertical="center"/>
    </xf>
    <xf numFmtId="179" fontId="45" fillId="0" borderId="46" xfId="0" applyNumberFormat="1" applyFont="1" applyFill="1" applyBorder="1" applyAlignment="1">
      <alignment horizontal="center" vertical="center"/>
    </xf>
    <xf numFmtId="179" fontId="45" fillId="0" borderId="47" xfId="0" applyNumberFormat="1" applyFont="1" applyFill="1" applyBorder="1" applyAlignment="1">
      <alignment horizontal="center" vertical="center"/>
    </xf>
    <xf numFmtId="181" fontId="45" fillId="0" borderId="48" xfId="0" applyNumberFormat="1" applyFont="1" applyFill="1" applyBorder="1" applyAlignment="1">
      <alignment horizontal="center" vertical="center"/>
    </xf>
    <xf numFmtId="179" fontId="45" fillId="0" borderId="76" xfId="0" applyNumberFormat="1" applyFont="1" applyFill="1" applyBorder="1" applyAlignment="1">
      <alignment horizontal="center" vertical="center"/>
    </xf>
    <xf numFmtId="179" fontId="45" fillId="0" borderId="40" xfId="0" applyNumberFormat="1" applyFont="1" applyFill="1" applyBorder="1" applyAlignment="1">
      <alignment horizontal="center" vertical="center"/>
    </xf>
    <xf numFmtId="179" fontId="45" fillId="0" borderId="70" xfId="0" applyNumberFormat="1" applyFont="1" applyFill="1" applyBorder="1" applyAlignment="1">
      <alignment horizontal="center" vertical="center"/>
    </xf>
    <xf numFmtId="181" fontId="45" fillId="0" borderId="49" xfId="0" applyNumberFormat="1" applyFont="1" applyFill="1" applyBorder="1" applyAlignment="1">
      <alignment horizontal="center" vertical="center"/>
    </xf>
    <xf numFmtId="181" fontId="45" fillId="0" borderId="50" xfId="0" applyNumberFormat="1" applyFont="1" applyFill="1" applyBorder="1" applyAlignment="1">
      <alignment horizontal="center" vertical="center"/>
    </xf>
    <xf numFmtId="181" fontId="45" fillId="0" borderId="145" xfId="0" applyNumberFormat="1" applyFont="1" applyFill="1" applyBorder="1" applyAlignment="1">
      <alignment horizontal="center" vertical="center"/>
    </xf>
    <xf numFmtId="179" fontId="45" fillId="0" borderId="52" xfId="0" applyNumberFormat="1" applyFont="1" applyFill="1" applyBorder="1" applyAlignment="1">
      <alignment horizontal="center" vertical="center"/>
    </xf>
    <xf numFmtId="179" fontId="45" fillId="0" borderId="53" xfId="0" applyNumberFormat="1" applyFont="1" applyFill="1" applyBorder="1" applyAlignment="1">
      <alignment horizontal="center" vertical="center"/>
    </xf>
    <xf numFmtId="179" fontId="45" fillId="0" borderId="146" xfId="0" applyNumberFormat="1" applyFont="1" applyFill="1" applyBorder="1" applyAlignment="1">
      <alignment horizontal="center" vertical="center"/>
    </xf>
    <xf numFmtId="181" fontId="45" fillId="0" borderId="122" xfId="0" applyNumberFormat="1" applyFont="1" applyFill="1" applyBorder="1" applyAlignment="1">
      <alignment horizontal="center" vertical="center"/>
    </xf>
    <xf numFmtId="181" fontId="45" fillId="0" borderId="123" xfId="0" applyNumberFormat="1" applyFont="1" applyFill="1" applyBorder="1" applyAlignment="1">
      <alignment horizontal="center" vertical="center"/>
    </xf>
    <xf numFmtId="181" fontId="45" fillId="0" borderId="104" xfId="0" applyNumberFormat="1" applyFont="1" applyFill="1" applyBorder="1" applyAlignment="1">
      <alignment horizontal="center" vertical="center"/>
    </xf>
    <xf numFmtId="181" fontId="45" fillId="0" borderId="72" xfId="0" applyNumberFormat="1" applyFont="1" applyFill="1" applyBorder="1" applyAlignment="1">
      <alignment horizontal="center" vertical="center"/>
    </xf>
    <xf numFmtId="0" fontId="45" fillId="0" borderId="44" xfId="0" applyFont="1" applyFill="1" applyBorder="1" applyAlignment="1">
      <alignment horizontal="center" vertical="center" wrapText="1"/>
    </xf>
    <xf numFmtId="58" fontId="45" fillId="0" borderId="62" xfId="0" applyNumberFormat="1" applyFont="1" applyFill="1" applyBorder="1" applyAlignment="1">
      <alignment horizontal="center" vertical="center" wrapText="1"/>
    </xf>
    <xf numFmtId="0" fontId="45" fillId="0" borderId="44" xfId="0" applyFont="1" applyFill="1" applyBorder="1" applyAlignment="1">
      <alignment horizontal="center" vertical="center"/>
    </xf>
    <xf numFmtId="58" fontId="45" fillId="0" borderId="62" xfId="0" applyNumberFormat="1" applyFont="1" applyFill="1" applyBorder="1" applyAlignment="1">
      <alignment horizontal="center" vertical="center"/>
    </xf>
    <xf numFmtId="0" fontId="45" fillId="0" borderId="62" xfId="0" applyFont="1" applyFill="1" applyBorder="1" applyAlignment="1">
      <alignment horizontal="center" vertical="center"/>
    </xf>
    <xf numFmtId="0" fontId="45" fillId="0" borderId="47" xfId="0" applyFont="1" applyFill="1" applyBorder="1" applyAlignment="1">
      <alignment horizontal="center" vertical="center"/>
    </xf>
    <xf numFmtId="0" fontId="45" fillId="0" borderId="65" xfId="0" applyFont="1" applyFill="1" applyBorder="1" applyAlignment="1">
      <alignment horizontal="center" vertical="center"/>
    </xf>
    <xf numFmtId="179" fontId="45" fillId="0" borderId="2" xfId="0" applyNumberFormat="1" applyFont="1" applyFill="1" applyBorder="1" applyAlignment="1">
      <alignment horizontal="center" vertical="center" wrapText="1"/>
    </xf>
    <xf numFmtId="179" fontId="45" fillId="0" borderId="2" xfId="0" applyNumberFormat="1" applyFont="1" applyFill="1" applyBorder="1" applyAlignment="1">
      <alignment horizontal="center" vertical="center"/>
    </xf>
    <xf numFmtId="9" fontId="45" fillId="0" borderId="2" xfId="4" applyFont="1" applyFill="1" applyBorder="1" applyAlignment="1">
      <alignment horizontal="center" vertical="center" wrapText="1"/>
    </xf>
    <xf numFmtId="9" fontId="45" fillId="0" borderId="2" xfId="4" applyFont="1" applyFill="1" applyBorder="1" applyAlignment="1">
      <alignment horizontal="center" vertical="center"/>
    </xf>
    <xf numFmtId="181" fontId="45" fillId="0" borderId="2" xfId="4" applyNumberFormat="1" applyFont="1" applyFill="1" applyBorder="1" applyAlignment="1">
      <alignment horizontal="center" vertical="center" wrapText="1"/>
    </xf>
    <xf numFmtId="181" fontId="45" fillId="0" borderId="2" xfId="4" applyNumberFormat="1" applyFont="1" applyFill="1" applyBorder="1" applyAlignment="1">
      <alignment horizontal="center" vertical="center"/>
    </xf>
    <xf numFmtId="0" fontId="44" fillId="0" borderId="68" xfId="0" applyFont="1" applyFill="1" applyBorder="1" applyAlignment="1">
      <alignment horizontal="left" vertical="center" wrapText="1"/>
    </xf>
    <xf numFmtId="0" fontId="44" fillId="0" borderId="120" xfId="0" applyFont="1" applyFill="1" applyBorder="1" applyAlignment="1">
      <alignment horizontal="left" vertical="center" wrapText="1"/>
    </xf>
    <xf numFmtId="0" fontId="44" fillId="0" borderId="148" xfId="0" applyFont="1" applyFill="1" applyBorder="1" applyAlignment="1">
      <alignment horizontal="left" vertical="center" wrapText="1"/>
    </xf>
    <xf numFmtId="0" fontId="44" fillId="0" borderId="69" xfId="0" applyFont="1" applyFill="1" applyBorder="1" applyAlignment="1">
      <alignment horizontal="left" vertical="center" wrapText="1"/>
    </xf>
    <xf numFmtId="0" fontId="44" fillId="0" borderId="144" xfId="0" applyFont="1" applyFill="1" applyBorder="1" applyAlignment="1">
      <alignment horizontal="left" vertical="center" wrapText="1"/>
    </xf>
    <xf numFmtId="0" fontId="44" fillId="0" borderId="174" xfId="0" applyFont="1" applyFill="1" applyBorder="1" applyAlignment="1">
      <alignment horizontal="left" vertical="center" wrapText="1"/>
    </xf>
    <xf numFmtId="0" fontId="45" fillId="0" borderId="113" xfId="0" applyFont="1" applyBorder="1" applyAlignment="1">
      <alignment horizontal="left" vertical="center" wrapText="1"/>
    </xf>
    <xf numFmtId="0" fontId="45" fillId="0" borderId="127" xfId="0" applyFont="1" applyBorder="1" applyAlignment="1">
      <alignment horizontal="left" vertical="center" wrapText="1"/>
    </xf>
    <xf numFmtId="0" fontId="45" fillId="0" borderId="85" xfId="0" applyFont="1" applyBorder="1" applyAlignment="1">
      <alignment horizontal="left" vertical="center" wrapText="1"/>
    </xf>
    <xf numFmtId="0" fontId="45" fillId="0" borderId="87" xfId="0" applyFont="1" applyBorder="1" applyAlignment="1">
      <alignment horizontal="left" vertical="center" wrapText="1"/>
    </xf>
    <xf numFmtId="0" fontId="45" fillId="0" borderId="88" xfId="0" applyFont="1" applyBorder="1" applyAlignment="1">
      <alignment horizontal="left" vertical="center" wrapText="1"/>
    </xf>
    <xf numFmtId="0" fontId="45" fillId="0" borderId="90" xfId="0" applyFont="1" applyBorder="1" applyAlignment="1">
      <alignment horizontal="left" vertical="center" wrapText="1"/>
    </xf>
    <xf numFmtId="0" fontId="45" fillId="0" borderId="112" xfId="0" applyFont="1" applyBorder="1" applyAlignment="1">
      <alignment horizontal="left" vertical="center" wrapText="1"/>
    </xf>
    <xf numFmtId="0" fontId="45" fillId="0" borderId="126" xfId="0" applyFont="1" applyBorder="1" applyAlignment="1">
      <alignment horizontal="left" vertical="center" wrapText="1"/>
    </xf>
    <xf numFmtId="0" fontId="42" fillId="7" borderId="11" xfId="0" applyFont="1" applyFill="1" applyBorder="1" applyAlignment="1">
      <alignment horizontal="center" vertical="center"/>
    </xf>
    <xf numFmtId="0" fontId="42" fillId="7" borderId="2" xfId="0" applyFont="1" applyFill="1" applyBorder="1" applyAlignment="1">
      <alignment horizontal="center" vertical="center"/>
    </xf>
    <xf numFmtId="0" fontId="42" fillId="7" borderId="15" xfId="0" applyFont="1" applyFill="1" applyBorder="1" applyAlignment="1">
      <alignment horizontal="center" vertical="center"/>
    </xf>
    <xf numFmtId="0" fontId="42" fillId="7" borderId="66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/>
    </xf>
    <xf numFmtId="0" fontId="45" fillId="0" borderId="68" xfId="0" applyFont="1" applyFill="1" applyBorder="1" applyAlignment="1">
      <alignment horizontal="left" vertical="center" wrapText="1"/>
    </xf>
    <xf numFmtId="0" fontId="45" fillId="0" borderId="120" xfId="0" applyFont="1" applyFill="1" applyBorder="1" applyAlignment="1">
      <alignment horizontal="left" vertical="center" wrapText="1"/>
    </xf>
    <xf numFmtId="0" fontId="45" fillId="0" borderId="148" xfId="0" applyFont="1" applyFill="1" applyBorder="1" applyAlignment="1">
      <alignment horizontal="left" vertical="center" wrapText="1"/>
    </xf>
    <xf numFmtId="0" fontId="45" fillId="9" borderId="2" xfId="0" applyFont="1" applyFill="1" applyBorder="1" applyAlignment="1">
      <alignment horizontal="left" vertical="center" wrapText="1"/>
    </xf>
    <xf numFmtId="0" fontId="45" fillId="9" borderId="2" xfId="0" applyFont="1" applyFill="1" applyBorder="1" applyAlignment="1">
      <alignment horizontal="left" vertical="center"/>
    </xf>
    <xf numFmtId="181" fontId="45" fillId="0" borderId="71" xfId="0" applyNumberFormat="1" applyFont="1" applyBorder="1" applyAlignment="1">
      <alignment horizontal="center" vertical="center"/>
    </xf>
    <xf numFmtId="181" fontId="45" fillId="0" borderId="80" xfId="0" applyNumberFormat="1" applyFont="1" applyBorder="1" applyAlignment="1">
      <alignment horizontal="center" vertical="center"/>
    </xf>
    <xf numFmtId="0" fontId="42" fillId="7" borderId="19" xfId="0" applyFont="1" applyFill="1" applyBorder="1" applyAlignment="1">
      <alignment horizontal="center" vertical="center"/>
    </xf>
    <xf numFmtId="0" fontId="42" fillId="7" borderId="154" xfId="0" applyFont="1" applyFill="1" applyBorder="1" applyAlignment="1">
      <alignment horizontal="center" vertical="center"/>
    </xf>
    <xf numFmtId="0" fontId="42" fillId="7" borderId="155" xfId="0" applyFont="1" applyFill="1" applyBorder="1" applyAlignment="1">
      <alignment horizontal="center" vertical="center"/>
    </xf>
    <xf numFmtId="0" fontId="45" fillId="0" borderId="43" xfId="0" applyFont="1" applyFill="1" applyBorder="1" applyAlignment="1">
      <alignment horizontal="left" vertical="center" wrapText="1"/>
    </xf>
    <xf numFmtId="0" fontId="45" fillId="0" borderId="44" xfId="0" applyFont="1" applyFill="1" applyBorder="1" applyAlignment="1">
      <alignment horizontal="left" vertical="center"/>
    </xf>
    <xf numFmtId="0" fontId="45" fillId="0" borderId="100" xfId="0" applyFont="1" applyFill="1" applyBorder="1" applyAlignment="1">
      <alignment horizontal="left" vertical="center" wrapText="1"/>
    </xf>
    <xf numFmtId="0" fontId="46" fillId="0" borderId="96" xfId="0" applyFont="1" applyBorder="1" applyAlignment="1">
      <alignment horizontal="center" vertical="center"/>
    </xf>
    <xf numFmtId="0" fontId="46" fillId="0" borderId="97" xfId="0" applyFont="1" applyBorder="1" applyAlignment="1">
      <alignment horizontal="center" vertical="center"/>
    </xf>
    <xf numFmtId="0" fontId="46" fillId="0" borderId="125" xfId="0" applyFont="1" applyBorder="1" applyAlignment="1">
      <alignment horizontal="center" vertical="center"/>
    </xf>
    <xf numFmtId="0" fontId="41" fillId="0" borderId="98" xfId="0" applyFont="1" applyBorder="1">
      <alignment vertical="center"/>
    </xf>
    <xf numFmtId="0" fontId="41" fillId="0" borderId="0" xfId="0" applyFont="1" applyBorder="1">
      <alignment vertical="center"/>
    </xf>
    <xf numFmtId="0" fontId="41" fillId="0" borderId="87" xfId="0" applyFont="1" applyBorder="1">
      <alignment vertical="center"/>
    </xf>
    <xf numFmtId="0" fontId="42" fillId="7" borderId="153" xfId="0" applyFont="1" applyFill="1" applyBorder="1" applyAlignment="1">
      <alignment horizontal="center" vertical="center"/>
    </xf>
    <xf numFmtId="0" fontId="42" fillId="7" borderId="92" xfId="0" applyFont="1" applyFill="1" applyBorder="1" applyAlignment="1">
      <alignment horizontal="center" vertical="center"/>
    </xf>
    <xf numFmtId="0" fontId="18" fillId="6" borderId="159" xfId="0" applyFont="1" applyFill="1" applyBorder="1" applyAlignment="1">
      <alignment horizontal="center" vertical="center"/>
    </xf>
    <xf numFmtId="0" fontId="18" fillId="6" borderId="160" xfId="0" applyFont="1" applyFill="1" applyBorder="1" applyAlignment="1">
      <alignment horizontal="center" vertical="center"/>
    </xf>
    <xf numFmtId="0" fontId="18" fillId="6" borderId="161" xfId="0" applyFont="1" applyFill="1" applyBorder="1" applyAlignment="1">
      <alignment horizontal="center" vertical="center"/>
    </xf>
    <xf numFmtId="0" fontId="45" fillId="0" borderId="96" xfId="0" applyFont="1" applyBorder="1" applyAlignment="1">
      <alignment horizontal="center" vertical="center"/>
    </xf>
    <xf numFmtId="0" fontId="45" fillId="0" borderId="97" xfId="0" applyFont="1" applyBorder="1" applyAlignment="1">
      <alignment horizontal="center" vertical="center"/>
    </xf>
    <xf numFmtId="0" fontId="45" fillId="0" borderId="125" xfId="0" applyFont="1" applyBorder="1" applyAlignment="1">
      <alignment horizontal="center" vertical="center"/>
    </xf>
    <xf numFmtId="0" fontId="42" fillId="7" borderId="68" xfId="0" applyFont="1" applyFill="1" applyBorder="1" applyAlignment="1">
      <alignment horizontal="center" vertical="center" wrapText="1"/>
    </xf>
    <xf numFmtId="0" fontId="42" fillId="7" borderId="120" xfId="0" applyFont="1" applyFill="1" applyBorder="1" applyAlignment="1">
      <alignment horizontal="center" vertical="center" wrapText="1"/>
    </xf>
    <xf numFmtId="0" fontId="42" fillId="7" borderId="100" xfId="0" applyFont="1" applyFill="1" applyBorder="1" applyAlignment="1">
      <alignment horizontal="center" vertical="center" wrapText="1"/>
    </xf>
    <xf numFmtId="0" fontId="44" fillId="0" borderId="100" xfId="0" applyFont="1" applyFill="1" applyBorder="1" applyAlignment="1">
      <alignment horizontal="left" vertical="center" wrapText="1"/>
    </xf>
    <xf numFmtId="10" fontId="44" fillId="0" borderId="68" xfId="0" applyNumberFormat="1" applyFont="1" applyFill="1" applyBorder="1" applyAlignment="1">
      <alignment horizontal="left" vertical="center" wrapText="1"/>
    </xf>
    <xf numFmtId="10" fontId="44" fillId="0" borderId="120" xfId="0" applyNumberFormat="1" applyFont="1" applyFill="1" applyBorder="1" applyAlignment="1">
      <alignment horizontal="left" vertical="center" wrapText="1"/>
    </xf>
    <xf numFmtId="10" fontId="44" fillId="0" borderId="100" xfId="0" applyNumberFormat="1" applyFont="1" applyFill="1" applyBorder="1" applyAlignment="1">
      <alignment horizontal="left" vertical="center" wrapText="1"/>
    </xf>
    <xf numFmtId="179" fontId="45" fillId="0" borderId="70" xfId="0" applyNumberFormat="1" applyFont="1" applyBorder="1" applyAlignment="1">
      <alignment horizontal="center" vertical="center"/>
    </xf>
    <xf numFmtId="179" fontId="45" fillId="0" borderId="79" xfId="0" applyNumberFormat="1" applyFont="1" applyBorder="1" applyAlignment="1">
      <alignment horizontal="center" vertical="center"/>
    </xf>
    <xf numFmtId="181" fontId="45" fillId="0" borderId="71" xfId="4" applyNumberFormat="1" applyFont="1" applyBorder="1" applyAlignment="1">
      <alignment horizontal="center" vertical="center"/>
    </xf>
    <xf numFmtId="181" fontId="45" fillId="0" borderId="80" xfId="4" applyNumberFormat="1" applyFont="1" applyBorder="1" applyAlignment="1">
      <alignment horizontal="center" vertical="center"/>
    </xf>
    <xf numFmtId="179" fontId="45" fillId="0" borderId="71" xfId="4" applyNumberFormat="1" applyFont="1" applyBorder="1" applyAlignment="1">
      <alignment horizontal="center" vertical="center"/>
    </xf>
    <xf numFmtId="179" fontId="45" fillId="0" borderId="80" xfId="4" applyNumberFormat="1" applyFont="1" applyBorder="1" applyAlignment="1">
      <alignment horizontal="center" vertical="center"/>
    </xf>
    <xf numFmtId="10" fontId="45" fillId="0" borderId="104" xfId="4" applyNumberFormat="1" applyFont="1" applyBorder="1" applyAlignment="1">
      <alignment horizontal="center" vertical="center"/>
    </xf>
    <xf numFmtId="10" fontId="45" fillId="0" borderId="133" xfId="4" applyNumberFormat="1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 textRotation="255"/>
    </xf>
    <xf numFmtId="0" fontId="4" fillId="0" borderId="98" xfId="0" applyFont="1" applyBorder="1" applyAlignment="1">
      <alignment horizontal="center" vertical="center" textRotation="255"/>
    </xf>
    <xf numFmtId="0" fontId="4" fillId="0" borderId="109" xfId="0" applyFont="1" applyBorder="1" applyAlignment="1">
      <alignment horizontal="center" vertical="center" textRotation="255"/>
    </xf>
    <xf numFmtId="179" fontId="45" fillId="0" borderId="58" xfId="0" applyNumberFormat="1" applyFont="1" applyFill="1" applyBorder="1" applyAlignment="1">
      <alignment horizontal="center" vertical="center"/>
    </xf>
    <xf numFmtId="179" fontId="45" fillId="0" borderId="44" xfId="0" applyNumberFormat="1" applyFont="1" applyFill="1" applyBorder="1" applyAlignment="1">
      <alignment horizontal="center" vertical="center"/>
    </xf>
    <xf numFmtId="179" fontId="45" fillId="0" borderId="71" xfId="0" applyNumberFormat="1" applyFont="1" applyFill="1" applyBorder="1" applyAlignment="1">
      <alignment horizontal="center" vertical="center"/>
    </xf>
    <xf numFmtId="181" fontId="45" fillId="0" borderId="45" xfId="0" applyNumberFormat="1" applyFont="1" applyFill="1" applyBorder="1" applyAlignment="1">
      <alignment horizontal="center" vertical="center"/>
    </xf>
    <xf numFmtId="181" fontId="45" fillId="0" borderId="58" xfId="0" applyNumberFormat="1" applyFont="1" applyFill="1" applyBorder="1" applyAlignment="1">
      <alignment horizontal="center" vertical="center"/>
    </xf>
    <xf numFmtId="179" fontId="45" fillId="0" borderId="45" xfId="0" applyNumberFormat="1" applyFont="1" applyFill="1" applyBorder="1" applyAlignment="1">
      <alignment horizontal="center" vertical="center"/>
    </xf>
    <xf numFmtId="0" fontId="45" fillId="0" borderId="43" xfId="0" applyFont="1" applyFill="1" applyBorder="1" applyAlignment="1">
      <alignment horizontal="left" vertical="center"/>
    </xf>
    <xf numFmtId="0" fontId="42" fillId="13" borderId="11" xfId="0" applyFont="1" applyFill="1" applyBorder="1" applyAlignment="1">
      <alignment horizontal="center" vertical="center"/>
    </xf>
    <xf numFmtId="0" fontId="42" fillId="13" borderId="2" xfId="0" applyFont="1" applyFill="1" applyBorder="1" applyAlignment="1">
      <alignment horizontal="center" vertical="center"/>
    </xf>
    <xf numFmtId="181" fontId="45" fillId="15" borderId="103" xfId="0" applyNumberFormat="1" applyFont="1" applyFill="1" applyBorder="1" applyAlignment="1">
      <alignment horizontal="center" vertical="center"/>
    </xf>
    <xf numFmtId="181" fontId="45" fillId="0" borderId="103" xfId="0" applyNumberFormat="1" applyFont="1" applyFill="1" applyBorder="1" applyAlignment="1">
      <alignment horizontal="center" vertical="center"/>
    </xf>
    <xf numFmtId="0" fontId="45" fillId="15" borderId="103" xfId="0" applyNumberFormat="1" applyFont="1" applyFill="1" applyBorder="1" applyAlignment="1">
      <alignment horizontal="left" vertical="center" wrapText="1"/>
    </xf>
    <xf numFmtId="0" fontId="45" fillId="15" borderId="103" xfId="0" applyNumberFormat="1" applyFont="1" applyFill="1" applyBorder="1" applyAlignment="1">
      <alignment horizontal="left" vertical="center"/>
    </xf>
    <xf numFmtId="0" fontId="45" fillId="15" borderId="129" xfId="0" applyNumberFormat="1" applyFont="1" applyFill="1" applyBorder="1" applyAlignment="1">
      <alignment horizontal="left" vertical="center"/>
    </xf>
    <xf numFmtId="181" fontId="45" fillId="0" borderId="102" xfId="0" applyNumberFormat="1" applyFont="1" applyFill="1" applyBorder="1" applyAlignment="1">
      <alignment horizontal="center" vertical="center"/>
    </xf>
    <xf numFmtId="181" fontId="45" fillId="15" borderId="102" xfId="0" applyNumberFormat="1" applyFont="1" applyFill="1" applyBorder="1" applyAlignment="1">
      <alignment horizontal="center" vertical="center"/>
    </xf>
    <xf numFmtId="0" fontId="45" fillId="15" borderId="102" xfId="0" applyNumberFormat="1" applyFont="1" applyFill="1" applyBorder="1" applyAlignment="1">
      <alignment horizontal="left" vertical="center" wrapText="1"/>
    </xf>
    <xf numFmtId="0" fontId="45" fillId="15" borderId="102" xfId="0" applyNumberFormat="1" applyFont="1" applyFill="1" applyBorder="1" applyAlignment="1">
      <alignment horizontal="left" vertical="center"/>
    </xf>
    <xf numFmtId="0" fontId="45" fillId="15" borderId="128" xfId="0" applyNumberFormat="1" applyFont="1" applyFill="1" applyBorder="1" applyAlignment="1">
      <alignment horizontal="left" vertical="center"/>
    </xf>
    <xf numFmtId="0" fontId="42" fillId="7" borderId="96" xfId="0" applyFont="1" applyFill="1" applyBorder="1" applyAlignment="1">
      <alignment horizontal="center" vertical="center"/>
    </xf>
    <xf numFmtId="0" fontId="42" fillId="7" borderId="97" xfId="0" applyFont="1" applyFill="1" applyBorder="1" applyAlignment="1">
      <alignment horizontal="center" vertical="center"/>
    </xf>
    <xf numFmtId="0" fontId="42" fillId="7" borderId="98" xfId="0" applyFont="1" applyFill="1" applyBorder="1" applyAlignment="1">
      <alignment horizontal="center" vertical="center"/>
    </xf>
    <xf numFmtId="0" fontId="42" fillId="7" borderId="0" xfId="0" applyFont="1" applyFill="1" applyBorder="1" applyAlignment="1">
      <alignment horizontal="center" vertical="center"/>
    </xf>
    <xf numFmtId="0" fontId="42" fillId="7" borderId="25" xfId="0" applyFont="1" applyFill="1" applyBorder="1" applyAlignment="1">
      <alignment horizontal="center" vertical="center"/>
    </xf>
    <xf numFmtId="0" fontId="42" fillId="7" borderId="86" xfId="0" applyFont="1" applyFill="1" applyBorder="1" applyAlignment="1">
      <alignment horizontal="center" vertical="center"/>
    </xf>
    <xf numFmtId="0" fontId="42" fillId="7" borderId="99" xfId="0" applyFont="1" applyFill="1" applyBorder="1" applyAlignment="1">
      <alignment horizontal="center" vertical="center"/>
    </xf>
    <xf numFmtId="0" fontId="42" fillId="7" borderId="89" xfId="0" applyFont="1" applyFill="1" applyBorder="1" applyAlignment="1">
      <alignment horizontal="center" vertical="center"/>
    </xf>
    <xf numFmtId="0" fontId="45" fillId="0" borderId="98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87" xfId="0" applyFont="1" applyBorder="1" applyAlignment="1">
      <alignment horizontal="center" vertical="center"/>
    </xf>
    <xf numFmtId="0" fontId="45" fillId="0" borderId="109" xfId="0" applyFont="1" applyBorder="1" applyAlignment="1">
      <alignment horizontal="center" vertical="center"/>
    </xf>
    <xf numFmtId="0" fontId="45" fillId="0" borderId="110" xfId="0" applyFont="1" applyBorder="1" applyAlignment="1">
      <alignment horizontal="center" vertical="center"/>
    </xf>
    <xf numFmtId="0" fontId="45" fillId="0" borderId="126" xfId="0" applyFont="1" applyBorder="1" applyAlignment="1">
      <alignment horizontal="center" vertical="center"/>
    </xf>
    <xf numFmtId="181" fontId="45" fillId="0" borderId="44" xfId="0" applyNumberFormat="1" applyFont="1" applyFill="1" applyBorder="1" applyAlignment="1">
      <alignment horizontal="center" vertical="center"/>
    </xf>
    <xf numFmtId="181" fontId="45" fillId="9" borderId="53" xfId="0" applyNumberFormat="1" applyFont="1" applyFill="1" applyBorder="1" applyAlignment="1">
      <alignment horizontal="center" vertical="center"/>
    </xf>
    <xf numFmtId="179" fontId="45" fillId="9" borderId="53" xfId="0" applyNumberFormat="1" applyFont="1" applyFill="1" applyBorder="1" applyAlignment="1">
      <alignment horizontal="center" vertical="center"/>
    </xf>
    <xf numFmtId="179" fontId="45" fillId="9" borderId="54" xfId="0" applyNumberFormat="1" applyFont="1" applyFill="1" applyBorder="1" applyAlignment="1">
      <alignment horizontal="center" vertical="center"/>
    </xf>
    <xf numFmtId="0" fontId="45" fillId="9" borderId="52" xfId="0" applyFont="1" applyFill="1" applyBorder="1" applyAlignment="1">
      <alignment horizontal="left" vertical="center"/>
    </xf>
    <xf numFmtId="0" fontId="45" fillId="9" borderId="53" xfId="0" applyFont="1" applyFill="1" applyBorder="1" applyAlignment="1">
      <alignment horizontal="left" vertical="center"/>
    </xf>
    <xf numFmtId="181" fontId="45" fillId="0" borderId="140" xfId="0" applyNumberFormat="1" applyFont="1" applyFill="1" applyBorder="1" applyAlignment="1">
      <alignment horizontal="center" vertical="center"/>
    </xf>
    <xf numFmtId="181" fontId="45" fillId="0" borderId="141" xfId="0" applyNumberFormat="1" applyFont="1" applyFill="1" applyBorder="1" applyAlignment="1">
      <alignment horizontal="center" vertical="center"/>
    </xf>
    <xf numFmtId="0" fontId="45" fillId="15" borderId="141" xfId="0" applyNumberFormat="1" applyFont="1" applyFill="1" applyBorder="1" applyAlignment="1">
      <alignment horizontal="left" vertical="center"/>
    </xf>
    <xf numFmtId="0" fontId="45" fillId="15" borderId="151" xfId="0" applyNumberFormat="1" applyFont="1" applyFill="1" applyBorder="1" applyAlignment="1">
      <alignment horizontal="left" vertical="center"/>
    </xf>
    <xf numFmtId="181" fontId="45" fillId="0" borderId="142" xfId="0" applyNumberFormat="1" applyFont="1" applyFill="1" applyBorder="1" applyAlignment="1">
      <alignment horizontal="center" vertical="center"/>
    </xf>
    <xf numFmtId="0" fontId="45" fillId="15" borderId="142" xfId="0" applyNumberFormat="1" applyFont="1" applyFill="1" applyBorder="1" applyAlignment="1">
      <alignment horizontal="left" vertical="center" wrapText="1"/>
    </xf>
    <xf numFmtId="0" fontId="45" fillId="15" borderId="142" xfId="0" applyNumberFormat="1" applyFont="1" applyFill="1" applyBorder="1" applyAlignment="1">
      <alignment horizontal="left" vertical="center"/>
    </xf>
    <xf numFmtId="0" fontId="45" fillId="15" borderId="152" xfId="0" applyNumberFormat="1" applyFont="1" applyFill="1" applyBorder="1" applyAlignment="1">
      <alignment horizontal="left" vertical="center"/>
    </xf>
    <xf numFmtId="179" fontId="45" fillId="0" borderId="60" xfId="0" applyNumberFormat="1" applyFont="1" applyFill="1" applyBorder="1" applyAlignment="1">
      <alignment horizontal="center" vertical="center"/>
    </xf>
    <xf numFmtId="179" fontId="45" fillId="0" borderId="47" xfId="0" applyNumberFormat="1" applyFont="1" applyFill="1" applyBorder="1" applyAlignment="1">
      <alignment horizontal="center" vertical="center"/>
    </xf>
    <xf numFmtId="181" fontId="45" fillId="0" borderId="47" xfId="0" applyNumberFormat="1" applyFont="1" applyFill="1" applyBorder="1" applyAlignment="1">
      <alignment horizontal="center" vertical="center"/>
    </xf>
    <xf numFmtId="179" fontId="45" fillId="0" borderId="48" xfId="0" applyNumberFormat="1" applyFont="1" applyFill="1" applyBorder="1" applyAlignment="1">
      <alignment horizontal="center" vertical="center"/>
    </xf>
    <xf numFmtId="0" fontId="45" fillId="0" borderId="46" xfId="0" applyFont="1" applyFill="1" applyBorder="1" applyAlignment="1">
      <alignment horizontal="left" vertical="center"/>
    </xf>
    <xf numFmtId="0" fontId="45" fillId="0" borderId="47" xfId="0" applyFont="1" applyFill="1" applyBorder="1" applyAlignment="1">
      <alignment horizontal="left" vertical="center"/>
    </xf>
    <xf numFmtId="0" fontId="46" fillId="0" borderId="96" xfId="0" applyFont="1" applyFill="1" applyBorder="1" applyAlignment="1">
      <alignment horizontal="center" vertical="center"/>
    </xf>
    <xf numFmtId="0" fontId="46" fillId="0" borderId="97" xfId="0" applyFont="1" applyFill="1" applyBorder="1" applyAlignment="1">
      <alignment horizontal="center" vertical="center"/>
    </xf>
    <xf numFmtId="0" fontId="46" fillId="0" borderId="125" xfId="0" applyFont="1" applyFill="1" applyBorder="1" applyAlignment="1">
      <alignment horizontal="center" vertical="center"/>
    </xf>
    <xf numFmtId="0" fontId="42" fillId="13" borderId="15" xfId="0" applyFont="1" applyFill="1" applyBorder="1" applyAlignment="1">
      <alignment horizontal="center" vertical="center"/>
    </xf>
    <xf numFmtId="0" fontId="42" fillId="13" borderId="66" xfId="0" applyFont="1" applyFill="1" applyBorder="1" applyAlignment="1">
      <alignment horizontal="center" vertical="center"/>
    </xf>
    <xf numFmtId="0" fontId="42" fillId="14" borderId="66" xfId="0" applyFont="1" applyFill="1" applyBorder="1" applyAlignment="1">
      <alignment horizontal="center" vertical="center"/>
    </xf>
    <xf numFmtId="181" fontId="45" fillId="0" borderId="108" xfId="0" applyNumberFormat="1" applyFont="1" applyFill="1" applyBorder="1" applyAlignment="1">
      <alignment horizontal="center" vertical="center"/>
    </xf>
    <xf numFmtId="0" fontId="45" fillId="15" borderId="108" xfId="0" applyNumberFormat="1" applyFont="1" applyFill="1" applyBorder="1" applyAlignment="1">
      <alignment horizontal="left" vertical="center"/>
    </xf>
    <xf numFmtId="0" fontId="45" fillId="15" borderId="130" xfId="0" applyNumberFormat="1" applyFont="1" applyFill="1" applyBorder="1" applyAlignment="1">
      <alignment horizontal="left" vertical="center"/>
    </xf>
    <xf numFmtId="0" fontId="42" fillId="14" borderId="2" xfId="0" applyFont="1" applyFill="1" applyBorder="1" applyAlignment="1">
      <alignment horizontal="center" vertical="center"/>
    </xf>
    <xf numFmtId="0" fontId="42" fillId="8" borderId="91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textRotation="255" readingOrder="2"/>
    </xf>
    <xf numFmtId="0" fontId="14" fillId="0" borderId="66" xfId="0" applyFont="1" applyBorder="1" applyAlignment="1">
      <alignment horizontal="center" vertical="center" textRotation="255" readingOrder="2"/>
    </xf>
    <xf numFmtId="0" fontId="43" fillId="7" borderId="111" xfId="0" applyFont="1" applyFill="1" applyBorder="1" applyAlignment="1">
      <alignment horizontal="center" vertical="center"/>
    </xf>
    <xf numFmtId="0" fontId="43" fillId="7" borderId="125" xfId="0" applyFont="1" applyFill="1" applyBorder="1" applyAlignment="1">
      <alignment horizontal="center" vertical="center"/>
    </xf>
    <xf numFmtId="0" fontId="43" fillId="7" borderId="85" xfId="0" applyFont="1" applyFill="1" applyBorder="1" applyAlignment="1">
      <alignment horizontal="center" vertical="center"/>
    </xf>
    <xf numFmtId="0" fontId="43" fillId="7" borderId="87" xfId="0" applyFont="1" applyFill="1" applyBorder="1" applyAlignment="1">
      <alignment horizontal="center" vertical="center"/>
    </xf>
    <xf numFmtId="0" fontId="18" fillId="6" borderId="96" xfId="0" applyFont="1" applyFill="1" applyBorder="1" applyAlignment="1">
      <alignment horizontal="center" vertical="center"/>
    </xf>
    <xf numFmtId="0" fontId="18" fillId="6" borderId="97" xfId="0" applyFont="1" applyFill="1" applyBorder="1" applyAlignment="1">
      <alignment horizontal="center" vertical="center"/>
    </xf>
    <xf numFmtId="0" fontId="18" fillId="6" borderId="109" xfId="0" applyFont="1" applyFill="1" applyBorder="1" applyAlignment="1">
      <alignment horizontal="center" vertical="center"/>
    </xf>
    <xf numFmtId="0" fontId="18" fillId="6" borderId="110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42" fillId="7" borderId="7" xfId="0" applyFont="1" applyFill="1" applyBorder="1" applyAlignment="1">
      <alignment horizontal="center" vertical="center"/>
    </xf>
    <xf numFmtId="0" fontId="42" fillId="7" borderId="83" xfId="0" applyFont="1" applyFill="1" applyBorder="1" applyAlignment="1">
      <alignment horizontal="center" vertical="center"/>
    </xf>
    <xf numFmtId="0" fontId="20" fillId="0" borderId="111" xfId="0" applyFont="1" applyFill="1" applyBorder="1" applyAlignment="1">
      <alignment horizontal="left" vertical="top" wrapText="1"/>
    </xf>
    <xf numFmtId="0" fontId="18" fillId="0" borderId="97" xfId="0" applyFont="1" applyFill="1" applyBorder="1" applyAlignment="1">
      <alignment horizontal="left" vertical="top" wrapText="1"/>
    </xf>
    <xf numFmtId="0" fontId="18" fillId="0" borderId="8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12" xfId="0" applyFont="1" applyFill="1" applyBorder="1" applyAlignment="1">
      <alignment horizontal="left" vertical="top" wrapText="1"/>
    </xf>
    <xf numFmtId="0" fontId="18" fillId="0" borderId="110" xfId="0" applyFont="1" applyFill="1" applyBorder="1" applyAlignment="1">
      <alignment horizontal="left" vertical="top" wrapText="1"/>
    </xf>
    <xf numFmtId="0" fontId="18" fillId="0" borderId="125" xfId="0" applyFont="1" applyFill="1" applyBorder="1" applyAlignment="1">
      <alignment horizontal="left" vertical="top" wrapText="1"/>
    </xf>
    <xf numFmtId="0" fontId="18" fillId="0" borderId="87" xfId="0" applyFont="1" applyFill="1" applyBorder="1" applyAlignment="1">
      <alignment horizontal="left" vertical="top" wrapText="1"/>
    </xf>
    <xf numFmtId="0" fontId="18" fillId="0" borderId="126" xfId="0" applyFont="1" applyFill="1" applyBorder="1" applyAlignment="1">
      <alignment horizontal="left" vertical="top" wrapText="1"/>
    </xf>
    <xf numFmtId="179" fontId="42" fillId="7" borderId="11" xfId="0" applyNumberFormat="1" applyFont="1" applyFill="1" applyBorder="1" applyAlignment="1">
      <alignment horizontal="center" vertical="center"/>
    </xf>
    <xf numFmtId="179" fontId="42" fillId="7" borderId="2" xfId="0" applyNumberFormat="1" applyFont="1" applyFill="1" applyBorder="1" applyAlignment="1">
      <alignment horizontal="center" vertical="center"/>
    </xf>
    <xf numFmtId="180" fontId="42" fillId="7" borderId="11" xfId="0" applyNumberFormat="1" applyFont="1" applyFill="1" applyBorder="1" applyAlignment="1">
      <alignment horizontal="center" vertical="center"/>
    </xf>
    <xf numFmtId="180" fontId="42" fillId="7" borderId="2" xfId="0" applyNumberFormat="1" applyFont="1" applyFill="1" applyBorder="1" applyAlignment="1">
      <alignment horizontal="center" vertical="center"/>
    </xf>
    <xf numFmtId="180" fontId="42" fillId="8" borderId="11" xfId="0" applyNumberFormat="1" applyFont="1" applyFill="1" applyBorder="1" applyAlignment="1">
      <alignment horizontal="center" vertical="center"/>
    </xf>
    <xf numFmtId="180" fontId="42" fillId="8" borderId="2" xfId="0" applyNumberFormat="1" applyFont="1" applyFill="1" applyBorder="1" applyAlignment="1">
      <alignment horizontal="center" vertical="center"/>
    </xf>
    <xf numFmtId="180" fontId="42" fillId="7" borderId="95" xfId="4" applyNumberFormat="1" applyFont="1" applyFill="1" applyBorder="1" applyAlignment="1">
      <alignment horizontal="center" vertical="center"/>
    </xf>
    <xf numFmtId="180" fontId="42" fillId="7" borderId="93" xfId="4" applyNumberFormat="1" applyFont="1" applyFill="1" applyBorder="1" applyAlignment="1">
      <alignment horizontal="center" vertical="center"/>
    </xf>
    <xf numFmtId="180" fontId="42" fillId="7" borderId="98" xfId="4" applyNumberFormat="1" applyFont="1" applyFill="1" applyBorder="1" applyAlignment="1">
      <alignment horizontal="center" vertical="center"/>
    </xf>
    <xf numFmtId="180" fontId="42" fillId="7" borderId="86" xfId="4" applyNumberFormat="1" applyFont="1" applyFill="1" applyBorder="1" applyAlignment="1">
      <alignment horizontal="center" vertical="center"/>
    </xf>
    <xf numFmtId="180" fontId="42" fillId="7" borderId="99" xfId="4" applyNumberFormat="1" applyFont="1" applyFill="1" applyBorder="1" applyAlignment="1">
      <alignment horizontal="center" vertical="center"/>
    </xf>
    <xf numFmtId="180" fontId="42" fillId="7" borderId="89" xfId="4" applyNumberFormat="1" applyFont="1" applyFill="1" applyBorder="1" applyAlignment="1">
      <alignment horizontal="center" vertical="center"/>
    </xf>
    <xf numFmtId="181" fontId="45" fillId="0" borderId="51" xfId="0" applyNumberFormat="1" applyFont="1" applyFill="1" applyBorder="1" applyAlignment="1">
      <alignment horizontal="center" vertical="center"/>
    </xf>
    <xf numFmtId="181" fontId="45" fillId="0" borderId="124" xfId="0" applyNumberFormat="1" applyFont="1" applyFill="1" applyBorder="1" applyAlignment="1">
      <alignment horizontal="center" vertical="center"/>
    </xf>
    <xf numFmtId="181" fontId="45" fillId="0" borderId="149" xfId="0" applyNumberFormat="1" applyFont="1" applyFill="1" applyBorder="1" applyAlignment="1">
      <alignment horizontal="center" vertical="center"/>
    </xf>
    <xf numFmtId="181" fontId="45" fillId="0" borderId="58" xfId="0" applyNumberFormat="1" applyFont="1" applyBorder="1" applyAlignment="1">
      <alignment horizontal="center" vertical="center"/>
    </xf>
    <xf numFmtId="181" fontId="45" fillId="0" borderId="62" xfId="0" applyNumberFormat="1" applyFont="1" applyBorder="1" applyAlignment="1">
      <alignment horizontal="center" vertical="center"/>
    </xf>
    <xf numFmtId="179" fontId="45" fillId="0" borderId="42" xfId="0" applyNumberFormat="1" applyFont="1" applyFill="1" applyBorder="1" applyAlignment="1">
      <alignment horizontal="center" vertical="center"/>
    </xf>
    <xf numFmtId="179" fontId="45" fillId="0" borderId="74" xfId="0" applyNumberFormat="1" applyFont="1" applyFill="1" applyBorder="1" applyAlignment="1">
      <alignment horizontal="center" vertical="center"/>
    </xf>
    <xf numFmtId="179" fontId="45" fillId="0" borderId="54" xfId="0" applyNumberFormat="1" applyFont="1" applyFill="1" applyBorder="1" applyAlignment="1">
      <alignment horizontal="center" vertical="center"/>
    </xf>
    <xf numFmtId="179" fontId="45" fillId="0" borderId="135" xfId="0" applyNumberFormat="1" applyFont="1" applyFill="1" applyBorder="1" applyAlignment="1">
      <alignment horizontal="center" vertical="center"/>
    </xf>
    <xf numFmtId="0" fontId="45" fillId="0" borderId="70" xfId="0" applyFont="1" applyFill="1" applyBorder="1" applyAlignment="1">
      <alignment horizontal="center" vertical="center" wrapText="1"/>
    </xf>
    <xf numFmtId="0" fontId="45" fillId="0" borderId="74" xfId="0" applyFont="1" applyFill="1" applyBorder="1" applyAlignment="1">
      <alignment horizontal="center" vertical="center" wrapText="1"/>
    </xf>
    <xf numFmtId="0" fontId="45" fillId="0" borderId="73" xfId="0" applyFont="1" applyFill="1" applyBorder="1" applyAlignment="1">
      <alignment horizontal="center" vertical="center" wrapText="1"/>
    </xf>
    <xf numFmtId="0" fontId="45" fillId="0" borderId="70" xfId="0" applyFont="1" applyFill="1" applyBorder="1" applyAlignment="1">
      <alignment vertical="center" wrapText="1"/>
    </xf>
    <xf numFmtId="0" fontId="45" fillId="0" borderId="74" xfId="0" applyFont="1" applyFill="1" applyBorder="1" applyAlignment="1">
      <alignment vertical="center" wrapText="1"/>
    </xf>
    <xf numFmtId="0" fontId="45" fillId="0" borderId="71" xfId="0" applyFont="1" applyFill="1" applyBorder="1" applyAlignment="1">
      <alignment horizontal="center" vertical="center" wrapText="1"/>
    </xf>
    <xf numFmtId="0" fontId="45" fillId="0" borderId="76" xfId="0" applyFont="1" applyFill="1" applyBorder="1" applyAlignment="1">
      <alignment horizontal="center" vertical="center" wrapText="1"/>
    </xf>
    <xf numFmtId="0" fontId="45" fillId="0" borderId="75" xfId="0" applyFont="1" applyFill="1" applyBorder="1" applyAlignment="1">
      <alignment horizontal="center" vertical="center" wrapText="1"/>
    </xf>
    <xf numFmtId="0" fontId="45" fillId="0" borderId="71" xfId="0" applyFont="1" applyFill="1" applyBorder="1" applyAlignment="1">
      <alignment vertical="center" wrapText="1"/>
    </xf>
    <xf numFmtId="0" fontId="45" fillId="0" borderId="76" xfId="0" applyFont="1" applyFill="1" applyBorder="1" applyAlignment="1">
      <alignment vertical="center" wrapText="1"/>
    </xf>
    <xf numFmtId="0" fontId="45" fillId="0" borderId="70" xfId="0" applyFont="1" applyFill="1" applyBorder="1" applyAlignment="1">
      <alignment horizontal="center" vertical="center"/>
    </xf>
    <xf numFmtId="0" fontId="45" fillId="0" borderId="73" xfId="0" applyFont="1" applyFill="1" applyBorder="1" applyAlignment="1">
      <alignment horizontal="center" vertical="center"/>
    </xf>
    <xf numFmtId="0" fontId="45" fillId="0" borderId="113" xfId="0" applyFont="1" applyFill="1" applyBorder="1" applyAlignment="1">
      <alignment horizontal="center" vertical="center" wrapText="1"/>
    </xf>
    <xf numFmtId="0" fontId="45" fillId="0" borderId="114" xfId="0" applyFont="1" applyFill="1" applyBorder="1" applyAlignment="1">
      <alignment horizontal="center" vertical="center" wrapText="1"/>
    </xf>
    <xf numFmtId="0" fontId="45" fillId="0" borderId="93" xfId="0" applyFont="1" applyFill="1" applyBorder="1" applyAlignment="1">
      <alignment horizontal="center" vertical="center" wrapText="1"/>
    </xf>
    <xf numFmtId="0" fontId="47" fillId="0" borderId="98" xfId="0" applyFont="1" applyBorder="1">
      <alignment vertical="center"/>
    </xf>
    <xf numFmtId="0" fontId="47" fillId="0" borderId="0" xfId="0" applyFont="1" applyFill="1" applyBorder="1">
      <alignment vertical="center"/>
    </xf>
    <xf numFmtId="0" fontId="47" fillId="0" borderId="0" xfId="0" applyFont="1" applyBorder="1">
      <alignment vertical="center"/>
    </xf>
    <xf numFmtId="0" fontId="47" fillId="0" borderId="87" xfId="0" applyFont="1" applyBorder="1">
      <alignment vertical="center"/>
    </xf>
    <xf numFmtId="0" fontId="42" fillId="8" borderId="67" xfId="0" applyFont="1" applyFill="1" applyBorder="1" applyAlignment="1">
      <alignment horizontal="center" vertical="center"/>
    </xf>
    <xf numFmtId="0" fontId="42" fillId="8" borderId="92" xfId="0" applyFont="1" applyFill="1" applyBorder="1" applyAlignment="1">
      <alignment horizontal="center" vertical="center"/>
    </xf>
    <xf numFmtId="0" fontId="45" fillId="0" borderId="74" xfId="0" applyFont="1" applyFill="1" applyBorder="1" applyAlignment="1">
      <alignment horizontal="center" vertical="center"/>
    </xf>
    <xf numFmtId="0" fontId="45" fillId="0" borderId="73" xfId="0" applyFont="1" applyFill="1" applyBorder="1" applyAlignment="1">
      <alignment vertical="center" wrapText="1"/>
    </xf>
    <xf numFmtId="0" fontId="42" fillId="8" borderId="39" xfId="0" applyFont="1" applyFill="1" applyBorder="1" applyAlignment="1">
      <alignment horizontal="center" vertical="center"/>
    </xf>
    <xf numFmtId="0" fontId="45" fillId="9" borderId="12" xfId="0" applyFont="1" applyFill="1" applyBorder="1" applyAlignment="1">
      <alignment horizontal="left" vertical="center"/>
    </xf>
    <xf numFmtId="0" fontId="45" fillId="9" borderId="66" xfId="0" applyFont="1" applyFill="1" applyBorder="1" applyAlignment="1">
      <alignment horizontal="left" vertical="center" wrapText="1"/>
    </xf>
    <xf numFmtId="0" fontId="45" fillId="9" borderId="66" xfId="0" applyFont="1" applyFill="1" applyBorder="1" applyAlignment="1">
      <alignment horizontal="left" vertical="center"/>
    </xf>
    <xf numFmtId="0" fontId="45" fillId="9" borderId="16" xfId="0" applyFont="1" applyFill="1" applyBorder="1" applyAlignment="1">
      <alignment horizontal="left" vertical="center"/>
    </xf>
    <xf numFmtId="0" fontId="42" fillId="8" borderId="101" xfId="0" applyFont="1" applyFill="1" applyBorder="1" applyAlignment="1">
      <alignment horizontal="center" vertical="center"/>
    </xf>
    <xf numFmtId="0" fontId="42" fillId="7" borderId="39" xfId="0" applyFont="1" applyFill="1" applyBorder="1" applyAlignment="1">
      <alignment horizontal="center" vertical="center"/>
    </xf>
    <xf numFmtId="0" fontId="42" fillId="7" borderId="28" xfId="0" applyFont="1" applyFill="1" applyBorder="1" applyAlignment="1">
      <alignment horizontal="center" vertical="center"/>
    </xf>
    <xf numFmtId="0" fontId="42" fillId="7" borderId="100" xfId="0" applyFont="1" applyFill="1" applyBorder="1" applyAlignment="1">
      <alignment horizontal="center" vertical="center"/>
    </xf>
    <xf numFmtId="179" fontId="45" fillId="9" borderId="118" xfId="0" applyNumberFormat="1" applyFont="1" applyFill="1" applyBorder="1" applyAlignment="1">
      <alignment horizontal="center" vertical="center"/>
    </xf>
    <xf numFmtId="181" fontId="45" fillId="0" borderId="71" xfId="0" applyNumberFormat="1" applyFont="1" applyFill="1" applyBorder="1" applyAlignment="1">
      <alignment horizontal="center" vertical="center"/>
    </xf>
    <xf numFmtId="181" fontId="45" fillId="0" borderId="75" xfId="0" applyNumberFormat="1" applyFont="1" applyFill="1" applyBorder="1" applyAlignment="1">
      <alignment horizontal="center" vertical="center"/>
    </xf>
    <xf numFmtId="0" fontId="45" fillId="0" borderId="103" xfId="0" applyNumberFormat="1" applyFont="1" applyFill="1" applyBorder="1" applyAlignment="1">
      <alignment horizontal="left" vertical="center"/>
    </xf>
    <xf numFmtId="0" fontId="45" fillId="0" borderId="129" xfId="0" applyNumberFormat="1" applyFont="1" applyFill="1" applyBorder="1" applyAlignment="1">
      <alignment horizontal="left" vertical="center"/>
    </xf>
    <xf numFmtId="0" fontId="45" fillId="0" borderId="140" xfId="0" applyNumberFormat="1" applyFont="1" applyFill="1" applyBorder="1" applyAlignment="1">
      <alignment horizontal="left" vertical="center"/>
    </xf>
    <xf numFmtId="0" fontId="45" fillId="0" borderId="150" xfId="0" applyNumberFormat="1" applyFont="1" applyFill="1" applyBorder="1" applyAlignment="1">
      <alignment horizontal="left" vertical="center"/>
    </xf>
    <xf numFmtId="0" fontId="45" fillId="0" borderId="141" xfId="0" applyNumberFormat="1" applyFont="1" applyFill="1" applyBorder="1" applyAlignment="1">
      <alignment horizontal="left" vertical="center"/>
    </xf>
    <xf numFmtId="0" fontId="45" fillId="0" borderId="151" xfId="0" applyNumberFormat="1" applyFont="1" applyFill="1" applyBorder="1" applyAlignment="1">
      <alignment horizontal="left" vertical="center"/>
    </xf>
    <xf numFmtId="181" fontId="45" fillId="0" borderId="70" xfId="0" applyNumberFormat="1" applyFont="1" applyFill="1" applyBorder="1" applyAlignment="1">
      <alignment horizontal="center" vertical="center"/>
    </xf>
    <xf numFmtId="181" fontId="45" fillId="0" borderId="73" xfId="0" applyNumberFormat="1" applyFont="1" applyFill="1" applyBorder="1" applyAlignment="1">
      <alignment horizontal="center" vertical="center"/>
    </xf>
    <xf numFmtId="0" fontId="45" fillId="0" borderId="142" xfId="0" applyNumberFormat="1" applyFont="1" applyFill="1" applyBorder="1" applyAlignment="1">
      <alignment horizontal="left" vertical="center"/>
    </xf>
    <xf numFmtId="0" fontId="45" fillId="0" borderId="152" xfId="0" applyNumberFormat="1" applyFont="1" applyFill="1" applyBorder="1" applyAlignment="1">
      <alignment horizontal="left" vertical="center"/>
    </xf>
    <xf numFmtId="0" fontId="45" fillId="0" borderId="102" xfId="0" applyNumberFormat="1" applyFont="1" applyFill="1" applyBorder="1" applyAlignment="1">
      <alignment horizontal="left" vertical="center"/>
    </xf>
    <xf numFmtId="0" fontId="45" fillId="0" borderId="128" xfId="0" applyNumberFormat="1" applyFont="1" applyFill="1" applyBorder="1" applyAlignment="1">
      <alignment horizontal="left" vertical="center"/>
    </xf>
    <xf numFmtId="0" fontId="45" fillId="0" borderId="142" xfId="0" applyNumberFormat="1" applyFont="1" applyFill="1" applyBorder="1" applyAlignment="1">
      <alignment horizontal="left" vertical="center" wrapText="1"/>
    </xf>
    <xf numFmtId="0" fontId="45" fillId="15" borderId="140" xfId="0" applyNumberFormat="1" applyFont="1" applyFill="1" applyBorder="1" applyAlignment="1">
      <alignment horizontal="left" vertical="center"/>
    </xf>
    <xf numFmtId="0" fontId="45" fillId="15" borderId="150" xfId="0" applyNumberFormat="1" applyFont="1" applyFill="1" applyBorder="1" applyAlignment="1">
      <alignment horizontal="left" vertical="center"/>
    </xf>
    <xf numFmtId="179" fontId="45" fillId="0" borderId="73" xfId="0" applyNumberFormat="1" applyFont="1" applyFill="1" applyBorder="1" applyAlignment="1">
      <alignment horizontal="center" vertical="center"/>
    </xf>
    <xf numFmtId="179" fontId="45" fillId="0" borderId="56" xfId="0" applyNumberFormat="1" applyFont="1" applyBorder="1" applyAlignment="1">
      <alignment horizontal="center" vertical="center"/>
    </xf>
    <xf numFmtId="179" fontId="45" fillId="0" borderId="61" xfId="0" applyNumberFormat="1" applyFont="1" applyBorder="1" applyAlignment="1">
      <alignment horizontal="center" vertical="center"/>
    </xf>
    <xf numFmtId="181" fontId="45" fillId="0" borderId="48" xfId="0" applyNumberFormat="1" applyFont="1" applyFill="1" applyBorder="1" applyAlignment="1">
      <alignment horizontal="center" vertical="center"/>
    </xf>
    <xf numFmtId="181" fontId="45" fillId="0" borderId="78" xfId="0" applyNumberFormat="1" applyFont="1" applyFill="1" applyBorder="1" applyAlignment="1">
      <alignment horizontal="center" vertical="center"/>
    </xf>
    <xf numFmtId="181" fontId="45" fillId="0" borderId="77" xfId="0" applyNumberFormat="1" applyFont="1" applyFill="1" applyBorder="1" applyAlignment="1">
      <alignment horizontal="center" vertical="center"/>
    </xf>
    <xf numFmtId="181" fontId="45" fillId="0" borderId="60" xfId="0" applyNumberFormat="1" applyFont="1" applyBorder="1" applyAlignment="1">
      <alignment horizontal="center" vertical="center"/>
    </xf>
    <xf numFmtId="181" fontId="45" fillId="0" borderId="65" xfId="0" applyNumberFormat="1" applyFont="1" applyBorder="1" applyAlignment="1">
      <alignment horizontal="center" vertical="center"/>
    </xf>
    <xf numFmtId="0" fontId="42" fillId="13" borderId="27" xfId="0" applyFont="1" applyFill="1" applyBorder="1" applyAlignment="1">
      <alignment horizontal="center" vertical="center"/>
    </xf>
    <xf numFmtId="0" fontId="42" fillId="13" borderId="39" xfId="0" applyFont="1" applyFill="1" applyBorder="1" applyAlignment="1">
      <alignment horizontal="center" vertical="center"/>
    </xf>
    <xf numFmtId="0" fontId="42" fillId="13" borderId="28" xfId="0" applyFont="1" applyFill="1" applyBorder="1" applyAlignment="1">
      <alignment horizontal="center" vertical="center"/>
    </xf>
    <xf numFmtId="181" fontId="42" fillId="14" borderId="2" xfId="0" applyNumberFormat="1" applyFont="1" applyFill="1" applyBorder="1" applyAlignment="1">
      <alignment horizontal="center" vertical="center"/>
    </xf>
    <xf numFmtId="181" fontId="42" fillId="14" borderId="12" xfId="0" applyNumberFormat="1" applyFont="1" applyFill="1" applyBorder="1" applyAlignment="1">
      <alignment horizontal="center" vertical="center"/>
    </xf>
    <xf numFmtId="0" fontId="42" fillId="0" borderId="159" xfId="0" applyFont="1" applyFill="1" applyBorder="1" applyAlignment="1">
      <alignment horizontal="center" vertical="center"/>
    </xf>
    <xf numFmtId="0" fontId="42" fillId="0" borderId="160" xfId="0" applyFont="1" applyFill="1" applyBorder="1" applyAlignment="1">
      <alignment horizontal="center" vertical="center"/>
    </xf>
    <xf numFmtId="0" fontId="42" fillId="0" borderId="161" xfId="0" applyFont="1" applyFill="1" applyBorder="1" applyAlignment="1">
      <alignment horizontal="center" vertical="center"/>
    </xf>
    <xf numFmtId="0" fontId="43" fillId="7" borderId="67" xfId="0" applyFont="1" applyFill="1" applyBorder="1" applyAlignment="1">
      <alignment horizontal="center" vertical="center"/>
    </xf>
    <xf numFmtId="0" fontId="43" fillId="7" borderId="91" xfId="0" applyFont="1" applyFill="1" applyBorder="1" applyAlignment="1">
      <alignment horizontal="center" vertical="center"/>
    </xf>
    <xf numFmtId="0" fontId="43" fillId="7" borderId="92" xfId="0" applyFont="1" applyFill="1" applyBorder="1" applyAlignment="1">
      <alignment horizontal="center" vertical="center"/>
    </xf>
    <xf numFmtId="0" fontId="42" fillId="7" borderId="68" xfId="0" applyFont="1" applyFill="1" applyBorder="1" applyAlignment="1">
      <alignment horizontal="center" vertical="center"/>
    </xf>
    <xf numFmtId="0" fontId="42" fillId="7" borderId="120" xfId="0" applyFont="1" applyFill="1" applyBorder="1" applyAlignment="1">
      <alignment horizontal="center" vertical="center"/>
    </xf>
    <xf numFmtId="179" fontId="45" fillId="0" borderId="139" xfId="0" applyNumberFormat="1" applyFont="1" applyFill="1" applyBorder="1" applyAlignment="1">
      <alignment horizontal="center" vertical="center"/>
    </xf>
    <xf numFmtId="181" fontId="45" fillId="0" borderId="106" xfId="0" applyNumberFormat="1" applyFont="1" applyFill="1" applyBorder="1" applyAlignment="1">
      <alignment horizontal="center" vertical="center"/>
    </xf>
    <xf numFmtId="181" fontId="45" fillId="0" borderId="105" xfId="0" applyNumberFormat="1" applyFont="1" applyFill="1" applyBorder="1" applyAlignment="1">
      <alignment horizontal="center" vertical="center"/>
    </xf>
    <xf numFmtId="181" fontId="45" fillId="0" borderId="134" xfId="0" applyNumberFormat="1" applyFont="1" applyFill="1" applyBorder="1" applyAlignment="1">
      <alignment horizontal="center" vertical="center"/>
    </xf>
    <xf numFmtId="0" fontId="42" fillId="7" borderId="27" xfId="0" applyFont="1" applyFill="1" applyBorder="1" applyAlignment="1">
      <alignment horizontal="center" vertical="center"/>
    </xf>
    <xf numFmtId="181" fontId="45" fillId="0" borderId="46" xfId="0" applyNumberFormat="1" applyFont="1" applyBorder="1" applyAlignment="1">
      <alignment horizontal="center" vertical="center"/>
    </xf>
    <xf numFmtId="181" fontId="45" fillId="0" borderId="47" xfId="0" applyNumberFormat="1" applyFont="1" applyBorder="1" applyAlignment="1">
      <alignment horizontal="center" vertical="center"/>
    </xf>
    <xf numFmtId="10" fontId="45" fillId="0" borderId="47" xfId="0" applyNumberFormat="1" applyFont="1" applyBorder="1" applyAlignment="1">
      <alignment horizontal="center" vertical="center"/>
    </xf>
    <xf numFmtId="10" fontId="45" fillId="0" borderId="59" xfId="0" applyNumberFormat="1" applyFont="1" applyBorder="1" applyAlignment="1">
      <alignment horizontal="center" vertical="center"/>
    </xf>
    <xf numFmtId="10" fontId="45" fillId="0" borderId="48" xfId="0" applyNumberFormat="1" applyFont="1" applyBorder="1" applyAlignment="1">
      <alignment horizontal="center" vertical="center"/>
    </xf>
    <xf numFmtId="181" fontId="45" fillId="0" borderId="43" xfId="0" applyNumberFormat="1" applyFont="1" applyFill="1" applyBorder="1" applyAlignment="1">
      <alignment horizontal="center" vertical="center"/>
    </xf>
    <xf numFmtId="10" fontId="45" fillId="0" borderId="53" xfId="0" applyNumberFormat="1" applyFont="1" applyFill="1" applyBorder="1" applyAlignment="1">
      <alignment horizontal="center" vertical="center"/>
    </xf>
    <xf numFmtId="10" fontId="45" fillId="0" borderId="137" xfId="0" applyNumberFormat="1" applyFont="1" applyFill="1" applyBorder="1" applyAlignment="1">
      <alignment horizontal="center" vertical="center"/>
    </xf>
    <xf numFmtId="181" fontId="45" fillId="0" borderId="53" xfId="0" applyNumberFormat="1" applyFont="1" applyFill="1" applyBorder="1" applyAlignment="1">
      <alignment horizontal="center" vertical="center"/>
    </xf>
    <xf numFmtId="10" fontId="45" fillId="0" borderId="53" xfId="0" applyNumberFormat="1" applyFont="1" applyBorder="1" applyAlignment="1">
      <alignment horizontal="center" vertical="center"/>
    </xf>
    <xf numFmtId="10" fontId="45" fillId="0" borderId="54" xfId="0" applyNumberFormat="1" applyFont="1" applyBorder="1" applyAlignment="1">
      <alignment horizontal="center" vertical="center"/>
    </xf>
    <xf numFmtId="181" fontId="45" fillId="9" borderId="43" xfId="0" applyNumberFormat="1" applyFont="1" applyFill="1" applyBorder="1" applyAlignment="1">
      <alignment horizontal="center" vertical="center"/>
    </xf>
    <xf numFmtId="181" fontId="45" fillId="9" borderId="44" xfId="0" applyNumberFormat="1" applyFont="1" applyFill="1" applyBorder="1" applyAlignment="1">
      <alignment horizontal="center" vertical="center"/>
    </xf>
    <xf numFmtId="181" fontId="45" fillId="0" borderId="43" xfId="0" applyNumberFormat="1" applyFont="1" applyBorder="1" applyAlignment="1">
      <alignment horizontal="center" vertical="center"/>
    </xf>
    <xf numFmtId="181" fontId="45" fillId="0" borderId="44" xfId="0" applyNumberFormat="1" applyFont="1" applyBorder="1" applyAlignment="1">
      <alignment horizontal="center" vertical="center"/>
    </xf>
    <xf numFmtId="181" fontId="45" fillId="0" borderId="54" xfId="0" applyNumberFormat="1" applyFont="1" applyBorder="1" applyAlignment="1">
      <alignment horizontal="center" vertical="center"/>
    </xf>
    <xf numFmtId="181" fontId="45" fillId="0" borderId="135" xfId="0" applyNumberFormat="1" applyFont="1" applyBorder="1" applyAlignment="1">
      <alignment horizontal="center" vertical="center"/>
    </xf>
    <xf numFmtId="181" fontId="45" fillId="0" borderId="118" xfId="0" applyNumberFormat="1" applyFont="1" applyBorder="1" applyAlignment="1">
      <alignment horizontal="center" vertical="center"/>
    </xf>
    <xf numFmtId="10" fontId="45" fillId="0" borderId="135" xfId="0" applyNumberFormat="1" applyFont="1" applyBorder="1" applyAlignment="1">
      <alignment horizontal="center" vertical="center"/>
    </xf>
    <xf numFmtId="10" fontId="45" fillId="0" borderId="139" xfId="0" applyNumberFormat="1" applyFont="1" applyBorder="1" applyAlignment="1">
      <alignment horizontal="center" vertical="center"/>
    </xf>
    <xf numFmtId="10" fontId="45" fillId="0" borderId="137" xfId="0" applyNumberFormat="1" applyFont="1" applyBorder="1" applyAlignment="1">
      <alignment horizontal="center" vertical="center"/>
    </xf>
    <xf numFmtId="181" fontId="45" fillId="9" borderId="58" xfId="0" applyNumberFormat="1" applyFont="1" applyFill="1" applyBorder="1" applyAlignment="1">
      <alignment horizontal="center" vertical="center"/>
    </xf>
    <xf numFmtId="181" fontId="45" fillId="0" borderId="53" xfId="0" applyNumberFormat="1" applyFont="1" applyBorder="1" applyAlignment="1">
      <alignment horizontal="center" vertical="center"/>
    </xf>
    <xf numFmtId="181" fontId="45" fillId="0" borderId="76" xfId="0" applyNumberFormat="1" applyFont="1" applyFill="1" applyBorder="1" applyAlignment="1">
      <alignment horizontal="center" vertical="center"/>
    </xf>
    <xf numFmtId="10" fontId="45" fillId="0" borderId="44" xfId="0" applyNumberFormat="1" applyFont="1" applyFill="1" applyBorder="1" applyAlignment="1">
      <alignment horizontal="center" vertical="center"/>
    </xf>
    <xf numFmtId="10" fontId="45" fillId="0" borderId="57" xfId="0" applyNumberFormat="1" applyFont="1" applyFill="1" applyBorder="1" applyAlignment="1">
      <alignment horizontal="center" vertical="center"/>
    </xf>
    <xf numFmtId="181" fontId="45" fillId="9" borderId="118" xfId="0" applyNumberFormat="1" applyFont="1" applyFill="1" applyBorder="1" applyAlignment="1">
      <alignment horizontal="center" vertical="center"/>
    </xf>
    <xf numFmtId="0" fontId="43" fillId="10" borderId="67" xfId="0" applyFont="1" applyFill="1" applyBorder="1" applyAlignment="1" applyProtection="1">
      <alignment horizontal="center" vertical="center"/>
      <protection locked="0"/>
    </xf>
    <xf numFmtId="0" fontId="43" fillId="10" borderId="91" xfId="0" applyFont="1" applyFill="1" applyBorder="1" applyAlignment="1" applyProtection="1">
      <alignment horizontal="center" vertical="center"/>
      <protection locked="0"/>
    </xf>
    <xf numFmtId="0" fontId="43" fillId="10" borderId="2" xfId="0" applyFont="1" applyFill="1" applyBorder="1" applyAlignment="1" applyProtection="1">
      <alignment horizontal="center" vertical="center"/>
      <protection locked="0"/>
    </xf>
    <xf numFmtId="0" fontId="43" fillId="10" borderId="68" xfId="0" applyFont="1" applyFill="1" applyBorder="1" applyAlignment="1" applyProtection="1">
      <alignment horizontal="center" vertical="center"/>
      <protection locked="0"/>
    </xf>
    <xf numFmtId="0" fontId="43" fillId="10" borderId="100" xfId="0" applyFont="1" applyFill="1" applyBorder="1" applyAlignment="1" applyProtection="1">
      <alignment horizontal="center" vertical="center"/>
      <protection locked="0"/>
    </xf>
    <xf numFmtId="0" fontId="43" fillId="10" borderId="120" xfId="0" applyFont="1" applyFill="1" applyBorder="1" applyAlignment="1" applyProtection="1">
      <alignment horizontal="center" vertical="center"/>
      <protection locked="0"/>
    </xf>
    <xf numFmtId="0" fontId="43" fillId="10" borderId="111" xfId="0" applyFont="1" applyFill="1" applyBorder="1" applyAlignment="1" applyProtection="1">
      <alignment horizontal="center" vertical="center"/>
      <protection locked="0"/>
    </xf>
    <xf numFmtId="0" fontId="43" fillId="10" borderId="88" xfId="0" applyFont="1" applyFill="1" applyBorder="1" applyAlignment="1" applyProtection="1">
      <alignment horizontal="center" vertical="center"/>
      <protection locked="0"/>
    </xf>
    <xf numFmtId="0" fontId="42" fillId="14" borderId="67" xfId="0" applyFont="1" applyFill="1" applyBorder="1" applyAlignment="1">
      <alignment horizontal="center" vertical="center"/>
    </xf>
    <xf numFmtId="0" fontId="42" fillId="14" borderId="91" xfId="0" applyFont="1" applyFill="1" applyBorder="1" applyAlignment="1">
      <alignment horizontal="center" vertical="center"/>
    </xf>
    <xf numFmtId="0" fontId="42" fillId="14" borderId="101" xfId="0" applyFont="1" applyFill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120" xfId="0" applyFont="1" applyBorder="1" applyAlignment="1">
      <alignment horizontal="center" vertical="center"/>
    </xf>
    <xf numFmtId="0" fontId="17" fillId="0" borderId="14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144" xfId="0" applyFont="1" applyBorder="1" applyAlignment="1">
      <alignment horizontal="center" vertical="center"/>
    </xf>
    <xf numFmtId="0" fontId="17" fillId="0" borderId="174" xfId="0" applyFont="1" applyBorder="1" applyAlignment="1">
      <alignment horizontal="center" vertical="center"/>
    </xf>
    <xf numFmtId="0" fontId="43" fillId="10" borderId="39" xfId="0" applyFont="1" applyFill="1" applyBorder="1" applyAlignment="1" applyProtection="1">
      <alignment horizontal="center" vertical="center"/>
      <protection locked="0"/>
    </xf>
    <xf numFmtId="0" fontId="43" fillId="10" borderId="92" xfId="0" applyFont="1" applyFill="1" applyBorder="1" applyAlignment="1" applyProtection="1">
      <alignment horizontal="center" vertical="center"/>
      <protection locked="0"/>
    </xf>
    <xf numFmtId="0" fontId="43" fillId="10" borderId="28" xfId="0" applyFont="1" applyFill="1" applyBorder="1" applyAlignment="1" applyProtection="1">
      <alignment horizontal="center" vertical="center"/>
      <protection locked="0"/>
    </xf>
    <xf numFmtId="0" fontId="42" fillId="7" borderId="1" xfId="0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 wrapText="1"/>
    </xf>
    <xf numFmtId="0" fontId="42" fillId="7" borderId="67" xfId="0" applyFont="1" applyFill="1" applyBorder="1" applyAlignment="1">
      <alignment horizontal="center" vertical="center" wrapText="1"/>
    </xf>
    <xf numFmtId="0" fontId="42" fillId="7" borderId="91" xfId="0" applyFont="1" applyFill="1" applyBorder="1" applyAlignment="1">
      <alignment horizontal="center" vertical="center" wrapText="1"/>
    </xf>
    <xf numFmtId="0" fontId="42" fillId="7" borderId="101" xfId="0" applyFont="1" applyFill="1" applyBorder="1" applyAlignment="1">
      <alignment horizontal="center" vertical="center" wrapText="1"/>
    </xf>
    <xf numFmtId="0" fontId="42" fillId="7" borderId="24" xfId="0" applyFont="1" applyFill="1" applyBorder="1" applyAlignment="1">
      <alignment horizontal="center" vertical="center" wrapText="1"/>
    </xf>
    <xf numFmtId="0" fontId="42" fillId="7" borderId="8" xfId="0" applyFont="1" applyFill="1" applyBorder="1" applyAlignment="1">
      <alignment horizontal="center" vertical="center" wrapText="1"/>
    </xf>
    <xf numFmtId="179" fontId="44" fillId="0" borderId="42" xfId="0" applyNumberFormat="1" applyFont="1" applyFill="1" applyBorder="1" applyAlignment="1">
      <alignment horizontal="center" vertical="center"/>
    </xf>
    <xf numFmtId="179" fontId="44" fillId="0" borderId="74" xfId="0" applyNumberFormat="1" applyFont="1" applyFill="1" applyBorder="1" applyAlignment="1">
      <alignment horizontal="center" vertical="center"/>
    </xf>
    <xf numFmtId="179" fontId="44" fillId="0" borderId="73" xfId="0" applyNumberFormat="1" applyFont="1" applyFill="1" applyBorder="1" applyAlignment="1">
      <alignment horizontal="center" vertical="center"/>
    </xf>
    <xf numFmtId="179" fontId="44" fillId="0" borderId="45" xfId="0" applyNumberFormat="1" applyFont="1" applyFill="1" applyBorder="1" applyAlignment="1">
      <alignment horizontal="center" vertical="center"/>
    </xf>
    <xf numFmtId="179" fontId="44" fillId="0" borderId="76" xfId="0" applyNumberFormat="1" applyFont="1" applyFill="1" applyBorder="1" applyAlignment="1">
      <alignment horizontal="center" vertical="center"/>
    </xf>
    <xf numFmtId="179" fontId="44" fillId="0" borderId="75" xfId="0" applyNumberFormat="1" applyFont="1" applyFill="1" applyBorder="1" applyAlignment="1">
      <alignment horizontal="center" vertical="center"/>
    </xf>
    <xf numFmtId="10" fontId="44" fillId="0" borderId="124" xfId="0" applyNumberFormat="1" applyFont="1" applyFill="1" applyBorder="1" applyAlignment="1">
      <alignment horizontal="center" vertical="center"/>
    </xf>
    <xf numFmtId="10" fontId="44" fillId="0" borderId="117" xfId="0" applyNumberFormat="1" applyFont="1" applyFill="1" applyBorder="1" applyAlignment="1">
      <alignment horizontal="center" vertical="center"/>
    </xf>
    <xf numFmtId="10" fontId="44" fillId="0" borderId="50" xfId="0" applyNumberFormat="1" applyFont="1" applyFill="1" applyBorder="1" applyAlignment="1">
      <alignment horizontal="center" vertical="center"/>
    </xf>
    <xf numFmtId="10" fontId="44" fillId="0" borderId="136" xfId="0" applyNumberFormat="1" applyFont="1" applyFill="1" applyBorder="1" applyAlignment="1">
      <alignment horizontal="center" vertical="center"/>
    </xf>
    <xf numFmtId="0" fontId="43" fillId="7" borderId="83" xfId="0" applyFont="1" applyFill="1" applyBorder="1" applyAlignment="1">
      <alignment horizontal="center" vertical="center"/>
    </xf>
    <xf numFmtId="181" fontId="44" fillId="0" borderId="54" xfId="0" applyNumberFormat="1" applyFont="1" applyFill="1" applyBorder="1" applyAlignment="1">
      <alignment horizontal="center" vertical="center"/>
    </xf>
    <xf numFmtId="181" fontId="44" fillId="0" borderId="135" xfId="0" applyNumberFormat="1" applyFont="1" applyFill="1" applyBorder="1" applyAlignment="1">
      <alignment horizontal="center" vertical="center"/>
    </xf>
    <xf numFmtId="181" fontId="44" fillId="0" borderId="139" xfId="0" applyNumberFormat="1" applyFont="1" applyFill="1" applyBorder="1" applyAlignment="1">
      <alignment horizontal="center" vertical="center"/>
    </xf>
    <xf numFmtId="49" fontId="44" fillId="0" borderId="68" xfId="0" applyNumberFormat="1" applyFont="1" applyFill="1" applyBorder="1" applyAlignment="1">
      <alignment horizontal="left" vertical="center" wrapText="1"/>
    </xf>
    <xf numFmtId="49" fontId="44" fillId="0" borderId="120" xfId="0" applyNumberFormat="1" applyFont="1" applyFill="1" applyBorder="1" applyAlignment="1">
      <alignment horizontal="left" vertical="center" wrapText="1"/>
    </xf>
    <xf numFmtId="49" fontId="44" fillId="0" borderId="100" xfId="0" applyNumberFormat="1" applyFont="1" applyFill="1" applyBorder="1" applyAlignment="1">
      <alignment horizontal="left" vertical="center" wrapText="1"/>
    </xf>
    <xf numFmtId="0" fontId="43" fillId="7" borderId="66" xfId="0" applyFont="1" applyFill="1" applyBorder="1" applyAlignment="1">
      <alignment horizontal="center" vertical="center"/>
    </xf>
    <xf numFmtId="10" fontId="44" fillId="6" borderId="48" xfId="0" applyNumberFormat="1" applyFont="1" applyFill="1" applyBorder="1" applyAlignment="1">
      <alignment horizontal="center" vertical="center"/>
    </xf>
    <xf numFmtId="10" fontId="44" fillId="6" borderId="78" xfId="0" applyNumberFormat="1" applyFont="1" applyFill="1" applyBorder="1" applyAlignment="1">
      <alignment horizontal="center" vertical="center"/>
    </xf>
    <xf numFmtId="10" fontId="44" fillId="6" borderId="77" xfId="0" applyNumberFormat="1" applyFont="1" applyFill="1" applyBorder="1" applyAlignment="1">
      <alignment horizontal="center" vertical="center"/>
    </xf>
    <xf numFmtId="179" fontId="45" fillId="0" borderId="71" xfId="0" applyNumberFormat="1" applyFont="1" applyBorder="1" applyAlignment="1">
      <alignment horizontal="center" vertical="center"/>
    </xf>
    <xf numFmtId="179" fontId="45" fillId="0" borderId="80" xfId="0" applyNumberFormat="1" applyFont="1" applyBorder="1" applyAlignment="1">
      <alignment horizontal="center" vertical="center"/>
    </xf>
    <xf numFmtId="181" fontId="44" fillId="0" borderId="45" xfId="0" applyNumberFormat="1" applyFont="1" applyFill="1" applyBorder="1" applyAlignment="1">
      <alignment horizontal="center" vertical="center"/>
    </xf>
    <xf numFmtId="181" fontId="44" fillId="0" borderId="76" xfId="0" applyNumberFormat="1" applyFont="1" applyFill="1" applyBorder="1" applyAlignment="1">
      <alignment horizontal="center" vertical="center"/>
    </xf>
    <xf numFmtId="181" fontId="44" fillId="0" borderId="75" xfId="0" applyNumberFormat="1" applyFont="1" applyFill="1" applyBorder="1" applyAlignment="1">
      <alignment horizontal="center" vertical="center"/>
    </xf>
    <xf numFmtId="10" fontId="44" fillId="0" borderId="78" xfId="0" applyNumberFormat="1" applyFont="1" applyFill="1" applyBorder="1" applyAlignment="1">
      <alignment horizontal="center" vertical="center"/>
    </xf>
    <xf numFmtId="10" fontId="44" fillId="0" borderId="47" xfId="0" applyNumberFormat="1" applyFont="1" applyFill="1" applyBorder="1" applyAlignment="1">
      <alignment horizontal="center" vertical="center"/>
    </xf>
    <xf numFmtId="10" fontId="44" fillId="0" borderId="59" xfId="0" applyNumberFormat="1" applyFont="1" applyFill="1" applyBorder="1" applyAlignment="1">
      <alignment horizontal="center" vertical="center"/>
    </xf>
    <xf numFmtId="0" fontId="43" fillId="7" borderId="97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181" fontId="44" fillId="0" borderId="44" xfId="0" applyNumberFormat="1" applyFont="1" applyFill="1" applyBorder="1" applyAlignment="1">
      <alignment horizontal="center" vertical="center"/>
    </xf>
    <xf numFmtId="181" fontId="44" fillId="0" borderId="57" xfId="0" applyNumberFormat="1" applyFont="1" applyFill="1" applyBorder="1" applyAlignment="1">
      <alignment horizontal="center" vertical="center"/>
    </xf>
    <xf numFmtId="0" fontId="43" fillId="7" borderId="89" xfId="0" applyFont="1" applyFill="1" applyBorder="1" applyAlignment="1">
      <alignment horizontal="center" vertical="center"/>
    </xf>
    <xf numFmtId="0" fontId="43" fillId="7" borderId="26" xfId="0" applyFont="1" applyFill="1" applyBorder="1" applyAlignment="1">
      <alignment horizontal="center" vertical="center"/>
    </xf>
    <xf numFmtId="0" fontId="42" fillId="7" borderId="26" xfId="0" applyFont="1" applyFill="1" applyBorder="1" applyAlignment="1">
      <alignment horizontal="center" vertical="center" wrapText="1"/>
    </xf>
    <xf numFmtId="0" fontId="42" fillId="7" borderId="83" xfId="0" applyFont="1" applyFill="1" applyBorder="1" applyAlignment="1">
      <alignment horizontal="center" vertical="center" wrapText="1"/>
    </xf>
    <xf numFmtId="0" fontId="43" fillId="7" borderId="26" xfId="0" applyFont="1" applyFill="1" applyBorder="1" applyAlignment="1">
      <alignment horizontal="center" vertical="center" wrapText="1"/>
    </xf>
    <xf numFmtId="0" fontId="43" fillId="7" borderId="83" xfId="0" applyFont="1" applyFill="1" applyBorder="1" applyAlignment="1">
      <alignment horizontal="center" vertical="center" wrapText="1"/>
    </xf>
    <xf numFmtId="10" fontId="44" fillId="0" borderId="51" xfId="0" applyNumberFormat="1" applyFont="1" applyFill="1" applyBorder="1" applyAlignment="1">
      <alignment horizontal="center" vertical="center"/>
    </xf>
    <xf numFmtId="0" fontId="43" fillId="7" borderId="115" xfId="0" applyFont="1" applyFill="1" applyBorder="1" applyAlignment="1">
      <alignment horizontal="center" vertical="center"/>
    </xf>
    <xf numFmtId="0" fontId="43" fillId="7" borderId="116" xfId="0" applyFont="1" applyFill="1" applyBorder="1" applyAlignment="1">
      <alignment horizontal="center" vertical="center"/>
    </xf>
    <xf numFmtId="0" fontId="42" fillId="7" borderId="111" xfId="0" applyFont="1" applyFill="1" applyBorder="1" applyAlignment="1">
      <alignment horizontal="center" vertical="center"/>
    </xf>
    <xf numFmtId="0" fontId="42" fillId="7" borderId="125" xfId="0" applyFont="1" applyFill="1" applyBorder="1" applyAlignment="1">
      <alignment horizontal="center" vertical="center"/>
    </xf>
    <xf numFmtId="0" fontId="42" fillId="7" borderId="85" xfId="0" applyFont="1" applyFill="1" applyBorder="1" applyAlignment="1">
      <alignment horizontal="center" vertical="center"/>
    </xf>
    <xf numFmtId="0" fontId="42" fillId="7" borderId="87" xfId="0" applyFont="1" applyFill="1" applyBorder="1" applyAlignment="1">
      <alignment horizontal="center" vertical="center"/>
    </xf>
    <xf numFmtId="181" fontId="44" fillId="6" borderId="45" xfId="0" applyNumberFormat="1" applyFont="1" applyFill="1" applyBorder="1" applyAlignment="1">
      <alignment horizontal="center" vertical="center"/>
    </xf>
    <xf numFmtId="181" fontId="44" fillId="6" borderId="76" xfId="0" applyNumberFormat="1" applyFont="1" applyFill="1" applyBorder="1" applyAlignment="1">
      <alignment horizontal="center" vertical="center"/>
    </xf>
    <xf numFmtId="181" fontId="44" fillId="6" borderId="44" xfId="0" applyNumberFormat="1" applyFont="1" applyFill="1" applyBorder="1" applyAlignment="1">
      <alignment horizontal="center" vertical="center"/>
    </xf>
    <xf numFmtId="181" fontId="44" fillId="6" borderId="57" xfId="0" applyNumberFormat="1" applyFont="1" applyFill="1" applyBorder="1" applyAlignment="1">
      <alignment horizontal="center" vertical="center"/>
    </xf>
    <xf numFmtId="181" fontId="45" fillId="0" borderId="70" xfId="0" applyNumberFormat="1" applyFont="1" applyBorder="1" applyAlignment="1">
      <alignment horizontal="center" vertical="center"/>
    </xf>
    <xf numFmtId="181" fontId="45" fillId="0" borderId="79" xfId="0" applyNumberFormat="1" applyFont="1" applyBorder="1" applyAlignment="1">
      <alignment horizontal="center" vertical="center"/>
    </xf>
    <xf numFmtId="0" fontId="43" fillId="7" borderId="156" xfId="0" applyFont="1" applyFill="1" applyBorder="1" applyAlignment="1">
      <alignment horizontal="center" vertical="center"/>
    </xf>
    <xf numFmtId="0" fontId="43" fillId="7" borderId="157" xfId="0" applyFont="1" applyFill="1" applyBorder="1" applyAlignment="1">
      <alignment horizontal="center" vertical="center"/>
    </xf>
    <xf numFmtId="0" fontId="47" fillId="0" borderId="98" xfId="0" applyFont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7" fillId="0" borderId="87" xfId="0" applyFont="1" applyBorder="1" applyAlignment="1">
      <alignment horizontal="left" vertical="center"/>
    </xf>
    <xf numFmtId="0" fontId="43" fillId="10" borderId="12" xfId="0" applyFont="1" applyFill="1" applyBorder="1" applyAlignment="1" applyProtection="1">
      <alignment horizontal="center" vertical="center"/>
      <protection locked="0"/>
    </xf>
    <xf numFmtId="0" fontId="42" fillId="7" borderId="95" xfId="0" applyFont="1" applyFill="1" applyBorder="1" applyAlignment="1">
      <alignment horizontal="center" vertical="center"/>
    </xf>
    <xf numFmtId="0" fontId="42" fillId="7" borderId="93" xfId="0" applyFont="1" applyFill="1" applyBorder="1" applyAlignment="1">
      <alignment horizontal="center" vertical="center"/>
    </xf>
    <xf numFmtId="0" fontId="42" fillId="7" borderId="109" xfId="0" applyFont="1" applyFill="1" applyBorder="1" applyAlignment="1">
      <alignment horizontal="center" vertical="center"/>
    </xf>
    <xf numFmtId="0" fontId="42" fillId="7" borderId="119" xfId="0" applyFont="1" applyFill="1" applyBorder="1" applyAlignment="1">
      <alignment horizontal="center" vertical="center"/>
    </xf>
    <xf numFmtId="181" fontId="45" fillId="0" borderId="42" xfId="0" applyNumberFormat="1" applyFont="1" applyFill="1" applyBorder="1" applyAlignment="1">
      <alignment horizontal="center" vertical="center"/>
    </xf>
    <xf numFmtId="181" fontId="45" fillId="0" borderId="74" xfId="0" applyNumberFormat="1" applyFont="1" applyFill="1" applyBorder="1" applyAlignment="1">
      <alignment horizontal="center" vertical="center"/>
    </xf>
    <xf numFmtId="10" fontId="45" fillId="0" borderId="78" xfId="0" applyNumberFormat="1" applyFont="1" applyBorder="1" applyAlignment="1">
      <alignment horizontal="center" vertical="center"/>
    </xf>
    <xf numFmtId="10" fontId="45" fillId="0" borderId="60" xfId="0" applyNumberFormat="1" applyFont="1" applyBorder="1" applyAlignment="1">
      <alignment horizontal="center" vertical="center"/>
    </xf>
    <xf numFmtId="10" fontId="45" fillId="0" borderId="107" xfId="4" applyNumberFormat="1" applyFont="1" applyFill="1" applyBorder="1" applyAlignment="1">
      <alignment horizontal="center" vertical="center"/>
    </xf>
    <xf numFmtId="10" fontId="45" fillId="0" borderId="123" xfId="0" applyNumberFormat="1" applyFont="1" applyFill="1" applyBorder="1" applyAlignment="1">
      <alignment horizontal="center" vertical="center"/>
    </xf>
    <xf numFmtId="10" fontId="45" fillId="0" borderId="132" xfId="0" applyNumberFormat="1" applyFont="1" applyFill="1" applyBorder="1" applyAlignment="1">
      <alignment horizontal="center" vertical="center"/>
    </xf>
    <xf numFmtId="10" fontId="45" fillId="0" borderId="122" xfId="0" applyNumberFormat="1" applyFont="1" applyFill="1" applyBorder="1" applyAlignment="1">
      <alignment horizontal="center" vertical="center"/>
    </xf>
    <xf numFmtId="10" fontId="45" fillId="0" borderId="131" xfId="0" applyNumberFormat="1" applyFont="1" applyFill="1" applyBorder="1" applyAlignment="1">
      <alignment horizontal="center" vertical="center"/>
    </xf>
    <xf numFmtId="181" fontId="45" fillId="0" borderId="79" xfId="0" applyNumberFormat="1" applyFont="1" applyFill="1" applyBorder="1" applyAlignment="1">
      <alignment horizontal="center" vertical="center"/>
    </xf>
    <xf numFmtId="181" fontId="45" fillId="0" borderId="80" xfId="0" applyNumberFormat="1" applyFont="1" applyFill="1" applyBorder="1" applyAlignment="1">
      <alignment horizontal="center" vertical="center"/>
    </xf>
    <xf numFmtId="10" fontId="45" fillId="0" borderId="81" xfId="0" applyNumberFormat="1" applyFont="1" applyBorder="1" applyAlignment="1">
      <alignment horizontal="center" vertical="center"/>
    </xf>
    <xf numFmtId="0" fontId="42" fillId="7" borderId="114" xfId="0" applyFont="1" applyFill="1" applyBorder="1" applyAlignment="1">
      <alignment horizontal="center" vertical="center"/>
    </xf>
    <xf numFmtId="10" fontId="45" fillId="0" borderId="124" xfId="0" applyNumberFormat="1" applyFont="1" applyFill="1" applyBorder="1" applyAlignment="1">
      <alignment horizontal="center" vertical="center"/>
    </xf>
    <xf numFmtId="10" fontId="45" fillId="0" borderId="117" xfId="0" applyNumberFormat="1" applyFont="1" applyFill="1" applyBorder="1" applyAlignment="1">
      <alignment horizontal="center" vertical="center"/>
    </xf>
    <xf numFmtId="0" fontId="41" fillId="0" borderId="109" xfId="0" applyFont="1" applyBorder="1" applyAlignment="1">
      <alignment horizontal="left" vertical="center"/>
    </xf>
    <xf numFmtId="0" fontId="41" fillId="0" borderId="110" xfId="0" applyFont="1" applyBorder="1" applyAlignment="1">
      <alignment horizontal="left" vertical="center"/>
    </xf>
    <xf numFmtId="0" fontId="41" fillId="0" borderId="126" xfId="0" applyFont="1" applyBorder="1" applyAlignment="1">
      <alignment horizontal="left" vertical="center"/>
    </xf>
    <xf numFmtId="0" fontId="42" fillId="7" borderId="113" xfId="0" applyFont="1" applyFill="1" applyBorder="1" applyAlignment="1">
      <alignment horizontal="center" vertical="center"/>
    </xf>
    <xf numFmtId="0" fontId="42" fillId="7" borderId="127" xfId="0" applyFont="1" applyFill="1" applyBorder="1" applyAlignment="1">
      <alignment horizontal="center" vertical="center"/>
    </xf>
    <xf numFmtId="0" fontId="42" fillId="0" borderId="67" xfId="0" applyFont="1" applyFill="1" applyBorder="1" applyAlignment="1">
      <alignment vertical="center"/>
    </xf>
    <xf numFmtId="0" fontId="42" fillId="0" borderId="91" xfId="0" applyFont="1" applyFill="1" applyBorder="1" applyAlignment="1">
      <alignment vertical="center"/>
    </xf>
    <xf numFmtId="0" fontId="42" fillId="0" borderId="101" xfId="0" applyFont="1" applyFill="1" applyBorder="1" applyAlignment="1">
      <alignment vertical="center"/>
    </xf>
    <xf numFmtId="0" fontId="43" fillId="7" borderId="68" xfId="0" applyNumberFormat="1" applyFont="1" applyFill="1" applyBorder="1" applyAlignment="1">
      <alignment horizontal="center" vertical="center"/>
    </xf>
    <xf numFmtId="0" fontId="43" fillId="7" borderId="120" xfId="0" applyNumberFormat="1" applyFont="1" applyFill="1" applyBorder="1" applyAlignment="1">
      <alignment horizontal="center" vertical="center"/>
    </xf>
    <xf numFmtId="0" fontId="43" fillId="7" borderId="100" xfId="0" applyNumberFormat="1" applyFont="1" applyFill="1" applyBorder="1" applyAlignment="1">
      <alignment horizontal="center" vertical="center"/>
    </xf>
    <xf numFmtId="0" fontId="42" fillId="7" borderId="88" xfId="0" applyFont="1" applyFill="1" applyBorder="1" applyAlignment="1">
      <alignment horizontal="center" vertical="center"/>
    </xf>
    <xf numFmtId="0" fontId="46" fillId="0" borderId="25" xfId="0" applyFont="1" applyBorder="1" applyAlignment="1">
      <alignment horizontal="center" vertical="center"/>
    </xf>
    <xf numFmtId="0" fontId="46" fillId="0" borderId="98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86" xfId="0" applyFont="1" applyBorder="1" applyAlignment="1">
      <alignment horizontal="center" vertical="center"/>
    </xf>
    <xf numFmtId="10" fontId="45" fillId="0" borderId="106" xfId="0" applyNumberFormat="1" applyFont="1" applyFill="1" applyBorder="1" applyAlignment="1">
      <alignment horizontal="center" vertical="center"/>
    </xf>
    <xf numFmtId="10" fontId="45" fillId="0" borderId="134" xfId="0" applyNumberFormat="1" applyFont="1" applyFill="1" applyBorder="1" applyAlignment="1">
      <alignment horizontal="center" vertical="center"/>
    </xf>
    <xf numFmtId="0" fontId="43" fillId="7" borderId="121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42" fillId="0" borderId="154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155" xfId="0" applyFont="1" applyFill="1" applyBorder="1" applyAlignment="1">
      <alignment horizontal="center" vertical="center" wrapText="1"/>
    </xf>
    <xf numFmtId="0" fontId="42" fillId="0" borderId="153" xfId="0" applyFont="1" applyFill="1" applyBorder="1" applyAlignment="1">
      <alignment horizontal="center" vertical="center" wrapText="1"/>
    </xf>
    <xf numFmtId="0" fontId="42" fillId="0" borderId="92" xfId="0" applyFont="1" applyFill="1" applyBorder="1" applyAlignment="1">
      <alignment horizontal="center" vertical="center" wrapText="1"/>
    </xf>
    <xf numFmtId="0" fontId="42" fillId="0" borderId="111" xfId="0" applyFont="1" applyFill="1" applyBorder="1" applyAlignment="1">
      <alignment horizontal="center" vertical="center"/>
    </xf>
    <xf numFmtId="0" fontId="42" fillId="0" borderId="97" xfId="0" applyFont="1" applyFill="1" applyBorder="1" applyAlignment="1">
      <alignment horizontal="center" vertical="center"/>
    </xf>
    <xf numFmtId="0" fontId="42" fillId="0" borderId="125" xfId="0" applyFont="1" applyFill="1" applyBorder="1" applyAlignment="1">
      <alignment horizontal="center" vertical="center"/>
    </xf>
    <xf numFmtId="0" fontId="42" fillId="0" borderId="85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87" xfId="0" applyFont="1" applyFill="1" applyBorder="1" applyAlignment="1">
      <alignment horizontal="center" vertical="center"/>
    </xf>
    <xf numFmtId="0" fontId="42" fillId="0" borderId="112" xfId="0" applyFont="1" applyFill="1" applyBorder="1" applyAlignment="1">
      <alignment horizontal="center" vertical="center"/>
    </xf>
    <xf numFmtId="0" fontId="42" fillId="0" borderId="110" xfId="0" applyFont="1" applyFill="1" applyBorder="1" applyAlignment="1">
      <alignment horizontal="center" vertical="center"/>
    </xf>
    <xf numFmtId="0" fontId="42" fillId="0" borderId="126" xfId="0" applyFont="1" applyFill="1" applyBorder="1" applyAlignment="1">
      <alignment horizontal="center" vertical="center"/>
    </xf>
    <xf numFmtId="0" fontId="45" fillId="0" borderId="103" xfId="0" applyNumberFormat="1" applyFont="1" applyFill="1" applyBorder="1" applyAlignment="1">
      <alignment horizontal="left" vertical="center" wrapText="1"/>
    </xf>
    <xf numFmtId="0" fontId="45" fillId="0" borderId="129" xfId="0" applyNumberFormat="1" applyFont="1" applyFill="1" applyBorder="1" applyAlignment="1">
      <alignment horizontal="left" vertical="center" wrapText="1"/>
    </xf>
    <xf numFmtId="10" fontId="45" fillId="0" borderId="105" xfId="0" applyNumberFormat="1" applyFont="1" applyFill="1" applyBorder="1" applyAlignment="1">
      <alignment horizontal="center" vertical="center"/>
    </xf>
    <xf numFmtId="10" fontId="45" fillId="0" borderId="107" xfId="0" applyNumberFormat="1" applyFont="1" applyFill="1" applyBorder="1" applyAlignment="1">
      <alignment horizontal="center" vertical="center"/>
    </xf>
    <xf numFmtId="0" fontId="42" fillId="7" borderId="12" xfId="0" applyFont="1" applyFill="1" applyBorder="1" applyAlignment="1">
      <alignment horizontal="center" vertical="center"/>
    </xf>
    <xf numFmtId="10" fontId="45" fillId="0" borderId="50" xfId="0" applyNumberFormat="1" applyFont="1" applyFill="1" applyBorder="1" applyAlignment="1">
      <alignment horizontal="center" vertical="center"/>
    </xf>
    <xf numFmtId="10" fontId="45" fillId="0" borderId="136" xfId="0" applyNumberFormat="1" applyFont="1" applyFill="1" applyBorder="1" applyAlignment="1">
      <alignment horizontal="center" vertical="center"/>
    </xf>
    <xf numFmtId="0" fontId="45" fillId="0" borderId="104" xfId="0" applyFont="1" applyFill="1" applyBorder="1" applyAlignment="1">
      <alignment horizontal="center" vertical="center"/>
    </xf>
    <xf numFmtId="0" fontId="45" fillId="0" borderId="134" xfId="0" applyFont="1" applyFill="1" applyBorder="1" applyAlignment="1">
      <alignment horizontal="center" vertical="center"/>
    </xf>
    <xf numFmtId="0" fontId="45" fillId="0" borderId="85" xfId="0" applyFont="1" applyFill="1" applyBorder="1" applyAlignment="1">
      <alignment horizontal="center" vertical="center"/>
    </xf>
    <xf numFmtId="0" fontId="45" fillId="0" borderId="86" xfId="0" applyFont="1" applyFill="1" applyBorder="1" applyAlignment="1">
      <alignment horizontal="center" vertical="center"/>
    </xf>
    <xf numFmtId="0" fontId="45" fillId="0" borderId="146" xfId="0" applyFont="1" applyFill="1" applyBorder="1" applyAlignment="1">
      <alignment horizontal="center" vertical="center"/>
    </xf>
    <xf numFmtId="0" fontId="45" fillId="0" borderId="139" xfId="0" applyFont="1" applyFill="1" applyBorder="1" applyAlignment="1">
      <alignment horizontal="center" vertical="center"/>
    </xf>
    <xf numFmtId="0" fontId="45" fillId="0" borderId="113" xfId="0" applyFont="1" applyFill="1" applyBorder="1" applyAlignment="1">
      <alignment horizontal="center" vertical="center"/>
    </xf>
    <xf numFmtId="0" fontId="45" fillId="0" borderId="93" xfId="0" applyFont="1" applyFill="1" applyBorder="1" applyAlignment="1">
      <alignment horizontal="center" vertical="center"/>
    </xf>
    <xf numFmtId="0" fontId="45" fillId="0" borderId="71" xfId="0" applyFont="1" applyFill="1" applyBorder="1" applyAlignment="1">
      <alignment horizontal="center" vertical="center"/>
    </xf>
    <xf numFmtId="0" fontId="45" fillId="0" borderId="75" xfId="0" applyFont="1" applyFill="1" applyBorder="1" applyAlignment="1">
      <alignment horizontal="center" vertical="center"/>
    </xf>
    <xf numFmtId="0" fontId="45" fillId="0" borderId="75" xfId="0" applyFont="1" applyFill="1" applyBorder="1" applyAlignment="1">
      <alignment vertical="center" wrapText="1"/>
    </xf>
    <xf numFmtId="0" fontId="45" fillId="0" borderId="76" xfId="0" applyFont="1" applyFill="1" applyBorder="1" applyAlignment="1">
      <alignment horizontal="center" vertical="center"/>
    </xf>
    <xf numFmtId="10" fontId="18" fillId="0" borderId="47" xfId="19" applyNumberFormat="1" applyFont="1" applyFill="1" applyBorder="1" applyAlignment="1">
      <alignment horizontal="center" vertical="center"/>
    </xf>
    <xf numFmtId="10" fontId="21" fillId="0" borderId="47" xfId="19" applyNumberFormat="1" applyFont="1" applyFill="1" applyBorder="1" applyAlignment="1">
      <alignment horizontal="center" vertical="center"/>
    </xf>
    <xf numFmtId="10" fontId="21" fillId="0" borderId="59" xfId="19" applyNumberFormat="1" applyFont="1" applyFill="1" applyBorder="1" applyAlignment="1">
      <alignment horizontal="center" vertical="center"/>
    </xf>
    <xf numFmtId="181" fontId="18" fillId="0" borderId="53" xfId="0" applyNumberFormat="1" applyFont="1" applyBorder="1" applyAlignment="1">
      <alignment horizontal="center" vertical="center"/>
    </xf>
    <xf numFmtId="181" fontId="18" fillId="0" borderId="54" xfId="0" applyNumberFormat="1" applyFont="1" applyBorder="1" applyAlignment="1">
      <alignment horizontal="center" vertical="center"/>
    </xf>
    <xf numFmtId="181" fontId="18" fillId="0" borderId="135" xfId="0" applyNumberFormat="1" applyFont="1" applyBorder="1" applyAlignment="1">
      <alignment horizontal="center" vertical="center"/>
    </xf>
    <xf numFmtId="181" fontId="18" fillId="0" borderId="118" xfId="0" applyNumberFormat="1" applyFont="1" applyBorder="1" applyAlignment="1">
      <alignment horizontal="center" vertical="center"/>
    </xf>
    <xf numFmtId="181" fontId="21" fillId="0" borderId="44" xfId="0" applyNumberFormat="1" applyFont="1" applyBorder="1" applyAlignment="1">
      <alignment horizontal="center" vertical="center"/>
    </xf>
    <xf numFmtId="181" fontId="21" fillId="0" borderId="57" xfId="0" applyNumberFormat="1" applyFont="1" applyBorder="1" applyAlignment="1">
      <alignment horizontal="center" vertical="center"/>
    </xf>
    <xf numFmtId="0" fontId="23" fillId="0" borderId="114" xfId="0" applyFont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94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181" fontId="18" fillId="0" borderId="52" xfId="0" applyNumberFormat="1" applyFont="1" applyBorder="1" applyAlignment="1">
      <alignment horizontal="center" vertical="center"/>
    </xf>
    <xf numFmtId="181" fontId="23" fillId="0" borderId="45" xfId="0" applyNumberFormat="1" applyFont="1" applyBorder="1" applyAlignment="1">
      <alignment horizontal="center" vertical="center"/>
    </xf>
    <xf numFmtId="181" fontId="23" fillId="0" borderId="58" xfId="0" applyNumberFormat="1" applyFont="1" applyBorder="1" applyAlignment="1">
      <alignment horizontal="center" vertical="center"/>
    </xf>
    <xf numFmtId="181" fontId="23" fillId="0" borderId="170" xfId="0" applyNumberFormat="1" applyFont="1" applyBorder="1" applyAlignment="1">
      <alignment horizontal="center" vertical="center"/>
    </xf>
    <xf numFmtId="181" fontId="23" fillId="0" borderId="0" xfId="0" applyNumberFormat="1" applyFont="1" applyBorder="1" applyAlignment="1">
      <alignment horizontal="center" vertical="center"/>
    </xf>
    <xf numFmtId="181" fontId="18" fillId="0" borderId="45" xfId="0" applyNumberFormat="1" applyFont="1" applyBorder="1" applyAlignment="1">
      <alignment horizontal="center" vertical="center"/>
    </xf>
    <xf numFmtId="181" fontId="18" fillId="0" borderId="76" xfId="0" applyNumberFormat="1" applyFont="1" applyBorder="1" applyAlignment="1">
      <alignment horizontal="center" vertical="center"/>
    </xf>
    <xf numFmtId="181" fontId="22" fillId="0" borderId="45" xfId="0" applyNumberFormat="1" applyFont="1" applyBorder="1" applyAlignment="1">
      <alignment horizontal="center" vertical="center"/>
    </xf>
    <xf numFmtId="181" fontId="22" fillId="0" borderId="75" xfId="0" applyNumberFormat="1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181" fontId="18" fillId="0" borderId="43" xfId="0" applyNumberFormat="1" applyFont="1" applyBorder="1" applyAlignment="1">
      <alignment horizontal="center" vertical="center"/>
    </xf>
    <xf numFmtId="181" fontId="18" fillId="0" borderId="44" xfId="0" applyNumberFormat="1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119" xfId="0" applyFont="1" applyBorder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22" fillId="0" borderId="173" xfId="0" applyFont="1" applyBorder="1" applyAlignment="1">
      <alignment horizontal="center" vertical="center"/>
    </xf>
    <xf numFmtId="0" fontId="22" fillId="0" borderId="163" xfId="0" applyFont="1" applyBorder="1" applyAlignment="1">
      <alignment horizontal="center" vertical="center"/>
    </xf>
    <xf numFmtId="0" fontId="22" fillId="0" borderId="166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3" fillId="0" borderId="11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60" xfId="0" applyFont="1" applyBorder="1" applyAlignment="1">
      <alignment horizontal="center" vertical="center"/>
    </xf>
    <xf numFmtId="0" fontId="23" fillId="0" borderId="161" xfId="0" applyFont="1" applyBorder="1" applyAlignment="1">
      <alignment horizontal="center" vertical="center"/>
    </xf>
    <xf numFmtId="0" fontId="22" fillId="0" borderId="96" xfId="0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9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10" xfId="0" applyFont="1" applyBorder="1" applyAlignment="1">
      <alignment horizontal="center" vertical="center"/>
    </xf>
    <xf numFmtId="0" fontId="22" fillId="0" borderId="11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181" fontId="18" fillId="0" borderId="40" xfId="0" applyNumberFormat="1" applyFont="1" applyBorder="1" applyAlignment="1">
      <alignment horizontal="center" vertical="center"/>
    </xf>
    <xf numFmtId="181" fontId="18" fillId="0" borderId="42" xfId="0" applyNumberFormat="1" applyFont="1" applyBorder="1" applyAlignment="1">
      <alignment horizontal="center" vertical="center"/>
    </xf>
    <xf numFmtId="181" fontId="18" fillId="0" borderId="41" xfId="0" applyNumberFormat="1" applyFont="1" applyBorder="1" applyAlignment="1">
      <alignment horizontal="center" vertical="center"/>
    </xf>
    <xf numFmtId="181" fontId="18" fillId="0" borderId="169" xfId="0" applyNumberFormat="1" applyFont="1" applyBorder="1" applyAlignment="1">
      <alignment horizontal="center" vertical="center"/>
    </xf>
    <xf numFmtId="181" fontId="18" fillId="0" borderId="114" xfId="0" applyNumberFormat="1" applyFont="1" applyBorder="1" applyAlignment="1">
      <alignment horizontal="center" vertical="center"/>
    </xf>
    <xf numFmtId="181" fontId="21" fillId="0" borderId="41" xfId="0" applyNumberFormat="1" applyFont="1" applyBorder="1" applyAlignment="1">
      <alignment horizontal="center" vertical="center"/>
    </xf>
    <xf numFmtId="181" fontId="21" fillId="0" borderId="55" xfId="0" applyNumberFormat="1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0" fontId="22" fillId="0" borderId="125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172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0" fontId="22" fillId="0" borderId="100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22" fillId="0" borderId="114" xfId="0" applyFont="1" applyBorder="1" applyAlignment="1">
      <alignment horizontal="center" vertical="center"/>
    </xf>
    <xf numFmtId="0" fontId="22" fillId="0" borderId="114" xfId="0" applyFont="1" applyBorder="1">
      <alignment vertical="center"/>
    </xf>
    <xf numFmtId="0" fontId="22" fillId="0" borderId="127" xfId="0" applyFont="1" applyBorder="1" applyAlignment="1">
      <alignment horizontal="center" vertical="center"/>
    </xf>
    <xf numFmtId="10" fontId="18" fillId="0" borderId="46" xfId="19" applyNumberFormat="1" applyFont="1" applyFill="1" applyBorder="1" applyAlignment="1">
      <alignment horizontal="center" vertical="center"/>
    </xf>
    <xf numFmtId="0" fontId="23" fillId="0" borderId="159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36" fillId="0" borderId="111" xfId="0" applyFont="1" applyBorder="1" applyAlignment="1">
      <alignment horizontal="center" vertical="center"/>
    </xf>
    <xf numFmtId="0" fontId="36" fillId="0" borderId="97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112" xfId="0" applyFont="1" applyBorder="1" applyAlignment="1">
      <alignment horizontal="center" vertical="center"/>
    </xf>
    <xf numFmtId="0" fontId="36" fillId="0" borderId="110" xfId="0" applyFont="1" applyBorder="1" applyAlignment="1">
      <alignment horizontal="center" vertical="center"/>
    </xf>
    <xf numFmtId="0" fontId="36" fillId="0" borderId="119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65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181" fontId="16" fillId="12" borderId="104" xfId="0" applyNumberFormat="1" applyFont="1" applyFill="1" applyBorder="1" applyAlignment="1">
      <alignment horizontal="center" vertical="center"/>
    </xf>
    <xf numFmtId="181" fontId="16" fillId="12" borderId="105" xfId="0" applyNumberFormat="1" applyFont="1" applyFill="1" applyBorder="1" applyAlignment="1">
      <alignment horizontal="center" vertical="center"/>
    </xf>
    <xf numFmtId="181" fontId="16" fillId="12" borderId="106" xfId="0" applyNumberFormat="1" applyFont="1" applyFill="1" applyBorder="1" applyAlignment="1">
      <alignment horizontal="center" vertical="center"/>
    </xf>
    <xf numFmtId="181" fontId="16" fillId="12" borderId="107" xfId="0" applyNumberFormat="1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66" xfId="0" applyFont="1" applyFill="1" applyBorder="1" applyAlignment="1">
      <alignment horizontal="center" vertical="center"/>
    </xf>
    <xf numFmtId="181" fontId="16" fillId="0" borderId="108" xfId="0" applyNumberFormat="1" applyFont="1" applyFill="1" applyBorder="1" applyAlignment="1">
      <alignment horizontal="center" vertical="center"/>
    </xf>
    <xf numFmtId="181" fontId="16" fillId="0" borderId="72" xfId="0" applyNumberFormat="1" applyFont="1" applyFill="1" applyBorder="1" applyAlignment="1">
      <alignment horizontal="center" vertical="center"/>
    </xf>
    <xf numFmtId="181" fontId="16" fillId="0" borderId="59" xfId="0" applyNumberFormat="1" applyFont="1" applyFill="1" applyBorder="1" applyAlignment="1">
      <alignment horizontal="center" vertical="center"/>
    </xf>
    <xf numFmtId="181" fontId="16" fillId="0" borderId="46" xfId="0" applyNumberFormat="1" applyFont="1" applyFill="1" applyBorder="1" applyAlignment="1">
      <alignment horizontal="center" vertical="center"/>
    </xf>
    <xf numFmtId="0" fontId="14" fillId="7" borderId="95" xfId="0" applyFont="1" applyFill="1" applyBorder="1" applyAlignment="1">
      <alignment horizontal="center" vertical="center"/>
    </xf>
    <xf numFmtId="0" fontId="14" fillId="7" borderId="93" xfId="0" applyFont="1" applyFill="1" applyBorder="1" applyAlignment="1">
      <alignment horizontal="center" vertical="center"/>
    </xf>
    <xf numFmtId="181" fontId="16" fillId="12" borderId="103" xfId="0" applyNumberFormat="1" applyFont="1" applyFill="1" applyBorder="1" applyAlignment="1">
      <alignment horizontal="center" vertical="center"/>
    </xf>
    <xf numFmtId="181" fontId="16" fillId="12" borderId="71" xfId="0" applyNumberFormat="1" applyFont="1" applyFill="1" applyBorder="1" applyAlignment="1">
      <alignment horizontal="center" vertical="center"/>
    </xf>
    <xf numFmtId="181" fontId="16" fillId="12" borderId="57" xfId="0" applyNumberFormat="1" applyFont="1" applyFill="1" applyBorder="1" applyAlignment="1">
      <alignment horizontal="center" vertical="center"/>
    </xf>
    <xf numFmtId="181" fontId="16" fillId="12" borderId="43" xfId="0" applyNumberFormat="1" applyFont="1" applyFill="1" applyBorder="1" applyAlignment="1">
      <alignment horizontal="center" vertical="center"/>
    </xf>
    <xf numFmtId="181" fontId="16" fillId="12" borderId="102" xfId="0" applyNumberFormat="1" applyFont="1" applyFill="1" applyBorder="1" applyAlignment="1">
      <alignment horizontal="center" vertical="center"/>
    </xf>
    <xf numFmtId="181" fontId="16" fillId="12" borderId="70" xfId="0" applyNumberFormat="1" applyFont="1" applyFill="1" applyBorder="1" applyAlignment="1">
      <alignment horizontal="center" vertical="center"/>
    </xf>
    <xf numFmtId="181" fontId="16" fillId="12" borderId="55" xfId="0" applyNumberFormat="1" applyFont="1" applyFill="1" applyBorder="1" applyAlignment="1">
      <alignment horizontal="center" vertical="center"/>
    </xf>
    <xf numFmtId="181" fontId="16" fillId="12" borderId="40" xfId="0" applyNumberFormat="1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10" fontId="16" fillId="12" borderId="44" xfId="0" applyNumberFormat="1" applyFont="1" applyFill="1" applyBorder="1" applyAlignment="1">
      <alignment horizontal="center" vertical="center"/>
    </xf>
    <xf numFmtId="10" fontId="16" fillId="0" borderId="44" xfId="0" applyNumberFormat="1" applyFont="1" applyFill="1" applyBorder="1" applyAlignment="1">
      <alignment horizontal="center" vertical="center"/>
    </xf>
    <xf numFmtId="10" fontId="16" fillId="0" borderId="62" xfId="0" applyNumberFormat="1" applyFont="1" applyFill="1" applyBorder="1" applyAlignment="1">
      <alignment horizontal="center" vertical="center"/>
    </xf>
    <xf numFmtId="181" fontId="16" fillId="0" borderId="47" xfId="0" applyNumberFormat="1" applyFont="1" applyFill="1" applyBorder="1" applyAlignment="1">
      <alignment horizontal="center" vertical="center"/>
    </xf>
    <xf numFmtId="10" fontId="16" fillId="0" borderId="47" xfId="0" applyNumberFormat="1" applyFont="1" applyFill="1" applyBorder="1" applyAlignment="1">
      <alignment horizontal="center" vertical="center"/>
    </xf>
    <xf numFmtId="10" fontId="16" fillId="0" borderId="59" xfId="0" applyNumberFormat="1" applyFont="1" applyFill="1" applyBorder="1" applyAlignment="1">
      <alignment horizontal="center" vertical="center"/>
    </xf>
    <xf numFmtId="10" fontId="16" fillId="0" borderId="65" xfId="0" applyNumberFormat="1" applyFont="1" applyFill="1" applyBorder="1" applyAlignment="1">
      <alignment horizontal="center" vertical="center"/>
    </xf>
    <xf numFmtId="181" fontId="16" fillId="12" borderId="44" xfId="0" applyNumberFormat="1" applyFont="1" applyFill="1" applyBorder="1" applyAlignment="1">
      <alignment horizontal="center" vertical="center"/>
    </xf>
    <xf numFmtId="10" fontId="16" fillId="0" borderId="57" xfId="0" applyNumberFormat="1" applyFont="1" applyFill="1" applyBorder="1" applyAlignment="1">
      <alignment horizontal="center" vertical="center"/>
    </xf>
    <xf numFmtId="10" fontId="16" fillId="12" borderId="41" xfId="0" applyNumberFormat="1" applyFont="1" applyFill="1" applyBorder="1" applyAlignment="1">
      <alignment horizontal="center" vertical="center"/>
    </xf>
    <xf numFmtId="10" fontId="16" fillId="0" borderId="41" xfId="0" applyNumberFormat="1" applyFont="1" applyFill="1" applyBorder="1" applyAlignment="1">
      <alignment horizontal="center" vertical="center"/>
    </xf>
    <xf numFmtId="10" fontId="16" fillId="0" borderId="61" xfId="0" applyNumberFormat="1" applyFont="1" applyFill="1" applyBorder="1" applyAlignment="1">
      <alignment horizontal="center" vertical="center"/>
    </xf>
    <xf numFmtId="181" fontId="16" fillId="12" borderId="41" xfId="0" applyNumberFormat="1" applyFont="1" applyFill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4" fillId="8" borderId="91" xfId="0" applyFont="1" applyFill="1" applyBorder="1" applyAlignment="1">
      <alignment horizontal="center" vertical="center"/>
    </xf>
    <xf numFmtId="0" fontId="14" fillId="8" borderId="101" xfId="0" applyFont="1" applyFill="1" applyBorder="1" applyAlignment="1">
      <alignment horizontal="center" vertical="center"/>
    </xf>
    <xf numFmtId="0" fontId="15" fillId="10" borderId="39" xfId="0" applyFont="1" applyFill="1" applyBorder="1" applyAlignment="1" applyProtection="1">
      <alignment horizontal="center" vertical="center"/>
      <protection locked="0"/>
    </xf>
    <xf numFmtId="0" fontId="15" fillId="10" borderId="67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0" fontId="14" fillId="7" borderId="96" xfId="0" applyFont="1" applyFill="1" applyBorder="1" applyAlignment="1">
      <alignment horizontal="center" vertical="center" wrapText="1"/>
    </xf>
    <xf numFmtId="0" fontId="14" fillId="7" borderId="97" xfId="0" applyFont="1" applyFill="1" applyBorder="1" applyAlignment="1">
      <alignment horizontal="center" vertical="center" wrapText="1"/>
    </xf>
    <xf numFmtId="0" fontId="14" fillId="7" borderId="98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9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10" borderId="92" xfId="0" applyFont="1" applyFill="1" applyBorder="1" applyAlignment="1" applyProtection="1">
      <alignment horizontal="center" vertical="center"/>
      <protection locked="0"/>
    </xf>
    <xf numFmtId="0" fontId="15" fillId="10" borderId="28" xfId="0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0" fontId="15" fillId="11" borderId="12" xfId="0" applyFont="1" applyFill="1" applyBorder="1" applyAlignment="1" applyProtection="1">
      <alignment horizontal="center" vertical="center" wrapText="1"/>
      <protection locked="0"/>
    </xf>
    <xf numFmtId="0" fontId="15" fillId="11" borderId="39" xfId="0" applyFont="1" applyFill="1" applyBorder="1" applyAlignment="1" applyProtection="1">
      <alignment horizontal="center" vertical="center"/>
      <protection locked="0"/>
    </xf>
    <xf numFmtId="0" fontId="15" fillId="11" borderId="28" xfId="0" applyFont="1" applyFill="1" applyBorder="1" applyAlignment="1" applyProtection="1">
      <alignment horizontal="center" vertical="center"/>
      <protection locked="0"/>
    </xf>
    <xf numFmtId="0" fontId="15" fillId="10" borderId="85" xfId="0" applyFont="1" applyFill="1" applyBorder="1" applyAlignment="1" applyProtection="1">
      <alignment horizontal="center" vertical="center"/>
      <protection locked="0"/>
    </xf>
    <xf numFmtId="0" fontId="15" fillId="10" borderId="87" xfId="0" applyFont="1" applyFill="1" applyBorder="1" applyAlignment="1" applyProtection="1">
      <alignment horizontal="center" vertical="center"/>
      <protection locked="0"/>
    </xf>
    <xf numFmtId="0" fontId="15" fillId="10" borderId="88" xfId="0" applyFont="1" applyFill="1" applyBorder="1" applyAlignment="1" applyProtection="1">
      <alignment horizontal="center" vertical="center"/>
      <protection locked="0"/>
    </xf>
    <xf numFmtId="0" fontId="15" fillId="10" borderId="90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/>
      <protection locked="0"/>
    </xf>
    <xf numFmtId="0" fontId="15" fillId="10" borderId="83" xfId="0" applyFont="1" applyFill="1" applyBorder="1" applyAlignment="1" applyProtection="1">
      <alignment horizontal="center" vertical="center"/>
      <protection locked="0"/>
    </xf>
    <xf numFmtId="0" fontId="15" fillId="11" borderId="82" xfId="0" applyFont="1" applyFill="1" applyBorder="1" applyAlignment="1" applyProtection="1">
      <alignment horizontal="center" vertical="center" wrapText="1"/>
      <protection locked="0"/>
    </xf>
    <xf numFmtId="0" fontId="15" fillId="11" borderId="83" xfId="0" applyFont="1" applyFill="1" applyBorder="1" applyAlignment="1" applyProtection="1">
      <alignment horizontal="center" vertical="center" wrapText="1"/>
      <protection locked="0"/>
    </xf>
    <xf numFmtId="0" fontId="15" fillId="10" borderId="86" xfId="0" applyFont="1" applyFill="1" applyBorder="1" applyAlignment="1" applyProtection="1">
      <alignment horizontal="center" vertical="center"/>
      <protection locked="0"/>
    </xf>
    <xf numFmtId="0" fontId="15" fillId="10" borderId="89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 wrapText="1"/>
      <protection locked="0"/>
    </xf>
    <xf numFmtId="0" fontId="15" fillId="10" borderId="83" xfId="0" applyFont="1" applyFill="1" applyBorder="1" applyAlignment="1" applyProtection="1">
      <alignment horizontal="center" vertical="center" wrapText="1"/>
      <protection locked="0"/>
    </xf>
    <xf numFmtId="181" fontId="13" fillId="0" borderId="44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5" fillId="11" borderId="84" xfId="0" applyFont="1" applyFill="1" applyBorder="1" applyAlignment="1" applyProtection="1">
      <alignment horizontal="center" vertical="center" wrapText="1"/>
      <protection locked="0"/>
    </xf>
    <xf numFmtId="0" fontId="15" fillId="11" borderId="8" xfId="0" applyFont="1" applyFill="1" applyBorder="1" applyAlignment="1" applyProtection="1">
      <alignment horizontal="center" vertical="center" wrapText="1"/>
      <protection locked="0"/>
    </xf>
    <xf numFmtId="0" fontId="14" fillId="8" borderId="12" xfId="0" applyFont="1" applyFill="1" applyBorder="1" applyAlignment="1">
      <alignment horizontal="center" vertical="center" wrapText="1"/>
    </xf>
    <xf numFmtId="179" fontId="16" fillId="12" borderId="44" xfId="0" applyNumberFormat="1" applyFont="1" applyFill="1" applyBorder="1" applyAlignment="1">
      <alignment horizontal="center" vertical="center"/>
    </xf>
    <xf numFmtId="179" fontId="16" fillId="12" borderId="43" xfId="0" applyNumberFormat="1" applyFont="1" applyFill="1" applyBorder="1" applyAlignment="1">
      <alignment horizontal="center" vertical="center"/>
    </xf>
    <xf numFmtId="10" fontId="16" fillId="0" borderId="45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79" fontId="16" fillId="12" borderId="58" xfId="0" applyNumberFormat="1" applyFont="1" applyFill="1" applyBorder="1" applyAlignment="1">
      <alignment horizontal="center" vertical="center"/>
    </xf>
    <xf numFmtId="179" fontId="16" fillId="0" borderId="47" xfId="0" applyNumberFormat="1" applyFont="1" applyFill="1" applyBorder="1" applyAlignment="1">
      <alignment horizontal="center" vertical="center"/>
    </xf>
    <xf numFmtId="179" fontId="16" fillId="0" borderId="46" xfId="0" applyNumberFormat="1" applyFont="1" applyFill="1" applyBorder="1" applyAlignment="1">
      <alignment horizontal="center" vertical="center"/>
    </xf>
    <xf numFmtId="10" fontId="16" fillId="0" borderId="48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179" fontId="16" fillId="0" borderId="60" xfId="0" applyNumberFormat="1" applyFont="1" applyFill="1" applyBorder="1" applyAlignment="1">
      <alignment horizontal="center" vertical="center"/>
    </xf>
    <xf numFmtId="179" fontId="16" fillId="12" borderId="41" xfId="0" applyNumberFormat="1" applyFont="1" applyFill="1" applyBorder="1" applyAlignment="1">
      <alignment horizontal="center" vertical="center"/>
    </xf>
    <xf numFmtId="179" fontId="16" fillId="12" borderId="40" xfId="0" applyNumberFormat="1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79" fontId="16" fillId="12" borderId="56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181" fontId="13" fillId="0" borderId="78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181" fontId="13" fillId="9" borderId="76" xfId="0" applyNumberFormat="1" applyFont="1" applyFill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0" fontId="13" fillId="0" borderId="81" xfId="0" applyNumberFormat="1" applyFont="1" applyBorder="1" applyAlignment="1">
      <alignment horizontal="center" vertical="center"/>
    </xf>
    <xf numFmtId="181" fontId="13" fillId="0" borderId="72" xfId="0" applyNumberFormat="1" applyFont="1" applyBorder="1" applyAlignment="1">
      <alignment horizontal="center" vertical="center"/>
    </xf>
    <xf numFmtId="10" fontId="13" fillId="0" borderId="77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10" fontId="13" fillId="0" borderId="80" xfId="0" applyNumberFormat="1" applyFont="1" applyBorder="1" applyAlignment="1">
      <alignment horizontal="center" vertical="center"/>
    </xf>
    <xf numFmtId="181" fontId="13" fillId="9" borderId="71" xfId="0" applyNumberFormat="1" applyFont="1" applyFill="1" applyBorder="1" applyAlignment="1">
      <alignment horizontal="center" vertical="center"/>
    </xf>
    <xf numFmtId="10" fontId="13" fillId="0" borderId="75" xfId="0" applyNumberFormat="1" applyFont="1" applyBorder="1" applyAlignment="1">
      <alignment horizontal="center" vertical="center"/>
    </xf>
    <xf numFmtId="181" fontId="13" fillId="9" borderId="74" xfId="0" applyNumberFormat="1" applyFont="1" applyFill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79" xfId="0" applyNumberFormat="1" applyFont="1" applyBorder="1" applyAlignment="1">
      <alignment horizontal="center" vertical="center"/>
    </xf>
    <xf numFmtId="181" fontId="13" fillId="9" borderId="70" xfId="0" applyNumberFormat="1" applyFont="1" applyFill="1" applyBorder="1" applyAlignment="1">
      <alignment horizontal="center" vertical="center"/>
    </xf>
    <xf numFmtId="10" fontId="13" fillId="0" borderId="73" xfId="0" applyNumberFormat="1" applyFont="1" applyBorder="1" applyAlignment="1">
      <alignment horizontal="center" vertical="center"/>
    </xf>
    <xf numFmtId="0" fontId="14" fillId="7" borderId="67" xfId="0" applyFont="1" applyFill="1" applyBorder="1" applyAlignment="1">
      <alignment horizontal="center" vertical="center"/>
    </xf>
    <xf numFmtId="0" fontId="14" fillId="7" borderId="68" xfId="0" applyFont="1" applyFill="1" applyBorder="1" applyAlignment="1">
      <alignment horizontal="center" vertical="center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12" xfId="0" applyFont="1" applyFill="1" applyBorder="1" applyAlignment="1" applyProtection="1">
      <alignment horizontal="center" vertical="center"/>
      <protection locked="0"/>
    </xf>
    <xf numFmtId="179" fontId="13" fillId="0" borderId="60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0" fontId="14" fillId="7" borderId="69" xfId="0" applyFont="1" applyFill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0" fontId="13" fillId="9" borderId="44" xfId="0" applyNumberFormat="1" applyFont="1" applyFill="1" applyBorder="1" applyAlignment="1">
      <alignment horizontal="center" vertical="center"/>
    </xf>
    <xf numFmtId="10" fontId="13" fillId="9" borderId="45" xfId="0" applyNumberFormat="1" applyFont="1" applyFill="1" applyBorder="1" applyAlignment="1">
      <alignment horizontal="center" vertical="center"/>
    </xf>
    <xf numFmtId="179" fontId="13" fillId="9" borderId="43" xfId="0" applyNumberFormat="1" applyFont="1" applyFill="1" applyBorder="1" applyAlignment="1">
      <alignment horizontal="center" vertical="center"/>
    </xf>
    <xf numFmtId="10" fontId="13" fillId="9" borderId="57" xfId="0" applyNumberFormat="1" applyFont="1" applyFill="1" applyBorder="1" applyAlignment="1">
      <alignment horizontal="center" vertical="center"/>
    </xf>
    <xf numFmtId="179" fontId="13" fillId="0" borderId="58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56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0" fontId="13" fillId="9" borderId="41" xfId="0" applyNumberFormat="1" applyFont="1" applyFill="1" applyBorder="1" applyAlignment="1">
      <alignment horizontal="center" vertical="center"/>
    </xf>
    <xf numFmtId="10" fontId="13" fillId="9" borderId="42" xfId="0" applyNumberFormat="1" applyFont="1" applyFill="1" applyBorder="1" applyAlignment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0" fontId="13" fillId="9" borderId="55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0" borderId="58" xfId="0" applyNumberFormat="1" applyFont="1" applyFill="1" applyBorder="1" applyAlignment="1" applyProtection="1">
      <alignment horizontal="center" vertical="center"/>
      <protection locked="0"/>
    </xf>
    <xf numFmtId="181" fontId="13" fillId="0" borderId="4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 applyProtection="1">
      <alignment horizontal="center" vertical="center"/>
      <protection locked="0"/>
    </xf>
    <xf numFmtId="179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57" xfId="0" applyNumberFormat="1" applyFont="1" applyFill="1" applyBorder="1" applyAlignment="1" applyProtection="1">
      <alignment horizontal="center" vertical="center"/>
      <protection locked="0"/>
    </xf>
    <xf numFmtId="10" fontId="13" fillId="0" borderId="58" xfId="0" applyNumberFormat="1" applyFont="1" applyFill="1" applyBorder="1" applyAlignment="1" applyProtection="1">
      <alignment horizontal="center" vertical="center"/>
      <protection locked="0"/>
    </xf>
    <xf numFmtId="10" fontId="13" fillId="0" borderId="45" xfId="0" applyNumberFormat="1" applyFont="1" applyFill="1" applyBorder="1" applyAlignment="1" applyProtection="1">
      <alignment horizontal="center" vertical="center"/>
      <protection locked="0"/>
    </xf>
    <xf numFmtId="181" fontId="13" fillId="9" borderId="43" xfId="0" applyNumberFormat="1" applyFont="1" applyFill="1" applyBorder="1" applyAlignment="1" applyProtection="1">
      <alignment horizontal="center" vertical="center"/>
      <protection locked="0"/>
    </xf>
    <xf numFmtId="181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60" xfId="0" applyNumberFormat="1" applyFont="1" applyFill="1" applyBorder="1" applyAlignment="1" applyProtection="1">
      <alignment horizontal="center" vertical="center"/>
      <protection locked="0"/>
    </xf>
    <xf numFmtId="181" fontId="13" fillId="0" borderId="48" xfId="0" applyNumberFormat="1" applyFont="1" applyFill="1" applyBorder="1" applyAlignment="1" applyProtection="1">
      <alignment horizontal="center" vertical="center"/>
      <protection locked="0"/>
    </xf>
    <xf numFmtId="179" fontId="13" fillId="0" borderId="46" xfId="0" applyNumberFormat="1" applyFont="1" applyFill="1" applyBorder="1" applyAlignment="1" applyProtection="1">
      <alignment horizontal="center" vertical="center"/>
      <protection locked="0"/>
    </xf>
    <xf numFmtId="179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59" xfId="0" applyNumberFormat="1" applyFont="1" applyFill="1" applyBorder="1" applyAlignment="1" applyProtection="1">
      <alignment horizontal="center" vertical="center"/>
      <protection locked="0"/>
    </xf>
    <xf numFmtId="10" fontId="13" fillId="0" borderId="60" xfId="0" applyNumberFormat="1" applyFont="1" applyFill="1" applyBorder="1" applyAlignment="1" applyProtection="1">
      <alignment horizontal="center" vertical="center"/>
      <protection locked="0"/>
    </xf>
    <xf numFmtId="10" fontId="13" fillId="0" borderId="48" xfId="0" applyNumberFormat="1" applyFont="1" applyFill="1" applyBorder="1" applyAlignment="1" applyProtection="1">
      <alignment horizontal="center" vertical="center"/>
      <protection locked="0"/>
    </xf>
    <xf numFmtId="181" fontId="13" fillId="0" borderId="46" xfId="0" applyNumberFormat="1" applyFont="1" applyFill="1" applyBorder="1" applyAlignment="1" applyProtection="1">
      <alignment horizontal="center" vertical="center"/>
      <protection locked="0"/>
    </xf>
    <xf numFmtId="181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0" borderId="56" xfId="0" applyNumberFormat="1" applyFont="1" applyFill="1" applyBorder="1" applyAlignment="1" applyProtection="1">
      <alignment horizontal="center" vertical="center"/>
      <protection locked="0"/>
    </xf>
    <xf numFmtId="181" fontId="13" fillId="0" borderId="42" xfId="0" applyNumberFormat="1" applyFont="1" applyFill="1" applyBorder="1" applyAlignment="1" applyProtection="1">
      <alignment horizontal="center" vertical="center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0" fontId="13" fillId="0" borderId="56" xfId="4" applyNumberFormat="1" applyFont="1" applyFill="1" applyBorder="1" applyAlignment="1" applyProtection="1">
      <alignment horizontal="center" vertical="center"/>
    </xf>
    <xf numFmtId="10" fontId="13" fillId="0" borderId="42" xfId="4" applyNumberFormat="1" applyFont="1" applyFill="1" applyBorder="1" applyAlignment="1" applyProtection="1">
      <alignment horizontal="center" vertical="center"/>
    </xf>
    <xf numFmtId="181" fontId="13" fillId="9" borderId="40" xfId="0" applyNumberFormat="1" applyFont="1" applyFill="1" applyBorder="1" applyAlignment="1" applyProtection="1">
      <alignment horizontal="center" vertical="center"/>
    </xf>
    <xf numFmtId="181" fontId="13" fillId="9" borderId="41" xfId="0" applyNumberFormat="1" applyFont="1" applyFill="1" applyBorder="1" applyAlignment="1" applyProtection="1">
      <alignment horizontal="center" vertical="center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81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0" fontId="13" fillId="0" borderId="55" xfId="0" applyNumberFormat="1" applyFont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5" fillId="0" borderId="112" xfId="0" applyFont="1" applyFill="1" applyBorder="1" applyAlignment="1">
      <alignment horizontal="center" vertical="center"/>
    </xf>
    <xf numFmtId="0" fontId="45" fillId="0" borderId="119" xfId="0" applyFont="1" applyFill="1" applyBorder="1" applyAlignment="1">
      <alignment horizontal="center" vertical="center"/>
    </xf>
  </cellXfs>
  <cellStyles count="65">
    <cellStyle name="百分比" xfId="4" builtinId="5"/>
    <cellStyle name="百分比 2" xfId="5" xr:uid="{00000000-0005-0000-0000-000001000000}"/>
    <cellStyle name="百分比 2 2" xfId="9" xr:uid="{00000000-0005-0000-0000-000002000000}"/>
    <cellStyle name="百分比 3" xfId="19" xr:uid="{00000000-0005-0000-0000-000003000000}"/>
    <cellStyle name="百分比 4" xfId="8" xr:uid="{00000000-0005-0000-0000-000004000000}"/>
    <cellStyle name="常规" xfId="0" builtinId="0"/>
    <cellStyle name="常规 10" xfId="15" xr:uid="{00000000-0005-0000-0000-000006000000}"/>
    <cellStyle name="常规 10 2" xfId="17" xr:uid="{00000000-0005-0000-0000-000007000000}"/>
    <cellStyle name="常规 10 3" xfId="1" xr:uid="{00000000-0005-0000-0000-000008000000}"/>
    <cellStyle name="常规 100 2 2 2" xfId="18" xr:uid="{00000000-0005-0000-0000-000009000000}"/>
    <cellStyle name="常规 100 2 2 2 2" xfId="12" xr:uid="{00000000-0005-0000-0000-00000A000000}"/>
    <cellStyle name="常规 11 2" xfId="20" xr:uid="{00000000-0005-0000-0000-00000B000000}"/>
    <cellStyle name="常规 11 2 2" xfId="2" xr:uid="{00000000-0005-0000-0000-00000C000000}"/>
    <cellStyle name="常规 16" xfId="11" xr:uid="{00000000-0005-0000-0000-00000D000000}"/>
    <cellStyle name="常规 16 2" xfId="16" xr:uid="{00000000-0005-0000-0000-00000E000000}"/>
    <cellStyle name="常规 19" xfId="21" xr:uid="{00000000-0005-0000-0000-00000F000000}"/>
    <cellStyle name="常规 19 2" xfId="10" xr:uid="{00000000-0005-0000-0000-000010000000}"/>
    <cellStyle name="常规 2" xfId="22" xr:uid="{00000000-0005-0000-0000-000011000000}"/>
    <cellStyle name="常规 2 2" xfId="23" xr:uid="{00000000-0005-0000-0000-000012000000}"/>
    <cellStyle name="常规 2 2 2" xfId="24" xr:uid="{00000000-0005-0000-0000-000013000000}"/>
    <cellStyle name="常规 2 2 2 2" xfId="25" xr:uid="{00000000-0005-0000-0000-000014000000}"/>
    <cellStyle name="常规 2 2 3" xfId="26" xr:uid="{00000000-0005-0000-0000-000015000000}"/>
    <cellStyle name="常规 2 2 3 2 2 2 2 2 3" xfId="27" xr:uid="{00000000-0005-0000-0000-000016000000}"/>
    <cellStyle name="常规 2 2 3 2 2 2 2 2 3 2" xfId="28" xr:uid="{00000000-0005-0000-0000-000017000000}"/>
    <cellStyle name="常规 2 2 3 2 2 2 2 2 3 2 2 2 2" xfId="29" xr:uid="{00000000-0005-0000-0000-000018000000}"/>
    <cellStyle name="常规 2 2 3 2 2 2 2 2 3 2 2 2 2 2" xfId="30" xr:uid="{00000000-0005-0000-0000-000019000000}"/>
    <cellStyle name="常规 2 2 3 2 2 2 2 2 3 2 2 2 2 3" xfId="31" xr:uid="{00000000-0005-0000-0000-00001A000000}"/>
    <cellStyle name="常规 2 2 3 2 2 2 2 2 3 3" xfId="32" xr:uid="{00000000-0005-0000-0000-00001B000000}"/>
    <cellStyle name="常规 2 2 3 2 3 2 2 2 2 2" xfId="33" xr:uid="{00000000-0005-0000-0000-00001C000000}"/>
    <cellStyle name="常规 2 2 3 2 3 2 2 2 2 2 2" xfId="34" xr:uid="{00000000-0005-0000-0000-00001D000000}"/>
    <cellStyle name="常规 2 2 3 2 3 2 2 2 2 2 3" xfId="35" xr:uid="{00000000-0005-0000-0000-00001E000000}"/>
    <cellStyle name="常规 2 3" xfId="37" xr:uid="{00000000-0005-0000-0000-00001F000000}"/>
    <cellStyle name="常规 2 3 2" xfId="38" xr:uid="{00000000-0005-0000-0000-000020000000}"/>
    <cellStyle name="常规 2 4" xfId="39" xr:uid="{00000000-0005-0000-0000-000021000000}"/>
    <cellStyle name="常规 2 4 3 2 2 2 2" xfId="40" xr:uid="{00000000-0005-0000-0000-000022000000}"/>
    <cellStyle name="常规 2 4 3 2 2 2 2 2" xfId="41" xr:uid="{00000000-0005-0000-0000-000023000000}"/>
    <cellStyle name="常规 2 5" xfId="42" xr:uid="{00000000-0005-0000-0000-000024000000}"/>
    <cellStyle name="常规 2 63" xfId="43" xr:uid="{00000000-0005-0000-0000-000025000000}"/>
    <cellStyle name="常规 2 63 2" xfId="36" xr:uid="{00000000-0005-0000-0000-000026000000}"/>
    <cellStyle name="常规 2 64" xfId="44" xr:uid="{00000000-0005-0000-0000-000027000000}"/>
    <cellStyle name="常规 2 64 2" xfId="45" xr:uid="{00000000-0005-0000-0000-000028000000}"/>
    <cellStyle name="常规 3" xfId="46" xr:uid="{00000000-0005-0000-0000-000029000000}"/>
    <cellStyle name="常规 3 2" xfId="47" xr:uid="{00000000-0005-0000-0000-00002A000000}"/>
    <cellStyle name="常规 4" xfId="48" xr:uid="{00000000-0005-0000-0000-00002B000000}"/>
    <cellStyle name="常规 5" xfId="49" xr:uid="{00000000-0005-0000-0000-00002C000000}"/>
    <cellStyle name="常规 5 2" xfId="7" xr:uid="{00000000-0005-0000-0000-00002D000000}"/>
    <cellStyle name="常规 6" xfId="6" xr:uid="{00000000-0005-0000-0000-00002E000000}"/>
    <cellStyle name="常规 6 2" xfId="50" xr:uid="{00000000-0005-0000-0000-00002F000000}"/>
    <cellStyle name="常规 7" xfId="51" xr:uid="{00000000-0005-0000-0000-000030000000}"/>
    <cellStyle name="常规 7 2" xfId="52" xr:uid="{00000000-0005-0000-0000-000031000000}"/>
    <cellStyle name="常规 8" xfId="53" xr:uid="{00000000-0005-0000-0000-000032000000}"/>
    <cellStyle name="超链接 2" xfId="54" xr:uid="{00000000-0005-0000-0000-000033000000}"/>
    <cellStyle name="超链接 3" xfId="55" xr:uid="{00000000-0005-0000-0000-000034000000}"/>
    <cellStyle name="千位分隔" xfId="3" builtinId="3"/>
    <cellStyle name="千位分隔 2" xfId="56" xr:uid="{00000000-0005-0000-0000-000036000000}"/>
    <cellStyle name="千位分隔 2 2" xfId="57" xr:uid="{00000000-0005-0000-0000-000037000000}"/>
    <cellStyle name="千位分隔 2 2 2" xfId="58" xr:uid="{00000000-0005-0000-0000-000038000000}"/>
    <cellStyle name="千位分隔 2 3" xfId="59" xr:uid="{00000000-0005-0000-0000-000039000000}"/>
    <cellStyle name="千位分隔 3" xfId="60" xr:uid="{00000000-0005-0000-0000-00003A000000}"/>
    <cellStyle name="千位分隔 3 2" xfId="61" xr:uid="{00000000-0005-0000-0000-00003B000000}"/>
    <cellStyle name="千位分隔 4" xfId="62" xr:uid="{00000000-0005-0000-0000-00003C000000}"/>
    <cellStyle name="千位分隔 5" xfId="63" xr:uid="{00000000-0005-0000-0000-00003D000000}"/>
    <cellStyle name="千位分隔[0] 2" xfId="13" xr:uid="{00000000-0005-0000-0000-00003E000000}"/>
    <cellStyle name="千位分隔[0] 3" xfId="14" xr:uid="{00000000-0005-0000-0000-00003F000000}"/>
    <cellStyle name="样式 1" xfId="64" xr:uid="{00000000-0005-0000-0000-000040000000}"/>
  </cellStyles>
  <dxfs count="0"/>
  <tableStyles count="0" defaultTableStyle="TableStyleMedium2" defaultPivotStyle="PivotStyleLight16"/>
  <colors>
    <mruColors>
      <color rgb="FF00B050"/>
      <color rgb="FFFFD966"/>
      <color rgb="FFBFBFBF"/>
      <color rgb="FFA9D08E"/>
      <color rgb="FFC6E0B4"/>
      <color rgb="FFFFFFFF"/>
      <color rgb="FF0070C0"/>
      <color rgb="FFFFE699"/>
      <color rgb="FF000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上周生产实际情况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周报汇总!$C$63</c:f>
              <c:strCache>
                <c:ptCount val="1"/>
                <c:pt idx="0">
                  <c:v>生产计划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周报汇总!$A$65:$A$72</c15:sqref>
                  </c15:fullRef>
                </c:ext>
              </c:extLst>
              <c:f>周报汇总!$A$65:$A$71</c:f>
              <c:strCache>
                <c:ptCount val="4"/>
                <c:pt idx="0">
                  <c:v>河北</c:v>
                </c:pt>
                <c:pt idx="1">
                  <c:v>西安</c:v>
                </c:pt>
                <c:pt idx="2">
                  <c:v>潍坊</c:v>
                </c:pt>
                <c:pt idx="3">
                  <c:v>长春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周报汇总!$D$65:$D$72</c15:sqref>
                  </c15:fullRef>
                </c:ext>
              </c:extLst>
              <c:f>周报汇总!$D$65:$D$71</c:f>
              <c:numCache>
                <c:formatCode>0.00_);[Red]\(0.00\)</c:formatCode>
                <c:ptCount val="4"/>
                <c:pt idx="0">
                  <c:v>506.39785911795695</c:v>
                </c:pt>
                <c:pt idx="1">
                  <c:v>411.7</c:v>
                </c:pt>
                <c:pt idx="2">
                  <c:v>310.99</c:v>
                </c:pt>
                <c:pt idx="3">
                  <c:v>7.5860000000000003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852-BB87-E1B5F7C194C8}"/>
            </c:ext>
          </c:extLst>
        </c:ser>
        <c:ser>
          <c:idx val="4"/>
          <c:order val="3"/>
          <c:tx>
            <c:strRef>
              <c:f>周报汇总!$E$63</c:f>
              <c:strCache>
                <c:ptCount val="1"/>
                <c:pt idx="0">
                  <c:v>生产完成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周报汇总!$A$65:$A$72</c15:sqref>
                  </c15:fullRef>
                </c:ext>
              </c:extLst>
              <c:f>周报汇总!$A$65:$A$71</c:f>
              <c:strCache>
                <c:ptCount val="4"/>
                <c:pt idx="0">
                  <c:v>河北</c:v>
                </c:pt>
                <c:pt idx="1">
                  <c:v>西安</c:v>
                </c:pt>
                <c:pt idx="2">
                  <c:v>潍坊</c:v>
                </c:pt>
                <c:pt idx="3">
                  <c:v>长春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周报汇总!$F$65:$F$72</c15:sqref>
                  </c15:fullRef>
                </c:ext>
              </c:extLst>
              <c:f>周报汇总!$F$65:$F$71</c:f>
              <c:numCache>
                <c:formatCode>0.00_);[Red]\(0.00\)</c:formatCode>
                <c:ptCount val="4"/>
                <c:pt idx="0">
                  <c:v>494.58</c:v>
                </c:pt>
                <c:pt idx="1">
                  <c:v>280.3</c:v>
                </c:pt>
                <c:pt idx="2">
                  <c:v>309.75000000000006</c:v>
                </c:pt>
                <c:pt idx="3">
                  <c:v>7.5860000000000003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E-4852-BB87-E1B5F7C194C8}"/>
            </c:ext>
          </c:extLst>
        </c:ser>
        <c:ser>
          <c:idx val="7"/>
          <c:order val="6"/>
          <c:tx>
            <c:strRef>
              <c:f>周报汇总!$H$63</c:f>
              <c:strCache>
                <c:ptCount val="1"/>
                <c:pt idx="0">
                  <c:v>顾客交付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周报汇总!$A$65:$A$72</c15:sqref>
                  </c15:fullRef>
                </c:ext>
              </c:extLst>
              <c:f>周报汇总!$A$65:$A$71</c:f>
              <c:strCache>
                <c:ptCount val="4"/>
                <c:pt idx="0">
                  <c:v>河北</c:v>
                </c:pt>
                <c:pt idx="1">
                  <c:v>西安</c:v>
                </c:pt>
                <c:pt idx="2">
                  <c:v>潍坊</c:v>
                </c:pt>
                <c:pt idx="3">
                  <c:v>长春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周报汇总!$I$65:$I$72</c15:sqref>
                  </c15:fullRef>
                </c:ext>
              </c:extLst>
              <c:f>周报汇总!$I$65:$I$71</c:f>
              <c:numCache>
                <c:formatCode>0.00_);[Red]\(0.00\)</c:formatCode>
                <c:ptCount val="4"/>
                <c:pt idx="0">
                  <c:v>755.4</c:v>
                </c:pt>
                <c:pt idx="1">
                  <c:v>285.5</c:v>
                </c:pt>
                <c:pt idx="2">
                  <c:v>322.3</c:v>
                </c:pt>
                <c:pt idx="3">
                  <c:v>10.065000000000001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E-4852-BB87-E1B5F7C1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54960"/>
        <c:axId val="20116646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周报汇总!$C$62:$C$64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生产计划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周报汇总!$A$65:$A$72</c15:sqref>
                        </c15:fullRef>
                        <c15:formulaRef>
                          <c15:sqref>周报汇总!$A$65:$A$71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周报汇总!$C$65:$C$72</c15:sqref>
                        </c15:fullRef>
                        <c15:formulaRef>
                          <c15:sqref>周报汇总!$C$65:$C$71</c15:sqref>
                        </c15:formulaRef>
                      </c:ext>
                    </c:extLst>
                    <c:numCache>
                      <c:formatCode>0_ </c:formatCode>
                      <c:ptCount val="4"/>
                      <c:pt idx="0">
                        <c:v>41234</c:v>
                      </c:pt>
                      <c:pt idx="1">
                        <c:v>14500</c:v>
                      </c:pt>
                      <c:pt idx="2">
                        <c:v>13724</c:v>
                      </c:pt>
                      <c:pt idx="3">
                        <c:v>70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A3E-4852-BB87-E1B5F7C194C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周报汇总!$E$62:$E$64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周报汇总!$A$65:$A$72</c15:sqref>
                        </c15:fullRef>
                        <c15:formulaRef>
                          <c15:sqref>周报汇总!$A$65:$A$71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周报汇总!$E$65:$E$72</c15:sqref>
                        </c15:fullRef>
                        <c15:formulaRef>
                          <c15:sqref>周报汇总!$E$65:$E$71</c15:sqref>
                        </c15:formulaRef>
                      </c:ext>
                    </c:extLst>
                    <c:numCache>
                      <c:formatCode>0_ </c:formatCode>
                      <c:ptCount val="4"/>
                      <c:pt idx="0">
                        <c:v>39988</c:v>
                      </c:pt>
                      <c:pt idx="1">
                        <c:v>5116</c:v>
                      </c:pt>
                      <c:pt idx="2">
                        <c:v>13694</c:v>
                      </c:pt>
                      <c:pt idx="3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3E-4852-BB87-E1B5F7C194C8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周报汇总!$G$62:$G$64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完成率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周报汇总!$A$65:$A$72</c15:sqref>
                        </c15:fullRef>
                        <c15:formulaRef>
                          <c15:sqref>周报汇总!$A$65:$A$71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周报汇总!$G$65:$G$72</c15:sqref>
                        </c15:fullRef>
                        <c15:formulaRef>
                          <c15:sqref>周报汇总!$G$65:$G$71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0.97666289676156748</c:v>
                      </c:pt>
                      <c:pt idx="1">
                        <c:v>0.68083555987369448</c:v>
                      </c:pt>
                      <c:pt idx="2">
                        <c:v>0.99601273352840947</c:v>
                      </c:pt>
                      <c:pt idx="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3E-4852-BB87-E1B5F7C194C8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周报汇总!$H$62:$H$64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顾客交付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周报汇总!$A$65:$A$72</c15:sqref>
                        </c15:fullRef>
                        <c15:formulaRef>
                          <c15:sqref>周报汇总!$A$65:$A$71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周报汇总!$H$65:$H$72</c15:sqref>
                        </c15:fullRef>
                        <c15:formulaRef>
                          <c15:sqref>周报汇总!$H$65:$H$71</c15:sqref>
                        </c15:formulaRef>
                      </c:ext>
                    </c:extLst>
                    <c:numCache>
                      <c:formatCode>0_ </c:formatCode>
                      <c:ptCount val="4"/>
                      <c:pt idx="0">
                        <c:v>69698</c:v>
                      </c:pt>
                      <c:pt idx="1">
                        <c:v>3499</c:v>
                      </c:pt>
                      <c:pt idx="2">
                        <c:v>14357</c:v>
                      </c:pt>
                      <c:pt idx="3">
                        <c:v>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3E-4852-BB87-E1B5F7C194C8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周报汇总!$J$62:$J$64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周报汇总!$A$65:$A$72</c15:sqref>
                        </c15:fullRef>
                        <c15:formulaRef>
                          <c15:sqref>周报汇总!$A$65:$A$71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周报汇总!$J$65:$J$72</c15:sqref>
                        </c15:fullRef>
                        <c15:formulaRef>
                          <c15:sqref>周报汇总!$J$65:$J$71</c15:sqref>
                        </c15:formulaRef>
                      </c:ext>
                    </c:extLst>
                    <c:numCache>
                      <c:formatCode>0_ </c:formatCode>
                      <c:ptCount val="4"/>
                      <c:pt idx="0">
                        <c:v>401279</c:v>
                      </c:pt>
                      <c:pt idx="1">
                        <c:v>422</c:v>
                      </c:pt>
                      <c:pt idx="2">
                        <c:v>1482</c:v>
                      </c:pt>
                      <c:pt idx="3">
                        <c:v>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3E-4852-BB87-E1B5F7C194C8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周报汇总!$K$62:$K$64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金额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周报汇总!$A$65:$A$72</c15:sqref>
                        </c15:fullRef>
                        <c15:formulaRef>
                          <c15:sqref>周报汇总!$A$65:$A$71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周报汇总!$K$65:$K$72</c15:sqref>
                        </c15:fullRef>
                        <c15:formulaRef>
                          <c15:sqref>周报汇总!$K$65:$K$71</c15:sqref>
                        </c15:formulaRef>
                      </c:ext>
                    </c:extLst>
                    <c:numCache>
                      <c:formatCode>0.00_);[Red]\(0.00\)</c:formatCode>
                      <c:ptCount val="4"/>
                      <c:pt idx="0">
                        <c:v>1085.02</c:v>
                      </c:pt>
                      <c:pt idx="1">
                        <c:v>34.4</c:v>
                      </c:pt>
                      <c:pt idx="2">
                        <c:v>44.260000000000005</c:v>
                      </c:pt>
                      <c:pt idx="3">
                        <c:v>8.9149999999999991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3E-4852-BB87-E1B5F7C194C8}"/>
                  </c:ext>
                </c:extLst>
              </c15:ser>
            </c15:filteredBarSeries>
          </c:ext>
        </c:extLst>
      </c:barChart>
      <c:catAx>
        <c:axId val="77054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1166464"/>
        <c:crosses val="autoZero"/>
        <c:auto val="1"/>
        <c:lblAlgn val="ctr"/>
        <c:lblOffset val="100"/>
        <c:noMultiLvlLbl val="0"/>
      </c:catAx>
      <c:valAx>
        <c:axId val="20116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705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08074534161494"/>
          <c:y val="0.44205298013244998"/>
          <c:w val="0.116356107660455"/>
          <c:h val="0.29328287606433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周报汇总!$A$258:$B$258</c:f>
              <c:strCache>
                <c:ptCount val="2"/>
                <c:pt idx="0">
                  <c:v>制程PPM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周报汇总!$C$252:$G$252</c:f>
              <c:strCache>
                <c:ptCount val="4"/>
                <c:pt idx="0">
                  <c:v>河北</c:v>
                </c:pt>
                <c:pt idx="1">
                  <c:v>西安</c:v>
                </c:pt>
                <c:pt idx="2">
                  <c:v>潍坊</c:v>
                </c:pt>
                <c:pt idx="3">
                  <c:v>长春</c:v>
                </c:pt>
              </c:strCache>
            </c:strRef>
          </c:cat>
          <c:val>
            <c:numRef>
              <c:f>周报汇总!$C$258:$G$258</c:f>
              <c:numCache>
                <c:formatCode>0.00%</c:formatCode>
                <c:ptCount val="5"/>
                <c:pt idx="0">
                  <c:v>7.4037499999999996</c:v>
                </c:pt>
                <c:pt idx="1">
                  <c:v>0.37</c:v>
                </c:pt>
                <c:pt idx="2">
                  <c:v>0.58399999999999996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8-4A39-A843-A0207304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2870208"/>
        <c:axId val="4228706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周报汇总!$C$253:$G$253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1000</c:v>
                      </c:pt>
                      <c:pt idx="1">
                        <c:v>300</c:v>
                      </c:pt>
                      <c:pt idx="2">
                        <c:v>300</c:v>
                      </c:pt>
                      <c:pt idx="3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C8-4A39-A843-A020730443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周报汇总!$C$254:$G$254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3580</c:v>
                      </c:pt>
                      <c:pt idx="1">
                        <c:v>138</c:v>
                      </c:pt>
                      <c:pt idx="2">
                        <c:v>222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8-4A39-A843-A020730443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周报汇总!$C$255:$G$255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3.58</c:v>
                      </c:pt>
                      <c:pt idx="1">
                        <c:v>0.46</c:v>
                      </c:pt>
                      <c:pt idx="2">
                        <c:v>0.74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AC8-4A39-A843-A020730443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周报汇总!$C$256:$G$256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C8-4A39-A843-A0207304431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周报汇总!$C$257:$G$257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5923</c:v>
                      </c:pt>
                      <c:pt idx="1">
                        <c:v>185</c:v>
                      </c:pt>
                      <c:pt idx="2">
                        <c:v>292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8-4A39-A843-A0207304431D}"/>
                  </c:ext>
                </c:extLst>
              </c15:ser>
            </c15:filteredBarSeries>
          </c:ext>
        </c:extLst>
      </c:barChart>
      <c:catAx>
        <c:axId val="42287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2870600"/>
        <c:crosses val="autoZero"/>
        <c:auto val="1"/>
        <c:lblAlgn val="ctr"/>
        <c:lblOffset val="100"/>
        <c:noMultiLvlLbl val="0"/>
      </c:catAx>
      <c:valAx>
        <c:axId val="42287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287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周报汇总!$A$261:$B$261</c:f>
              <c:strCache>
                <c:ptCount val="2"/>
                <c:pt idx="0">
                  <c:v>零公里PPM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周报汇总!$C$252:$G$252</c:f>
              <c:strCache>
                <c:ptCount val="4"/>
                <c:pt idx="0">
                  <c:v>河北</c:v>
                </c:pt>
                <c:pt idx="1">
                  <c:v>西安</c:v>
                </c:pt>
                <c:pt idx="2">
                  <c:v>潍坊</c:v>
                </c:pt>
                <c:pt idx="3">
                  <c:v>长春</c:v>
                </c:pt>
              </c:strCache>
            </c:strRef>
          </c:cat>
          <c:val>
            <c:numRef>
              <c:f>周报汇总!$C$261:$G$261</c:f>
              <c:numCache>
                <c:formatCode>0.00%</c:formatCode>
                <c:ptCount val="5"/>
                <c:pt idx="0">
                  <c:v>0.09</c:v>
                </c:pt>
                <c:pt idx="1">
                  <c:v>1.0033333333333334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CB-485F-8FAB-8C1130B8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2871384"/>
        <c:axId val="422871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周报汇总!$C$253:$G$253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1000</c:v>
                      </c:pt>
                      <c:pt idx="1">
                        <c:v>300</c:v>
                      </c:pt>
                      <c:pt idx="2">
                        <c:v>300</c:v>
                      </c:pt>
                      <c:pt idx="3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8CB-485F-8FAB-8C1130B882A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周报汇总!$C$254:$G$254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3580</c:v>
                      </c:pt>
                      <c:pt idx="1">
                        <c:v>138</c:v>
                      </c:pt>
                      <c:pt idx="2">
                        <c:v>222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8CB-485F-8FAB-8C1130B882A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周报汇总!$C$255:$G$255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3.58</c:v>
                      </c:pt>
                      <c:pt idx="1">
                        <c:v>0.46</c:v>
                      </c:pt>
                      <c:pt idx="2">
                        <c:v>0.74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CB-485F-8FAB-8C1130B882A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周报汇总!$C$256:$G$256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CB-485F-8FAB-8C1130B882A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周报汇总!$C$257:$G$257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5923</c:v>
                      </c:pt>
                      <c:pt idx="1">
                        <c:v>185</c:v>
                      </c:pt>
                      <c:pt idx="2">
                        <c:v>292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CB-485F-8FAB-8C1130B882A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周报汇总!$C$258:$G$258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7.4037499999999996</c:v>
                      </c:pt>
                      <c:pt idx="1">
                        <c:v>0.37</c:v>
                      </c:pt>
                      <c:pt idx="2">
                        <c:v>0.58399999999999996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8CB-485F-8FAB-8C1130B882A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周报汇总!$A$259:$B$259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周报汇总!$C$259:$G$259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200</c:v>
                      </c:pt>
                      <c:pt idx="1">
                        <c:v>300</c:v>
                      </c:pt>
                      <c:pt idx="2">
                        <c:v>250</c:v>
                      </c:pt>
                      <c:pt idx="3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CB-485F-8FAB-8C1130B882A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周报汇总!$A$260:$B$260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周报汇总!$C$260:$G$260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18</c:v>
                      </c:pt>
                      <c:pt idx="1">
                        <c:v>301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8CB-485F-8FAB-8C1130B882A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周报汇总!$A$262:$B$262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周报汇总!$C$262:$G$262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8CB-485F-8FAB-8C1130B882A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周报汇总!$A$263:$B$263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周报汇总!$C$263:$G$263</c15:sqref>
                        </c15:formulaRef>
                      </c:ext>
                    </c:extLst>
                    <c:numCache>
                      <c:formatCode>0.00_);[Red]\(0.00\)</c:formatCode>
                      <c:ptCount val="5"/>
                      <c:pt idx="0">
                        <c:v>2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8CB-485F-8FAB-8C1130B882A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周报汇总!$A$264:$B$264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周报汇总!$C$264:$G$264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2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8CB-485F-8FAB-8C1130B882AF}"/>
                  </c:ext>
                </c:extLst>
              </c15:ser>
            </c15:filteredBarSeries>
          </c:ext>
        </c:extLst>
      </c:barChart>
      <c:catAx>
        <c:axId val="42287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2871776"/>
        <c:crosses val="autoZero"/>
        <c:auto val="1"/>
        <c:lblAlgn val="ctr"/>
        <c:lblOffset val="100"/>
        <c:noMultiLvlLbl val="0"/>
      </c:catAx>
      <c:valAx>
        <c:axId val="42287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2871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周报汇总!$A$264:$B$264</c:f>
              <c:strCache>
                <c:ptCount val="2"/>
                <c:pt idx="0">
                  <c:v>客诉整理完成率</c:v>
                </c:pt>
                <c:pt idx="1">
                  <c:v>目标完成率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周报汇总!$C$252:$G$252</c:f>
              <c:strCache>
                <c:ptCount val="4"/>
                <c:pt idx="0">
                  <c:v>河北</c:v>
                </c:pt>
                <c:pt idx="1">
                  <c:v>西安</c:v>
                </c:pt>
                <c:pt idx="2">
                  <c:v>潍坊</c:v>
                </c:pt>
                <c:pt idx="3">
                  <c:v>长春</c:v>
                </c:pt>
              </c:strCache>
              <c:extLst xmlns:c15="http://schemas.microsoft.com/office/drawing/2012/chart"/>
            </c:strRef>
          </c:cat>
          <c:val>
            <c:numRef>
              <c:f>周报汇总!$C$264:$G$264</c:f>
              <c:numCache>
                <c:formatCode>0.00%</c:formatCode>
                <c:ptCount val="5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B-7A4F-4E3A-807D-26B48DE0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2872560"/>
        <c:axId val="423139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周报汇总!$C$253:$G$253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1000</c:v>
                      </c:pt>
                      <c:pt idx="1">
                        <c:v>300</c:v>
                      </c:pt>
                      <c:pt idx="2">
                        <c:v>300</c:v>
                      </c:pt>
                      <c:pt idx="3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A4F-4E3A-807D-26B48DE029C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周报汇总!$C$254:$G$254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3580</c:v>
                      </c:pt>
                      <c:pt idx="1">
                        <c:v>138</c:v>
                      </c:pt>
                      <c:pt idx="2">
                        <c:v>222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4F-4E3A-807D-26B48DE029C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周报汇总!$C$255:$G$255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3.58</c:v>
                      </c:pt>
                      <c:pt idx="1">
                        <c:v>0.46</c:v>
                      </c:pt>
                      <c:pt idx="2">
                        <c:v>0.74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4F-4E3A-807D-26B48DE029C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周报汇总!$C$256:$G$256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A4F-4E3A-807D-26B48DE029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周报汇总!$C$257:$G$257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5923</c:v>
                      </c:pt>
                      <c:pt idx="1">
                        <c:v>185</c:v>
                      </c:pt>
                      <c:pt idx="2">
                        <c:v>292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A4F-4E3A-807D-26B48DE029C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周报汇总!$C$258:$G$258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7.4037499999999996</c:v>
                      </c:pt>
                      <c:pt idx="1">
                        <c:v>0.37</c:v>
                      </c:pt>
                      <c:pt idx="2">
                        <c:v>0.58399999999999996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A4F-4E3A-807D-26B48DE029C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周报汇总!$A$259:$B$259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周报汇总!$C$259:$G$259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200</c:v>
                      </c:pt>
                      <c:pt idx="1">
                        <c:v>300</c:v>
                      </c:pt>
                      <c:pt idx="2">
                        <c:v>250</c:v>
                      </c:pt>
                      <c:pt idx="3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4F-4E3A-807D-26B48DE029C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周报汇总!$A$260:$B$260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周报汇总!$C$260:$G$260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18</c:v>
                      </c:pt>
                      <c:pt idx="1">
                        <c:v>301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A4F-4E3A-807D-26B48DE029C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周报汇总!$A$261:$B$261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周报汇总!$C$261:$G$261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0.09</c:v>
                      </c:pt>
                      <c:pt idx="1">
                        <c:v>1.0033333333333334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4F-4E3A-807D-26B48DE029C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周报汇总!$A$262:$B$262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周报汇总!$C$262:$G$262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A4F-4E3A-807D-26B48DE029C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周报汇总!$A$263:$B$263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周报汇总!$C$263:$G$263</c15:sqref>
                        </c15:formulaRef>
                      </c:ext>
                    </c:extLst>
                    <c:numCache>
                      <c:formatCode>0.00_);[Red]\(0.00\)</c:formatCode>
                      <c:ptCount val="5"/>
                      <c:pt idx="0">
                        <c:v>2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A4F-4E3A-807D-26B48DE029C1}"/>
                  </c:ext>
                </c:extLst>
              </c15:ser>
            </c15:filteredBarSeries>
          </c:ext>
        </c:extLst>
      </c:barChart>
      <c:catAx>
        <c:axId val="42287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3139784"/>
        <c:crosses val="autoZero"/>
        <c:auto val="1"/>
        <c:lblAlgn val="ctr"/>
        <c:lblOffset val="100"/>
        <c:noMultiLvlLbl val="0"/>
      </c:catAx>
      <c:valAx>
        <c:axId val="42313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287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①营业收入!$H$33:$L$33</c15:sqref>
                  </c15:fullRef>
                </c:ext>
              </c:extLst>
              <c:f>(①营业收入!$H$33,①营业收入!$J$33,①营业收入!$L$33)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①营业收入!$H$41:$L$41</c15:sqref>
                  </c15:fullRef>
                </c:ext>
              </c:extLst>
              <c:f>(①营业收入!$H$41,①营业收入!$J$41,①营业收入!$L$41)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0-4A78-B332-43725FAAF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3140568"/>
        <c:axId val="423140960"/>
      </c:lineChart>
      <c:catAx>
        <c:axId val="423140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3140960"/>
        <c:crosses val="autoZero"/>
        <c:auto val="1"/>
        <c:lblAlgn val="ctr"/>
        <c:lblOffset val="100"/>
        <c:noMultiLvlLbl val="0"/>
      </c:catAx>
      <c:valAx>
        <c:axId val="4231409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3140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①营业收入!$L$12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(①营业收入!$C$20,①营业收入!$F$20,①营业收入!$I$20,①营业收入!$L$20)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4B5-85D1-0F1920293B27}"/>
            </c:ext>
          </c:extLst>
        </c:ser>
        <c:ser>
          <c:idx val="1"/>
          <c:order val="1"/>
          <c:tx>
            <c:strRef>
              <c:f>①营业收入!$M$12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(①营业收入!$D$20,①营业收入!$G$20,①营业收入!$J$20,①营业收入!$M$20)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4B5-85D1-0F1920293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3141744"/>
        <c:axId val="423142136"/>
      </c:lineChart>
      <c:catAx>
        <c:axId val="423141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3142136"/>
        <c:crosses val="autoZero"/>
        <c:auto val="1"/>
        <c:lblAlgn val="ctr"/>
        <c:lblOffset val="100"/>
        <c:noMultiLvlLbl val="0"/>
      </c:catAx>
      <c:valAx>
        <c:axId val="4231421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314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②营业成本!$H$33:$L$33</c15:sqref>
                  </c15:fullRef>
                </c:ext>
              </c:extLst>
              <c:f>(②营业成本!$H$33,②营业成本!$J$33,②营业成本!$L$33)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②营业成本!$H$41:$L$41</c15:sqref>
                  </c15:fullRef>
                </c:ext>
              </c:extLst>
              <c:f>(②营业成本!$H$41,②营业成本!$J$41,②营业成本!$L$41)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535-B626-2E594A2E1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3142920"/>
        <c:axId val="423143312"/>
      </c:lineChart>
      <c:catAx>
        <c:axId val="423142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3143312"/>
        <c:crosses val="autoZero"/>
        <c:auto val="1"/>
        <c:lblAlgn val="ctr"/>
        <c:lblOffset val="100"/>
        <c:noMultiLvlLbl val="0"/>
      </c:catAx>
      <c:valAx>
        <c:axId val="4231433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3142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②营业成本!$L$12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(②营业成本!$C$20,②营业成本!$F$20,②营业成本!$I$20,②营业成本!$L$20)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0CB-95E6-3183948CA3E4}"/>
            </c:ext>
          </c:extLst>
        </c:ser>
        <c:ser>
          <c:idx val="1"/>
          <c:order val="1"/>
          <c:tx>
            <c:strRef>
              <c:f>②营业成本!$M$12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(②营业成本!$D$20,②营业成本!$G$20,②营业成本!$J$20,②营业成本!$M$20)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6-40CB-95E6-3183948CA3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1676272"/>
        <c:axId val="421676664"/>
      </c:lineChart>
      <c:catAx>
        <c:axId val="421676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1676664"/>
        <c:crosses val="autoZero"/>
        <c:auto val="1"/>
        <c:lblAlgn val="ctr"/>
        <c:lblOffset val="100"/>
        <c:noMultiLvlLbl val="0"/>
      </c:catAx>
      <c:valAx>
        <c:axId val="42167666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167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上周销售成本情况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③销售费用!$H$33:$L$33</c15:sqref>
                  </c15:fullRef>
                </c:ext>
              </c:extLst>
              <c:f>(③销售费用!$H$33,③销售费用!$J$33,③销售费用!$L$33)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③销售费用!$H$41:$L$41</c15:sqref>
                  </c15:fullRef>
                </c:ext>
              </c:extLst>
              <c:f>(③销售费用!$H$41,③销售费用!$J$41,③销售费用!$L$41)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6E6-9F2D-3C9FCC6D73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1677448"/>
        <c:axId val="421677840"/>
      </c:lineChart>
      <c:catAx>
        <c:axId val="421677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1677840"/>
        <c:crosses val="autoZero"/>
        <c:auto val="1"/>
        <c:lblAlgn val="ctr"/>
        <c:lblOffset val="100"/>
        <c:noMultiLvlLbl val="0"/>
      </c:catAx>
      <c:valAx>
        <c:axId val="421677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1677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本月销售费用情况</a:t>
            </a:r>
          </a:p>
        </c:rich>
      </c:tx>
      <c:layout>
        <c:manualLayout>
          <c:xMode val="edge"/>
          <c:yMode val="edge"/>
          <c:x val="0.43185973076283901"/>
          <c:y val="4.53492221118834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③销售费用!$L$12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(③销售费用!$C$20,③销售费用!$F$20,③销售费用!$I$20,③销售费用!$L$20)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9B2-B712-B7DBC5189392}"/>
            </c:ext>
          </c:extLst>
        </c:ser>
        <c:ser>
          <c:idx val="1"/>
          <c:order val="1"/>
          <c:tx>
            <c:strRef>
              <c:f>③销售费用!$M$12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(③销售费用!$D$20,③销售费用!$G$20,③销售费用!$J$20,③销售费用!$M$20)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9B2-B712-B7DBC51893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1678624"/>
        <c:axId val="421679016"/>
      </c:lineChart>
      <c:catAx>
        <c:axId val="421678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1679016"/>
        <c:crosses val="autoZero"/>
        <c:auto val="1"/>
        <c:lblAlgn val="ctr"/>
        <c:lblOffset val="100"/>
        <c:noMultiLvlLbl val="0"/>
      </c:catAx>
      <c:valAx>
        <c:axId val="4216790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167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上周管理成本情况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④管理费用!$H$33:$L$33</c15:sqref>
                  </c15:fullRef>
                </c:ext>
              </c:extLst>
              <c:f>(④管理费用!$H$33,④管理费用!$J$33,④管理费用!$L$33)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④管理费用!$H$41:$L$41</c15:sqref>
                  </c15:fullRef>
                </c:ext>
              </c:extLst>
              <c:f>(④管理费用!$H$41,④管理费用!$J$41,④管理费用!$L$41)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5-4356-8D39-4B59DD4055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3731120"/>
        <c:axId val="423731512"/>
      </c:lineChart>
      <c:catAx>
        <c:axId val="423731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3731512"/>
        <c:crosses val="autoZero"/>
        <c:auto val="1"/>
        <c:lblAlgn val="ctr"/>
        <c:lblOffset val="100"/>
        <c:noMultiLvlLbl val="0"/>
      </c:catAx>
      <c:valAx>
        <c:axId val="4237315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373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交付情况分析</a:t>
            </a:r>
          </a:p>
        </c:rich>
      </c:tx>
      <c:layout>
        <c:manualLayout>
          <c:xMode val="edge"/>
          <c:yMode val="edge"/>
          <c:x val="0.45154703942202001"/>
          <c:y val="4.65587044534412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48022033049599"/>
          <c:w val="0.79427068917796795"/>
          <c:h val="0.74346519779669495"/>
        </c:manualLayout>
      </c:layout>
      <c:barChart>
        <c:barDir val="col"/>
        <c:grouping val="clustered"/>
        <c:varyColors val="0"/>
        <c:ser>
          <c:idx val="0"/>
          <c:order val="0"/>
          <c:tx>
            <c:v>顾客交付完成率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(周报汇总!$D$75,周报汇总!$M$73,周报汇总!$V$73)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(周报汇总!$K$81,周报汇总!$T$79,周报汇总!$V$79)</c:f>
              <c:numCache>
                <c:formatCode>0_);[Red]\(0\)</c:formatCode>
                <c:ptCount val="3"/>
                <c:pt idx="0" formatCode="0.00%">
                  <c:v>0.79292706972414884</c:v>
                </c:pt>
                <c:pt idx="1">
                  <c:v>58603</c:v>
                </c:pt>
                <c:pt idx="2" formatCode="0.00_);[Red]\(0.00\)">
                  <c:v>-68930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2-4CD0-BFD7-DA57305F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33656"/>
        <c:axId val="199067816"/>
      </c:barChart>
      <c:catAx>
        <c:axId val="201233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9067816"/>
        <c:crosses val="autoZero"/>
        <c:auto val="1"/>
        <c:lblAlgn val="ctr"/>
        <c:lblOffset val="100"/>
        <c:noMultiLvlLbl val="0"/>
      </c:catAx>
      <c:valAx>
        <c:axId val="199067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123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94440081671098"/>
          <c:y val="0.55592105263157898"/>
          <c:w val="0.123920213601382"/>
          <c:h val="7.9959514170040505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本月管理费用情况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④管理费用!$L$12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(④管理费用!$C$20,④管理费用!$F$20,④管理费用!$I$20,④管理费用!$L$20)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E-4F6C-9DB1-14C6488E9EDE}"/>
            </c:ext>
          </c:extLst>
        </c:ser>
        <c:ser>
          <c:idx val="1"/>
          <c:order val="1"/>
          <c:tx>
            <c:strRef>
              <c:f>④管理费用!$M$12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(④管理费用!$D$20,④管理费用!$G$20,④管理费用!$J$20,④管理费用!$M$20)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F6C-9DB1-14C6488E9E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3732296"/>
        <c:axId val="423732688"/>
      </c:lineChart>
      <c:catAx>
        <c:axId val="423732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3732688"/>
        <c:crosses val="autoZero"/>
        <c:auto val="1"/>
        <c:lblAlgn val="ctr"/>
        <c:lblOffset val="100"/>
        <c:noMultiLvlLbl val="0"/>
      </c:catAx>
      <c:valAx>
        <c:axId val="4237326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373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上周财务成本情况</a:t>
            </a:r>
          </a:p>
        </c:rich>
      </c:tx>
      <c:layout>
        <c:manualLayout>
          <c:xMode val="edge"/>
          <c:yMode val="edge"/>
          <c:x val="0.43534984211401001"/>
          <c:y val="3.18885448916408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⑤财务费用!$H$33:$L$33</c15:sqref>
                  </c15:fullRef>
                </c:ext>
              </c:extLst>
              <c:f>(⑤财务费用!$H$33,⑤财务费用!$J$33,⑤财务费用!$L$33)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⑤财务费用!$H$41:$L$41</c15:sqref>
                  </c15:fullRef>
                </c:ext>
              </c:extLst>
              <c:f>(⑤财务费用!$H$41,⑤财务费用!$J$41,⑤财务费用!$L$41)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F7C-B3C4-F75FCED734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3733472"/>
        <c:axId val="423733864"/>
      </c:lineChart>
      <c:catAx>
        <c:axId val="42373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3733864"/>
        <c:crosses val="autoZero"/>
        <c:auto val="1"/>
        <c:lblAlgn val="ctr"/>
        <c:lblOffset val="100"/>
        <c:noMultiLvlLbl val="0"/>
      </c:catAx>
      <c:valAx>
        <c:axId val="4237338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373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本月财务费用情况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⑤财务费用!$L$12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(⑤财务费用!$C$20,⑤财务费用!$F$20,⑤财务费用!$I$20,⑤财务费用!$L$20)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7-4815-8E27-BFB8F5B74854}"/>
            </c:ext>
          </c:extLst>
        </c:ser>
        <c:ser>
          <c:idx val="1"/>
          <c:order val="1"/>
          <c:tx>
            <c:strRef>
              <c:f>⑤财务费用!$M$12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(⑤财务费用!$D$20,⑤财务费用!$G$20,⑤财务费用!$J$20,⑤财务费用!$M$20)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7-4815-8E27-BFB8F5B74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3734648"/>
        <c:axId val="424274848"/>
      </c:lineChart>
      <c:catAx>
        <c:axId val="423734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4274848"/>
        <c:crosses val="autoZero"/>
        <c:auto val="1"/>
        <c:lblAlgn val="ctr"/>
        <c:lblOffset val="100"/>
        <c:noMultiLvlLbl val="0"/>
      </c:catAx>
      <c:valAx>
        <c:axId val="4242748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373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⑥营业利润!$H$33:$L$33</c15:sqref>
                  </c15:fullRef>
                </c:ext>
              </c:extLst>
              <c:f>(⑥营业利润!$H$33,⑥营业利润!$J$33,⑥营业利润!$L$33)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⑥营业利润!$H$41:$L$41</c15:sqref>
                  </c15:fullRef>
                </c:ext>
              </c:extLst>
              <c:f>(⑥营业利润!$H$41,⑥营业利润!$J$41,⑥营业利润!$L$41)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60A-8D33-F9DD1FF23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4275632"/>
        <c:axId val="424276024"/>
      </c:lineChart>
      <c:catAx>
        <c:axId val="42427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4276024"/>
        <c:crosses val="autoZero"/>
        <c:auto val="1"/>
        <c:lblAlgn val="ctr"/>
        <c:lblOffset val="100"/>
        <c:noMultiLvlLbl val="0"/>
      </c:catAx>
      <c:valAx>
        <c:axId val="4242760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427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⑥营业利润!$L$12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(⑥营业利润!$C$20,⑥营业利润!$F$20,⑥营业利润!$I$20,⑥营业利润!$L$20)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0-45DD-902F-0FE2174D62C2}"/>
            </c:ext>
          </c:extLst>
        </c:ser>
        <c:ser>
          <c:idx val="1"/>
          <c:order val="1"/>
          <c:tx>
            <c:strRef>
              <c:f>⑥营业利润!$M$12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(⑥营业利润!$D$20,⑥营业利润!$G$20,⑥营业利润!$J$20,⑥营业利润!$M$20)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0-45DD-902F-0FE2174D62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4276808"/>
        <c:axId val="424277200"/>
      </c:lineChart>
      <c:catAx>
        <c:axId val="424276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4277200"/>
        <c:crosses val="autoZero"/>
        <c:auto val="1"/>
        <c:lblAlgn val="ctr"/>
        <c:lblOffset val="100"/>
        <c:noMultiLvlLbl val="0"/>
      </c:catAx>
      <c:valAx>
        <c:axId val="4242772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427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⑦净利润!$H$33:$L$33</c15:sqref>
                  </c15:fullRef>
                </c:ext>
              </c:extLst>
              <c:f>(⑦净利润!$H$33,⑦净利润!$J$33,⑦净利润!$L$33)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⑦净利润!$H$41:$L$41</c15:sqref>
                  </c15:fullRef>
                </c:ext>
              </c:extLst>
              <c:f>(⑦净利润!$H$41,⑦净利润!$J$41,⑦净利润!$L$41)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D-4578-896E-F6E6F7720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4277984"/>
        <c:axId val="424278376"/>
      </c:lineChart>
      <c:catAx>
        <c:axId val="424277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4278376"/>
        <c:crosses val="autoZero"/>
        <c:auto val="1"/>
        <c:lblAlgn val="ctr"/>
        <c:lblOffset val="100"/>
        <c:noMultiLvlLbl val="0"/>
      </c:catAx>
      <c:valAx>
        <c:axId val="4242783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427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⑦净利润!$L$12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(⑦净利润!$C$20,⑦净利润!$F$20,⑦净利润!$I$20,⑦净利润!$L$20)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5C0-9C24-F7FEEEC2A0D6}"/>
            </c:ext>
          </c:extLst>
        </c:ser>
        <c:ser>
          <c:idx val="1"/>
          <c:order val="1"/>
          <c:tx>
            <c:strRef>
              <c:f>⑦净利润!$M$12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(⑦净利润!$D$20,⑦净利润!$G$20,⑦净利润!$J$20,⑦净利润!$M$20)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5C0-9C24-F7FEEEC2A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4674560"/>
        <c:axId val="424674952"/>
      </c:lineChart>
      <c:catAx>
        <c:axId val="42467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4674952"/>
        <c:crosses val="autoZero"/>
        <c:auto val="1"/>
        <c:lblAlgn val="ctr"/>
        <c:lblOffset val="100"/>
        <c:noMultiLvlLbl val="0"/>
      </c:catAx>
      <c:valAx>
        <c:axId val="4246749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467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上周投入产出情况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⑧投入产出分析!$C$34:$H$34</c15:sqref>
                  </c15:fullRef>
                </c:ext>
              </c:extLst>
              <c:f>(⑧投入产出分析!$C$34,⑧投入产出分析!$E$34,⑧投入产出分析!$G$34)</c:f>
              <c:strCache>
                <c:ptCount val="3"/>
                <c:pt idx="0">
                  <c:v>总投入成本</c:v>
                </c:pt>
                <c:pt idx="1">
                  <c:v>总产值</c:v>
                </c:pt>
                <c:pt idx="2">
                  <c:v>实际投入产出比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⑧投入产出分析!$C$42:$H$42</c15:sqref>
                  </c15:fullRef>
                </c:ext>
              </c:extLst>
              <c:f>(⑧投入产出分析!$C$42,⑧投入产出分析!$E$42,⑧投入产出分析!$G$42)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973-A25F-6C45985458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4676128"/>
        <c:axId val="424676520"/>
      </c:lineChart>
      <c:catAx>
        <c:axId val="424676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4676520"/>
        <c:crosses val="autoZero"/>
        <c:auto val="1"/>
        <c:lblAlgn val="ctr"/>
        <c:lblOffset val="100"/>
        <c:noMultiLvlLbl val="0"/>
      </c:catAx>
      <c:valAx>
        <c:axId val="424676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467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本月投入产出情况</a:t>
            </a:r>
          </a:p>
        </c:rich>
      </c:tx>
      <c:layout>
        <c:manualLayout>
          <c:xMode val="edge"/>
          <c:yMode val="edge"/>
          <c:x val="0.45180100701467502"/>
          <c:y val="3.46720600982374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⑧投入产出分析!$R$13</c:f>
              <c:strCache>
                <c:ptCount val="1"/>
                <c:pt idx="0">
                  <c:v>总投入成本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(⑧投入产出分析!$C$21,⑧投入产出分析!$H$21,⑧投入产出分析!$M$21,⑧投入产出分析!$R$21)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0-40A1-B5F9-6905E8761EFB}"/>
            </c:ext>
          </c:extLst>
        </c:ser>
        <c:ser>
          <c:idx val="1"/>
          <c:order val="1"/>
          <c:tx>
            <c:strRef>
              <c:f>⑧投入产出分析!$S$13</c:f>
              <c:strCache>
                <c:ptCount val="1"/>
                <c:pt idx="0">
                  <c:v>总产值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(⑧投入产出分析!$D$21,⑧投入产出分析!$I$21,⑧投入产出分析!$N$21,⑧投入产出分析!$S$21)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0-40A1-B5F9-6905E8761EFB}"/>
            </c:ext>
          </c:extLst>
        </c:ser>
        <c:ser>
          <c:idx val="2"/>
          <c:order val="2"/>
          <c:tx>
            <c:strRef>
              <c:f>⑧投入产出分析!$T$13</c:f>
              <c:strCache>
                <c:ptCount val="1"/>
                <c:pt idx="0">
                  <c:v>投入产出比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(⑧投入产出分析!$E$21,⑧投入产出分析!$J$21,⑧投入产出分析!$O$21,⑧投入产出分析!$T$21)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0-40A1-B5F9-6905E8761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4677304"/>
        <c:axId val="424677696"/>
      </c:lineChart>
      <c:catAx>
        <c:axId val="424677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4677696"/>
        <c:crosses val="autoZero"/>
        <c:auto val="1"/>
        <c:lblAlgn val="ctr"/>
        <c:lblOffset val="100"/>
        <c:noMultiLvlLbl val="0"/>
      </c:catAx>
      <c:valAx>
        <c:axId val="424677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4677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本月生产情况</a:t>
            </a:r>
          </a:p>
        </c:rich>
      </c:tx>
      <c:layout>
        <c:manualLayout>
          <c:xMode val="edge"/>
          <c:yMode val="edge"/>
          <c:x val="0.45911521123807503"/>
          <c:y val="3.12856816624799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⑨上周生产实际!$O$16</c:f>
              <c:strCache>
                <c:ptCount val="1"/>
                <c:pt idx="0">
                  <c:v>生产计划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(⑨上周生产实际!$C$24,⑨上周生产实际!$G$27,⑨上周生产实际!$K$27,⑨上周生产实际!$O$27)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D-4C54-A288-9C135FFBE978}"/>
            </c:ext>
          </c:extLst>
        </c:ser>
        <c:ser>
          <c:idx val="1"/>
          <c:order val="1"/>
          <c:tx>
            <c:strRef>
              <c:f>⑨上周生产实际!$P$16</c:f>
              <c:strCache>
                <c:ptCount val="1"/>
                <c:pt idx="0">
                  <c:v>生产完成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(⑨上周生产实际!$D$24,⑨上周生产实际!$H$27,⑨上周生产实际!$L$27,⑨上周生产实际!$P$27)</c:f>
              <c:numCache>
                <c:formatCode>General</c:formatCode>
                <c:ptCount val="4"/>
                <c:pt idx="0" formatCode="0.00_);[Red]\(0.00\)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D-4C54-A288-9C135FFBE978}"/>
            </c:ext>
          </c:extLst>
        </c:ser>
        <c:ser>
          <c:idx val="2"/>
          <c:order val="2"/>
          <c:tx>
            <c:strRef>
              <c:f>⑨上周生产实际!$Q$16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(⑨上周生产实际!$E$24,⑨上周生产实际!$I$27,⑨上周生产实际!$M$27,⑨上周生产实际!$Q$27)</c:f>
              <c:numCache>
                <c:formatCode>General</c:formatCode>
                <c:ptCount val="4"/>
                <c:pt idx="0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D-4C54-A288-9C135FFBE978}"/>
            </c:ext>
          </c:extLst>
        </c:ser>
        <c:ser>
          <c:idx val="3"/>
          <c:order val="3"/>
          <c:tx>
            <c:strRef>
              <c:f>⑨上周生产实际!$R$16</c:f>
              <c:strCache>
                <c:ptCount val="1"/>
                <c:pt idx="0">
                  <c:v>顾客交付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(⑨上周生产实际!$F$24,⑨上周生产实际!$J$27,⑨上周生产实际!$N$27,⑨上周生产实际!$R$27)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D-4C54-A288-9C135FFBE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5390360"/>
        <c:axId val="425390752"/>
      </c:lineChart>
      <c:catAx>
        <c:axId val="425390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5390752"/>
        <c:crosses val="autoZero"/>
        <c:auto val="1"/>
        <c:lblAlgn val="ctr"/>
        <c:lblOffset val="100"/>
        <c:noMultiLvlLbl val="0"/>
      </c:catAx>
      <c:valAx>
        <c:axId val="4253907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390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957166109826E-2"/>
          <c:y val="0.15139240506329099"/>
          <c:w val="0.80316970787286901"/>
          <c:h val="0.744405063291138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周报汇总!$B$82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(周报汇总!$D$75,周报汇总!$M$73,周报汇总!$V$73)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(周报汇总!$K$82,周报汇总!$T$84,周报汇总!$V$84)</c:f>
              <c:numCache>
                <c:formatCode>0_);[Red]\(0\)</c:formatCode>
                <c:ptCount val="3"/>
                <c:pt idx="0" formatCode="0.00_);[Red]\(0.00\)">
                  <c:v>4.7625000000000002</c:v>
                </c:pt>
                <c:pt idx="1">
                  <c:v>449.28999999999996</c:v>
                </c:pt>
                <c:pt idx="2">
                  <c:v>14.289999999999964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E-4023-9242-C988789118D2}"/>
            </c:ext>
          </c:extLst>
        </c:ser>
        <c:ser>
          <c:idx val="0"/>
          <c:order val="1"/>
          <c:tx>
            <c:strRef>
              <c:f>周报汇总!$B$85</c:f>
              <c:strCache>
                <c:ptCount val="1"/>
                <c:pt idx="0">
                  <c:v>实际人均产值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(周报汇总!$D$75,周报汇总!$M$73,周报汇总!$V$73)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(周报汇总!$K$85,周报汇总!$T$83,周报汇总!$V$83)</c:f>
              <c:numCache>
                <c:formatCode>0.00_);[Red]\(0.00\)</c:formatCode>
                <c:ptCount val="3"/>
                <c:pt idx="0">
                  <c:v>3.3217241379310347</c:v>
                </c:pt>
                <c:pt idx="1">
                  <c:v>1366.9599999999998</c:v>
                </c:pt>
                <c:pt idx="2">
                  <c:v>-77.990000000000236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E-4023-9242-C9887891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162488"/>
        <c:axId val="422166968"/>
      </c:barChart>
      <c:catAx>
        <c:axId val="42216248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900"/>
                  <a:t>人均产值情况</a:t>
                </a:r>
              </a:p>
            </c:rich>
          </c:tx>
          <c:layout>
            <c:manualLayout>
              <c:xMode val="edge"/>
              <c:yMode val="edge"/>
              <c:x val="0.42785059539107301"/>
              <c:y val="4.35443037974684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2166968"/>
        <c:crosses val="autoZero"/>
        <c:auto val="1"/>
        <c:lblAlgn val="ctr"/>
        <c:lblOffset val="100"/>
        <c:noMultiLvlLbl val="0"/>
      </c:catAx>
      <c:valAx>
        <c:axId val="42216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2162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(⑩交付情况!$H$39,⑩交付情况!$J$39,⑩交付情况!$K$39)</c:f>
              <c:strCache>
                <c:ptCount val="3"/>
                <c:pt idx="0">
                  <c:v>预算金额</c:v>
                </c:pt>
                <c:pt idx="1">
                  <c:v>完成金额</c:v>
                </c:pt>
                <c:pt idx="2">
                  <c:v>完成率</c:v>
                </c:pt>
              </c:strCache>
            </c:strRef>
          </c:cat>
          <c:val>
            <c:numRef>
              <c:f>(⑩交付情况!$H$48,⑩交付情况!$J$48,⑩交付情况!$K$48)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6-4047-ABD4-2A9C66ABCF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5391536"/>
        <c:axId val="425391928"/>
      </c:lineChart>
      <c:catAx>
        <c:axId val="425391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5391928"/>
        <c:crosses val="autoZero"/>
        <c:auto val="1"/>
        <c:lblAlgn val="ctr"/>
        <c:lblOffset val="100"/>
        <c:noMultiLvlLbl val="0"/>
      </c:catAx>
      <c:valAx>
        <c:axId val="425391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539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⑩交付情况!$R$16</c:f>
              <c:strCache>
                <c:ptCount val="1"/>
                <c:pt idx="0">
                  <c:v>预算金额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(⑩交付情况!$C$24,⑩交付情况!$H$24,⑩交付情况!$M$24,⑩交付情况!$R$24)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52C-B6FF-8633D95B7FF4}"/>
            </c:ext>
          </c:extLst>
        </c:ser>
        <c:ser>
          <c:idx val="1"/>
          <c:order val="1"/>
          <c:tx>
            <c:strRef>
              <c:f>⑩交付情况!$T$16</c:f>
              <c:strCache>
                <c:ptCount val="1"/>
                <c:pt idx="0">
                  <c:v>完成金额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(⑩交付情况!$E$24,⑩交付情况!$J$24,⑩交付情况!$O$24,⑩交付情况!$T$24)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52C-B6FF-8633D95B7FF4}"/>
            </c:ext>
          </c:extLst>
        </c:ser>
        <c:ser>
          <c:idx val="2"/>
          <c:order val="2"/>
          <c:tx>
            <c:strRef>
              <c:f>⑩交付情况!$U$16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(⑩交付情况!$F$24,⑩交付情况!$K$24,⑩交付情况!$P$24,⑩交付情况!$U$24)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D-452C-B6FF-8633D95B7F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5392712"/>
        <c:axId val="425393104"/>
      </c:lineChart>
      <c:catAx>
        <c:axId val="425392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5393104"/>
        <c:crosses val="autoZero"/>
        <c:auto val="1"/>
        <c:lblAlgn val="ctr"/>
        <c:lblOffset val="100"/>
        <c:noMultiLvlLbl val="0"/>
      </c:catAx>
      <c:valAx>
        <c:axId val="4253931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39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(⑪人均产值!$H$39,⑪人均产值!$K$39,⑪人均产值!$M$39)</c:f>
              <c:strCache>
                <c:ptCount val="3"/>
                <c:pt idx="0">
                  <c:v>预算</c:v>
                </c:pt>
                <c:pt idx="1">
                  <c:v>实际
人均产值</c:v>
                </c:pt>
                <c:pt idx="2">
                  <c:v>完成率</c:v>
                </c:pt>
              </c:strCache>
            </c:strRef>
          </c:cat>
          <c:val>
            <c:numRef>
              <c:f>(⑪人均产值!$H$48,⑪人均产值!$K$48,⑪人均产值!$M$48)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B-4843-98BE-F1FE10ED3C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1863200"/>
        <c:axId val="421863592"/>
      </c:lineChart>
      <c:catAx>
        <c:axId val="421863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1863592"/>
        <c:crosses val="autoZero"/>
        <c:auto val="1"/>
        <c:lblAlgn val="ctr"/>
        <c:lblOffset val="100"/>
        <c:noMultiLvlLbl val="0"/>
      </c:catAx>
      <c:valAx>
        <c:axId val="4218635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186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⑪人均产值!$Q$15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(⑪人均产值!$B$24,⑪人均产值!$G$24,⑪人均产值!$L$24,⑪人均产值!$Q$24)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103-8524-9273C59776DA}"/>
            </c:ext>
          </c:extLst>
        </c:ser>
        <c:ser>
          <c:idx val="1"/>
          <c:order val="1"/>
          <c:tx>
            <c:strRef>
              <c:f>⑪人均产值!$T$15</c:f>
              <c:strCache>
                <c:ptCount val="1"/>
                <c:pt idx="0">
                  <c:v>实际
人均产值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(⑪人均产值!$E$24,⑪人均产值!$J$24,⑪人均产值!$O$24,⑪人均产值!$T$24)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103-8524-9273C59776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1864376"/>
        <c:axId val="421864768"/>
      </c:lineChart>
      <c:catAx>
        <c:axId val="421864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1864768"/>
        <c:crosses val="autoZero"/>
        <c:auto val="1"/>
        <c:lblAlgn val="ctr"/>
        <c:lblOffset val="100"/>
        <c:noMultiLvlLbl val="0"/>
      </c:catAx>
      <c:valAx>
        <c:axId val="421864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1864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(⑫一次交验合格率!$C$38,⑫一次交验合格率!$E$38,⑫一次交验合格率!$G$38)</c:f>
              <c:strCache>
                <c:ptCount val="3"/>
                <c:pt idx="0">
                  <c:v>总生产数量</c:v>
                </c:pt>
                <c:pt idx="1">
                  <c:v>总合格数量</c:v>
                </c:pt>
                <c:pt idx="2">
                  <c:v>一次交验合格率</c:v>
                </c:pt>
              </c:strCache>
            </c:strRef>
          </c:cat>
          <c:val>
            <c:numRef>
              <c:f>(⑫一次交验合格率!$C$46,⑫一次交验合格率!$E$46,⑫一次交验合格率!$G$46)</c:f>
              <c:numCache>
                <c:formatCode>0_);[Red]\(0\)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9-4D16-BAE2-6CC6297CB6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1865552"/>
        <c:axId val="421865944"/>
      </c:lineChart>
      <c:catAx>
        <c:axId val="421865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1865944"/>
        <c:crosses val="autoZero"/>
        <c:auto val="1"/>
        <c:lblAlgn val="ctr"/>
        <c:lblOffset val="100"/>
        <c:noMultiLvlLbl val="0"/>
      </c:catAx>
      <c:valAx>
        <c:axId val="4218659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42186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4039369017122801E-2"/>
          <c:y val="0.22039558181351099"/>
          <c:w val="0.84619118241876801"/>
          <c:h val="0.65204212689442598"/>
        </c:manualLayout>
      </c:layout>
      <c:lineChart>
        <c:grouping val="standard"/>
        <c:varyColors val="0"/>
        <c:ser>
          <c:idx val="1"/>
          <c:order val="0"/>
          <c:tx>
            <c:strRef>
              <c:f>⑫一次交验合格率!$L$15</c:f>
              <c:strCache>
                <c:ptCount val="1"/>
                <c:pt idx="0">
                  <c:v>总生产数量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(⑫一次交验合格率!$C$24,⑫一次交验合格率!$F$24,⑫一次交验合格率!$I$24,⑫一次交验合格率!$L$24)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B-46F4-B4C3-DB64C855090F}"/>
            </c:ext>
          </c:extLst>
        </c:ser>
        <c:ser>
          <c:idx val="2"/>
          <c:order val="1"/>
          <c:tx>
            <c:strRef>
              <c:f>⑫一次交验合格率!$M$15</c:f>
              <c:strCache>
                <c:ptCount val="1"/>
                <c:pt idx="0">
                  <c:v>总合格数量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(⑫一次交验合格率!$D$24,⑫一次交验合格率!$G$24,⑫一次交验合格率!$J$24,⑫一次交验合格率!$M$24)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B-46F4-B4C3-DB64C855090F}"/>
            </c:ext>
          </c:extLst>
        </c:ser>
        <c:ser>
          <c:idx val="3"/>
          <c:order val="2"/>
          <c:tx>
            <c:strRef>
              <c:f>⑫一次交验合格率!$N$15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(⑫一次交验合格率!$E$24,⑫一次交验合格率!$H$24,⑫一次交验合格率!$K$24,⑫一次交验合格率!$N$24)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B-46F4-B4C3-DB64C85509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1866728"/>
        <c:axId val="426643432"/>
      </c:lineChart>
      <c:catAx>
        <c:axId val="421866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6643432"/>
        <c:crosses val="autoZero"/>
        <c:auto val="1"/>
        <c:lblAlgn val="ctr"/>
        <c:lblOffset val="100"/>
        <c:noMultiLvlLbl val="0"/>
      </c:catAx>
      <c:valAx>
        <c:axId val="4266434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1866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87414048806795197"/>
          <c:y val="0.443488312355510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⑬运费!$Q$18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(⑬运费!$B$26,⑬运费!$G$26,⑬运费!$L$26,⑬运费!$Q$26)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0-48D1-9911-DA824AF08B6C}"/>
            </c:ext>
          </c:extLst>
        </c:ser>
        <c:ser>
          <c:idx val="1"/>
          <c:order val="1"/>
          <c:tx>
            <c:strRef>
              <c:f>⑬运费!$R$18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(⑬运费!$C$26,⑬运费!$H$26,⑬运费!$M$26,⑬运费!$R$26)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0-48D1-9911-DA824AF08B6C}"/>
            </c:ext>
          </c:extLst>
        </c:ser>
        <c:ser>
          <c:idx val="2"/>
          <c:order val="2"/>
          <c:tx>
            <c:strRef>
              <c:f>⑬运费!$U$18</c:f>
              <c:strCache>
                <c:ptCount val="1"/>
                <c:pt idx="0">
                  <c:v>运费占比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(⑬运费!$F$26,⑬运费!$K$26,⑬运费!$P$26,⑬运费!$U$26)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0-48D1-9911-DA824AF08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6643824"/>
        <c:axId val="426644608"/>
      </c:lineChart>
      <c:catAx>
        <c:axId val="426643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6644608"/>
        <c:crosses val="autoZero"/>
        <c:auto val="1"/>
        <c:lblAlgn val="ctr"/>
        <c:lblOffset val="100"/>
        <c:noMultiLvlLbl val="0"/>
      </c:catAx>
      <c:valAx>
        <c:axId val="426644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66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上周各工厂人员总数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⑭人员现状!$S$37</c:f>
              <c:strCache>
                <c:ptCount val="1"/>
                <c:pt idx="0">
                  <c:v>合计人数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(⑭人员现状!$A$39,⑭人员现状!$A$40,⑭人员现状!$A$41,⑭人员现状!$A$42,⑭人员现状!$A$43,⑭人员现状!$A$44,⑭人员现状!$A$45)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(⑭人员现状!$S$39,⑭人员现状!$S$40,⑭人员现状!$S$41,⑭人员现状!$S$42,⑭人员现状!$S$42,⑭人员现状!$S$43,⑭人员现状!$S$44,⑭人员现状!$S$45)</c:f>
              <c:numCache>
                <c:formatCode>0_);[Red]\(0\)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B29-A6D8-0EE0CE0C1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6645000"/>
        <c:axId val="426645784"/>
      </c:lineChart>
      <c:catAx>
        <c:axId val="426645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6645784"/>
        <c:crosses val="autoZero"/>
        <c:auto val="1"/>
        <c:lblAlgn val="ctr"/>
        <c:lblOffset val="100"/>
        <c:noMultiLvlLbl val="0"/>
      </c:catAx>
      <c:valAx>
        <c:axId val="4266457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42664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822582814101E-2"/>
          <c:y val="0.161957618567104"/>
          <c:w val="0.85487471424088901"/>
          <c:h val="0.706962663975782"/>
        </c:manualLayout>
      </c:layout>
      <c:lineChart>
        <c:grouping val="standard"/>
        <c:varyColors val="0"/>
        <c:ser>
          <c:idx val="0"/>
          <c:order val="0"/>
          <c:tx>
            <c:strRef>
              <c:f>⑭人员现状!$B$14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⑭人员现状!$F$16:$F$22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85E-A9EE-A3D4C82385FA}"/>
            </c:ext>
          </c:extLst>
        </c:ser>
        <c:ser>
          <c:idx val="1"/>
          <c:order val="1"/>
          <c:tx>
            <c:strRef>
              <c:f>⑭人员现状!$G$14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⑭人员现状!$K$16:$K$22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85E-A9EE-A3D4C82385FA}"/>
            </c:ext>
          </c:extLst>
        </c:ser>
        <c:ser>
          <c:idx val="2"/>
          <c:order val="2"/>
          <c:tx>
            <c:strRef>
              <c:f>⑭人员现状!$L$14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⑭人员现状!$P$16:$P$22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4-485E-A9EE-A3D4C82385FA}"/>
            </c:ext>
          </c:extLst>
        </c:ser>
        <c:ser>
          <c:idx val="3"/>
          <c:order val="3"/>
          <c:tx>
            <c:strRef>
              <c:f>⑭人员现状!$Q$14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⑭人员现状!$U$16:$U$22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4-485E-A9EE-A3D4C8238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hiLowLines>
        <c:marker val="1"/>
        <c:smooth val="0"/>
        <c:axId val="426646568"/>
        <c:axId val="426646960"/>
      </c:lineChart>
      <c:catAx>
        <c:axId val="42664656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r>
                  <a:rPr lang="zh-CN" altLang="en-US" sz="1600"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rPr>
                  <a:t>本月各工厂人员总数</a:t>
                </a:r>
              </a:p>
            </c:rich>
          </c:tx>
          <c:layout>
            <c:manualLayout>
              <c:xMode val="edge"/>
              <c:yMode val="edge"/>
              <c:x val="0.42182252500255701"/>
              <c:y val="3.58554766796558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微软雅黑" panose="020B0503020204020204" pitchFamily="34" charset="-122"/>
                  <a:sym typeface="微软雅黑" panose="020B0503020204020204" pitchFamily="34" charset="-122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6646960"/>
        <c:crosses val="autoZero"/>
        <c:auto val="1"/>
        <c:lblAlgn val="ctr"/>
        <c:lblOffset val="100"/>
        <c:noMultiLvlLbl val="0"/>
      </c:catAx>
      <c:valAx>
        <c:axId val="4266469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664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91543444933484996"/>
          <c:y val="0.32547411583803199"/>
          <c:w val="8.0411453439493602E-2"/>
          <c:h val="0.349564325986672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上周效率统计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(⑮效率统计!$H$38,⑮效率统计!$L$39,⑮效率统计!$N$38,⑮效率统计!$R$39)</c:f>
              <c:strCache>
                <c:ptCount val="4"/>
                <c:pt idx="0">
                  <c:v>总投入时间</c:v>
                </c:pt>
                <c:pt idx="1">
                  <c:v>完成工时（h）</c:v>
                </c:pt>
                <c:pt idx="2">
                  <c:v>劳动效率</c:v>
                </c:pt>
                <c:pt idx="3">
                  <c:v>实际流失工时（h）</c:v>
                </c:pt>
              </c:strCache>
            </c:strRef>
          </c:cat>
          <c:val>
            <c:numRef>
              <c:f>(⑮效率统计!$H$47,⑮效率统计!$L$47,⑮效率统计!$N$47,⑮效率统计!$R$47)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6E5-BFEC-09F088A7DD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5767608"/>
        <c:axId val="425768000"/>
      </c:barChart>
      <c:catAx>
        <c:axId val="425767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5768000"/>
        <c:crosses val="autoZero"/>
        <c:auto val="1"/>
        <c:lblAlgn val="ctr"/>
        <c:lblOffset val="100"/>
        <c:noMultiLvlLbl val="0"/>
      </c:catAx>
      <c:valAx>
        <c:axId val="4257680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576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上周一次交验合格率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周报汇总!$B$99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周报汇总!$D$96:$J$96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周报汇总!$D$99:$J$99</c:f>
              <c:numCache>
                <c:formatCode>0.00%</c:formatCode>
                <c:ptCount val="7"/>
                <c:pt idx="1">
                  <c:v>0.99299395716825523</c:v>
                </c:pt>
                <c:pt idx="2">
                  <c:v>0.99981498612395925</c:v>
                </c:pt>
                <c:pt idx="3">
                  <c:v>0.99956185190594415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8D5-AF79-56C2FF8B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113760"/>
        <c:axId val="201345288"/>
      </c:lineChart>
      <c:catAx>
        <c:axId val="42211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1345288"/>
        <c:crosses val="autoZero"/>
        <c:auto val="1"/>
        <c:lblAlgn val="ctr"/>
        <c:lblOffset val="100"/>
        <c:noMultiLvlLbl val="0"/>
      </c:catAx>
      <c:valAx>
        <c:axId val="201345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211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12067533905298"/>
          <c:y val="0.47001427891480202"/>
          <c:w val="0.155272626626073"/>
          <c:h val="0.1751546882436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本月效率统计</a:t>
            </a:r>
          </a:p>
        </c:rich>
      </c:tx>
      <c:layout>
        <c:manualLayout>
          <c:xMode val="edge"/>
          <c:yMode val="edge"/>
          <c:x val="0.46593096655772898"/>
          <c:y val="2.9710324337707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⑮效率统计!$Q$15</c:f>
              <c:strCache>
                <c:ptCount val="1"/>
                <c:pt idx="0">
                  <c:v>总投入时间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(⑮效率统计!$B$23,⑮效率统计!$G$23,⑮效率统计!$L$23,⑮效率统计!$Q$23)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55-8384-DC4F1258F552}"/>
            </c:ext>
          </c:extLst>
        </c:ser>
        <c:ser>
          <c:idx val="1"/>
          <c:order val="1"/>
          <c:tx>
            <c:strRef>
              <c:f>⑮效率统计!$R$15</c:f>
              <c:strCache>
                <c:ptCount val="1"/>
                <c:pt idx="0">
                  <c:v>完成工时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(⑮效率统计!$C$23,⑮效率统计!$H$23,⑮效率统计!$M$23,⑮效率统计!$R$23)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055-8384-DC4F1258F552}"/>
            </c:ext>
          </c:extLst>
        </c:ser>
        <c:ser>
          <c:idx val="2"/>
          <c:order val="2"/>
          <c:tx>
            <c:strRef>
              <c:f>⑮效率统计!$S$15</c:f>
              <c:strCache>
                <c:ptCount val="1"/>
                <c:pt idx="0">
                  <c:v>劳动效率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(⑮效率统计!$D$23,⑮效率统计!$I$23,⑮效率统计!$N$23,⑮效率统计!$S$23)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3-4055-8384-DC4F1258F552}"/>
            </c:ext>
          </c:extLst>
        </c:ser>
        <c:ser>
          <c:idx val="3"/>
          <c:order val="3"/>
          <c:tx>
            <c:strRef>
              <c:f>⑮效率统计!$T$15</c:f>
              <c:strCache>
                <c:ptCount val="1"/>
                <c:pt idx="0">
                  <c:v>实际流失工时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(⑮效率统计!$E$23,⑮效率统计!$J$23,⑮效率统计!$O$23,⑮效率统计!$T$23)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3-4055-8384-DC4F1258F5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6893296"/>
        <c:axId val="426893688"/>
      </c:barChart>
      <c:catAx>
        <c:axId val="426893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6893688"/>
        <c:crosses val="autoZero"/>
        <c:auto val="1"/>
        <c:lblAlgn val="ctr"/>
        <c:lblOffset val="100"/>
        <c:noMultiLvlLbl val="0"/>
      </c:catAx>
      <c:valAx>
        <c:axId val="4268936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689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⑯回款!$O$15</c:f>
              <c:strCache>
                <c:ptCount val="1"/>
                <c:pt idx="0">
                  <c:v>回款计划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(⑯回款!$C$23,⑯回款!$G$23,⑯回款!$K$23,⑯回款!$O$23)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CD3-892C-2C66B2BBB500}"/>
            </c:ext>
          </c:extLst>
        </c:ser>
        <c:ser>
          <c:idx val="1"/>
          <c:order val="1"/>
          <c:tx>
            <c:strRef>
              <c:f>⑯回款!$P$15</c:f>
              <c:strCache>
                <c:ptCount val="1"/>
                <c:pt idx="0">
                  <c:v>实际回款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(⑯回款!$D$23,⑯回款!$H$23,⑯回款!$L$23,⑯回款!$P$23)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CD3-892C-2C66B2BBB500}"/>
            </c:ext>
          </c:extLst>
        </c:ser>
        <c:ser>
          <c:idx val="2"/>
          <c:order val="2"/>
          <c:tx>
            <c:strRef>
              <c:f>⑯回款!$R$15</c:f>
              <c:strCache>
                <c:ptCount val="1"/>
                <c:pt idx="0">
                  <c:v>回款率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(⑯回款!$F$23,⑯回款!$J$23,⑯回款!$N$23,⑯回款!$R$23)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0-4CD3-892C-2C66B2BBB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6894080"/>
        <c:axId val="426894864"/>
      </c:lineChart>
      <c:catAx>
        <c:axId val="42689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6894864"/>
        <c:crosses val="autoZero"/>
        <c:auto val="1"/>
        <c:lblAlgn val="ctr"/>
        <c:lblOffset val="100"/>
        <c:noMultiLvlLbl val="0"/>
      </c:catAx>
      <c:valAx>
        <c:axId val="42689486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689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(⑯回款!$C$39,⑯回款!$E$39,⑯回款!$I$39)</c:f>
              <c:strCache>
                <c:ptCount val="3"/>
                <c:pt idx="0">
                  <c:v>回款计划</c:v>
                </c:pt>
                <c:pt idx="1">
                  <c:v>实际回款</c:v>
                </c:pt>
                <c:pt idx="2">
                  <c:v>回款率</c:v>
                </c:pt>
              </c:strCache>
            </c:strRef>
          </c:cat>
          <c:val>
            <c:numRef>
              <c:f>(⑯回款!$C$47,⑯回款!$E$47,⑯回款!$I$47)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7-4BE8-8A41-9F35AA9EEE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6895648"/>
        <c:axId val="426896040"/>
      </c:lineChart>
      <c:catAx>
        <c:axId val="426895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6896040"/>
        <c:crosses val="autoZero"/>
        <c:auto val="1"/>
        <c:lblAlgn val="ctr"/>
        <c:lblOffset val="100"/>
        <c:noMultiLvlLbl val="0"/>
      </c:catAx>
      <c:valAx>
        <c:axId val="4268960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42689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⑰库存明细!$B$14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⑰库存明细!$F$16:$F$22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35D-8A9F-6174688F0C4A}"/>
            </c:ext>
          </c:extLst>
        </c:ser>
        <c:ser>
          <c:idx val="1"/>
          <c:order val="1"/>
          <c:tx>
            <c:strRef>
              <c:f>⑰库存明细!$G$14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⑰库存明细!$K$16:$K$22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35D-8A9F-6174688F0C4A}"/>
            </c:ext>
          </c:extLst>
        </c:ser>
        <c:ser>
          <c:idx val="2"/>
          <c:order val="2"/>
          <c:tx>
            <c:strRef>
              <c:f>⑰库存明细!$L$14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⑰库存明细!$P$16:$P$22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B-435D-8A9F-6174688F0C4A}"/>
            </c:ext>
          </c:extLst>
        </c:ser>
        <c:ser>
          <c:idx val="3"/>
          <c:order val="3"/>
          <c:tx>
            <c:strRef>
              <c:f>⑰库存明细!$Q$14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⑰库存明细!$U$16:$U$22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FB-435D-8A9F-6174688F0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6896824"/>
        <c:axId val="427410624"/>
      </c:lineChart>
      <c:catAx>
        <c:axId val="426896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7410624"/>
        <c:crosses val="autoZero"/>
        <c:auto val="1"/>
        <c:lblAlgn val="ctr"/>
        <c:lblOffset val="100"/>
        <c:noMultiLvlLbl val="0"/>
      </c:catAx>
      <c:valAx>
        <c:axId val="4274106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6896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⑰库存明细!$A$44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⑰库存明细!$I$44:$O$44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A-4313-93B3-65951676EBAC}"/>
            </c:ext>
          </c:extLst>
        </c:ser>
        <c:ser>
          <c:idx val="1"/>
          <c:order val="1"/>
          <c:tx>
            <c:strRef>
              <c:f>⑰库存明细!$A$45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⑰库存明细!$I$45:$O$45</c:f>
              <c:numCache>
                <c:formatCode>0.00_);[Red]\(0.00\)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43CA-4313-93B3-65951676EBAC}"/>
            </c:ext>
          </c:extLst>
        </c:ser>
        <c:ser>
          <c:idx val="2"/>
          <c:order val="2"/>
          <c:tx>
            <c:strRef>
              <c:f>⑰库存明细!$A$47</c:f>
              <c:strCache>
                <c:ptCount val="1"/>
                <c:pt idx="0">
                  <c:v>超标率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⑰库存明细!$I$47:$O$47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A-4313-93B3-65951676E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7411408"/>
        <c:axId val="427411800"/>
      </c:barChart>
      <c:catAx>
        <c:axId val="42741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27411800"/>
        <c:crosses val="autoZero"/>
        <c:auto val="1"/>
        <c:lblAlgn val="ctr"/>
        <c:lblOffset val="100"/>
        <c:noMultiLvlLbl val="0"/>
      </c:catAx>
      <c:valAx>
        <c:axId val="4274118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741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人员现状分析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33174110341499"/>
          <c:w val="0.81835040132853598"/>
          <c:h val="0.7316455696202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周报汇总!$C$125</c:f>
              <c:strCache>
                <c:ptCount val="1"/>
                <c:pt idx="0">
                  <c:v>上上周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周报汇总!$A$127:$A$133</c:f>
              <c:strCache>
                <c:ptCount val="4"/>
                <c:pt idx="0">
                  <c:v>河北</c:v>
                </c:pt>
                <c:pt idx="1">
                  <c:v>西安</c:v>
                </c:pt>
                <c:pt idx="2">
                  <c:v>潍坊</c:v>
                </c:pt>
                <c:pt idx="3">
                  <c:v>长春</c:v>
                </c:pt>
              </c:strCache>
            </c:strRef>
          </c:cat>
          <c:val>
            <c:numRef>
              <c:f>周报汇总!$G$127:$G$133</c:f>
              <c:numCache>
                <c:formatCode>0_);[Red]\(0\)</c:formatCode>
                <c:ptCount val="4"/>
                <c:pt idx="0">
                  <c:v>351</c:v>
                </c:pt>
                <c:pt idx="1">
                  <c:v>79</c:v>
                </c:pt>
                <c:pt idx="2">
                  <c:v>79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F-445A-9B22-8C4405F9FF0F}"/>
            </c:ext>
          </c:extLst>
        </c:ser>
        <c:ser>
          <c:idx val="1"/>
          <c:order val="1"/>
          <c:tx>
            <c:strRef>
              <c:f>周报汇总!$H$125</c:f>
              <c:strCache>
                <c:ptCount val="1"/>
                <c:pt idx="0">
                  <c:v>上周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周报汇总!$A$127:$A$133</c:f>
              <c:strCache>
                <c:ptCount val="4"/>
                <c:pt idx="0">
                  <c:v>河北</c:v>
                </c:pt>
                <c:pt idx="1">
                  <c:v>西安</c:v>
                </c:pt>
                <c:pt idx="2">
                  <c:v>潍坊</c:v>
                </c:pt>
                <c:pt idx="3">
                  <c:v>长春</c:v>
                </c:pt>
              </c:strCache>
            </c:strRef>
          </c:cat>
          <c:val>
            <c:numRef>
              <c:f>周报汇总!$L$127:$L$133</c:f>
              <c:numCache>
                <c:formatCode>0_);[Red]\(0\)</c:formatCode>
                <c:ptCount val="4"/>
                <c:pt idx="0">
                  <c:v>382</c:v>
                </c:pt>
                <c:pt idx="1">
                  <c:v>73</c:v>
                </c:pt>
                <c:pt idx="2">
                  <c:v>78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F-445A-9B22-8C4405F9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364024"/>
        <c:axId val="201336584"/>
      </c:barChart>
      <c:catAx>
        <c:axId val="201364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1336584"/>
        <c:crosses val="autoZero"/>
        <c:auto val="1"/>
        <c:lblAlgn val="ctr"/>
        <c:lblOffset val="100"/>
        <c:noMultiLvlLbl val="0"/>
      </c:catAx>
      <c:valAx>
        <c:axId val="20133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136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506712999503"/>
          <c:y val="0.45999635502095898"/>
          <c:w val="0.11293634496919901"/>
          <c:h val="0.1452524147986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劳动效率分析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2718385367391997E-2"/>
          <c:y val="0.1074081509737"/>
          <c:w val="0.73043204036581499"/>
          <c:h val="0.80995783979120695"/>
        </c:manualLayout>
      </c:layout>
      <c:lineChart>
        <c:grouping val="standard"/>
        <c:varyColors val="0"/>
        <c:ser>
          <c:idx val="1"/>
          <c:order val="0"/>
          <c:tx>
            <c:strRef>
              <c:f>周报汇总!$M$137</c:f>
              <c:strCache>
                <c:ptCount val="1"/>
                <c:pt idx="0">
                  <c:v>劳动效率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周报汇总!$A$139:$B$146</c15:sqref>
                  </c15:fullRef>
                </c:ext>
              </c:extLst>
              <c:f>周报汇总!$A$139:$B$145</c:f>
              <c:strCache>
                <c:ptCount val="4"/>
                <c:pt idx="0">
                  <c:v>河北</c:v>
                </c:pt>
                <c:pt idx="1">
                  <c:v>西安</c:v>
                </c:pt>
                <c:pt idx="2">
                  <c:v>潍坊</c:v>
                </c:pt>
                <c:pt idx="3">
                  <c:v>长春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周报汇总!$M$139:$M$146</c15:sqref>
                  </c15:fullRef>
                </c:ext>
              </c:extLst>
              <c:f>周报汇总!$M$139:$M$145</c:f>
              <c:numCache>
                <c:formatCode>0.00%</c:formatCode>
                <c:ptCount val="4"/>
                <c:pt idx="0">
                  <c:v>0.8725536992840095</c:v>
                </c:pt>
                <c:pt idx="1">
                  <c:v>0.69676549865229109</c:v>
                </c:pt>
                <c:pt idx="2">
                  <c:v>0.82283737024221448</c:v>
                </c:pt>
                <c:pt idx="3">
                  <c:v>0.23333333333333334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685-9BFC-F1B3B9800E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481504"/>
        <c:axId val="199481112"/>
      </c:lineChart>
      <c:catAx>
        <c:axId val="19948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9481112"/>
        <c:crosses val="autoZero"/>
        <c:auto val="1"/>
        <c:lblAlgn val="ctr"/>
        <c:lblOffset val="100"/>
        <c:noMultiLvlLbl val="0"/>
      </c:catAx>
      <c:valAx>
        <c:axId val="199481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948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13055818353801"/>
          <c:y val="0.471391286890183"/>
          <c:w val="0.129139072847682"/>
          <c:h val="0.2591920181998977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安全管理发生及整改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周报汇总!$D$19:$F$19</c:f>
              <c:strCache>
                <c:ptCount val="3"/>
                <c:pt idx="0">
                  <c:v>发生总数</c:v>
                </c:pt>
                <c:pt idx="1">
                  <c:v>整改数量</c:v>
                </c:pt>
                <c:pt idx="2">
                  <c:v>整改率</c:v>
                </c:pt>
              </c:strCache>
            </c:strRef>
          </c:cat>
          <c:val>
            <c:numRef>
              <c:f>周报汇总!$D$27:$F$27</c:f>
              <c:numCache>
                <c:formatCode>0_);[Red]\(0\)</c:formatCode>
                <c:ptCount val="3"/>
                <c:pt idx="0">
                  <c:v>8</c:v>
                </c:pt>
                <c:pt idx="1">
                  <c:v>8</c:v>
                </c:pt>
                <c:pt idx="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A-4428-A4E6-AA2C06A2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481896"/>
        <c:axId val="199479936"/>
      </c:barChart>
      <c:catAx>
        <c:axId val="19948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9479936"/>
        <c:crosses val="autoZero"/>
        <c:auto val="1"/>
        <c:lblAlgn val="ctr"/>
        <c:lblOffset val="100"/>
        <c:noMultiLvlLbl val="0"/>
      </c:catAx>
      <c:valAx>
        <c:axId val="19947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9481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周报汇总!$B$113:$B$117</c15:sqref>
                  </c15:fullRef>
                </c:ext>
              </c:extLst>
              <c:f>(周报汇总!$B$113:$B$114,周报汇总!$B$117)</c:f>
              <c:strCache>
                <c:ptCount val="3"/>
                <c:pt idx="0">
                  <c:v>目标</c:v>
                </c:pt>
                <c:pt idx="1">
                  <c:v>实际</c:v>
                </c:pt>
                <c:pt idx="2">
                  <c:v>运费占比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周报汇总!$K$113:$K$117</c15:sqref>
                  </c15:fullRef>
                </c:ext>
              </c:extLst>
              <c:f>(周报汇总!$K$113:$K$114,周报汇总!$K$117)</c:f>
              <c:numCache>
                <c:formatCode>0.00_);[Red]\(0.00\)</c:formatCode>
                <c:ptCount val="3"/>
                <c:pt idx="0">
                  <c:v>21.5</c:v>
                </c:pt>
                <c:pt idx="1">
                  <c:v>21.63</c:v>
                </c:pt>
                <c:pt idx="2" formatCode="0.00%">
                  <c:v>1.4537951244429807E-2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4AF4-BB3C-DDD87482CD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9482680"/>
        <c:axId val="199483072"/>
      </c:barChart>
      <c:catAx>
        <c:axId val="199482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9483072"/>
        <c:crosses val="autoZero"/>
        <c:auto val="1"/>
        <c:lblAlgn val="ctr"/>
        <c:lblOffset val="100"/>
        <c:noMultiLvlLbl val="0"/>
      </c:catAx>
      <c:valAx>
        <c:axId val="19948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9482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周报汇总!$A$255:$B$255</c:f>
              <c:strCache>
                <c:ptCount val="2"/>
                <c:pt idx="0">
                  <c:v>供应商PPM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周报汇总!$C$252:$G$252</c:f>
              <c:strCache>
                <c:ptCount val="4"/>
                <c:pt idx="0">
                  <c:v>河北</c:v>
                </c:pt>
                <c:pt idx="1">
                  <c:v>西安</c:v>
                </c:pt>
                <c:pt idx="2">
                  <c:v>潍坊</c:v>
                </c:pt>
                <c:pt idx="3">
                  <c:v>长春</c:v>
                </c:pt>
              </c:strCache>
            </c:strRef>
          </c:cat>
          <c:val>
            <c:numRef>
              <c:f>周报汇总!$C$255:$G$255</c:f>
              <c:numCache>
                <c:formatCode>0.00%</c:formatCode>
                <c:ptCount val="5"/>
                <c:pt idx="0">
                  <c:v>3.58</c:v>
                </c:pt>
                <c:pt idx="1">
                  <c:v>0.46</c:v>
                </c:pt>
                <c:pt idx="2">
                  <c:v>0.74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7-454F-89A0-76D7AA52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2869032"/>
        <c:axId val="4228694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周报汇总!$C$253:$G$253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1000</c:v>
                      </c:pt>
                      <c:pt idx="1">
                        <c:v>300</c:v>
                      </c:pt>
                      <c:pt idx="2">
                        <c:v>300</c:v>
                      </c:pt>
                      <c:pt idx="3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97-454F-89A0-76D7AA52AA5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周报汇总!$C$252:$G$252</c15:sqref>
                        </c15:formulaRef>
                      </c:ext>
                    </c:extLst>
                    <c:strCache>
                      <c:ptCount val="4"/>
                      <c:pt idx="0">
                        <c:v>河北</c:v>
                      </c:pt>
                      <c:pt idx="1">
                        <c:v>西安</c:v>
                      </c:pt>
                      <c:pt idx="2">
                        <c:v>潍坊</c:v>
                      </c:pt>
                      <c:pt idx="3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周报汇总!$C$254:$G$254</c15:sqref>
                        </c15:formulaRef>
                      </c:ext>
                    </c:extLst>
                    <c:numCache>
                      <c:formatCode>0_);[Red]\(0\)</c:formatCode>
                      <c:ptCount val="5"/>
                      <c:pt idx="0">
                        <c:v>3580</c:v>
                      </c:pt>
                      <c:pt idx="1">
                        <c:v>138</c:v>
                      </c:pt>
                      <c:pt idx="2">
                        <c:v>222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97-454F-89A0-76D7AA52AA5A}"/>
                  </c:ext>
                </c:extLst>
              </c15:ser>
            </c15:filteredBarSeries>
          </c:ext>
        </c:extLst>
      </c:barChart>
      <c:catAx>
        <c:axId val="42286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2869424"/>
        <c:crosses val="autoZero"/>
        <c:auto val="1"/>
        <c:lblAlgn val="ctr"/>
        <c:lblOffset val="100"/>
        <c:noMultiLvlLbl val="0"/>
      </c:catAx>
      <c:valAx>
        <c:axId val="42286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2869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61595</xdr:colOff>
      <xdr:row>0</xdr:row>
      <xdr:rowOff>55880</xdr:rowOff>
    </xdr:from>
    <xdr:to>
      <xdr:col>1</xdr:col>
      <xdr:colOff>622935</xdr:colOff>
      <xdr:row>1</xdr:row>
      <xdr:rowOff>290830</xdr:rowOff>
    </xdr:to>
    <xdr:pic>
      <xdr:nvPicPr>
        <xdr:cNvPr id="2668412" name="图片 1">
          <a:extLst>
            <a:ext uri="{FF2B5EF4-FFF2-40B4-BE49-F238E27FC236}">
              <a16:creationId xmlns:a16="http://schemas.microsoft.com/office/drawing/2014/main" id="{00000000-0008-0000-0000-00007CB728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" y="55880"/>
          <a:ext cx="1237615" cy="5664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15</xdr:col>
      <xdr:colOff>172085</xdr:colOff>
      <xdr:row>439</xdr:row>
      <xdr:rowOff>163195</xdr:rowOff>
    </xdr:from>
    <xdr:ext cx="191326" cy="260767"/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16210" y="172657135"/>
          <a:ext cx="19113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/>
        </a:p>
      </xdr:txBody>
    </xdr:sp>
    <xdr:clientData/>
  </xdr:oneCellAnchor>
  <xdr:twoCellAnchor>
    <xdr:from>
      <xdr:col>11</xdr:col>
      <xdr:colOff>1653540</xdr:colOff>
      <xdr:row>354</xdr:row>
      <xdr:rowOff>339090</xdr:rowOff>
    </xdr:from>
    <xdr:to>
      <xdr:col>11</xdr:col>
      <xdr:colOff>1653540</xdr:colOff>
      <xdr:row>354</xdr:row>
      <xdr:rowOff>339090</xdr:rowOff>
    </xdr:to>
    <xdr:sp macro="" textlink="">
      <xdr:nvSpPr>
        <xdr:cNvPr id="2624535" name="Object 27671">
          <a:extLst>
            <a:ext uri="{FF2B5EF4-FFF2-40B4-BE49-F238E27FC236}">
              <a16:creationId xmlns:a16="http://schemas.microsoft.com/office/drawing/2014/main" id="{00000000-0008-0000-0000-0000170C2800}"/>
            </a:ext>
          </a:extLst>
        </xdr:cNvPr>
        <xdr:cNvSpPr>
          <a:spLocks noChangeAspect="1"/>
        </xdr:cNvSpPr>
      </xdr:nvSpPr>
      <xdr:spPr>
        <a:xfrm>
          <a:off x="8115300" y="13623417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31750</xdr:colOff>
      <xdr:row>61</xdr:row>
      <xdr:rowOff>9525</xdr:rowOff>
    </xdr:from>
    <xdr:to>
      <xdr:col>22</xdr:col>
      <xdr:colOff>641984</xdr:colOff>
      <xdr:row>71</xdr:row>
      <xdr:rowOff>287655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30028</xdr:colOff>
      <xdr:row>86</xdr:row>
      <xdr:rowOff>34636</xdr:rowOff>
    </xdr:from>
    <xdr:to>
      <xdr:col>11</xdr:col>
      <xdr:colOff>616324</xdr:colOff>
      <xdr:row>91</xdr:row>
      <xdr:rowOff>280146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32385</xdr:colOff>
      <xdr:row>86</xdr:row>
      <xdr:rowOff>15875</xdr:rowOff>
    </xdr:from>
    <xdr:to>
      <xdr:col>22</xdr:col>
      <xdr:colOff>626745</xdr:colOff>
      <xdr:row>91</xdr:row>
      <xdr:rowOff>278130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44450</xdr:colOff>
      <xdr:row>104</xdr:row>
      <xdr:rowOff>24130</xdr:rowOff>
    </xdr:from>
    <xdr:to>
      <xdr:col>11</xdr:col>
      <xdr:colOff>621665</xdr:colOff>
      <xdr:row>109</xdr:row>
      <xdr:rowOff>285115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16510</xdr:colOff>
      <xdr:row>124</xdr:row>
      <xdr:rowOff>24130</xdr:rowOff>
    </xdr:from>
    <xdr:to>
      <xdr:col>22</xdr:col>
      <xdr:colOff>628015</xdr:colOff>
      <xdr:row>133</xdr:row>
      <xdr:rowOff>300355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34925</xdr:colOff>
      <xdr:row>136</xdr:row>
      <xdr:rowOff>18415</xdr:rowOff>
    </xdr:from>
    <xdr:to>
      <xdr:col>22</xdr:col>
      <xdr:colOff>653415</xdr:colOff>
      <xdr:row>145</xdr:row>
      <xdr:rowOff>294005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17318</xdr:colOff>
      <xdr:row>27</xdr:row>
      <xdr:rowOff>70925</xdr:rowOff>
    </xdr:from>
    <xdr:to>
      <xdr:col>5</xdr:col>
      <xdr:colOff>646603</xdr:colOff>
      <xdr:row>29</xdr:row>
      <xdr:rowOff>2701637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40640</xdr:colOff>
      <xdr:row>104</xdr:row>
      <xdr:rowOff>18415</xdr:rowOff>
    </xdr:from>
    <xdr:to>
      <xdr:col>22</xdr:col>
      <xdr:colOff>640080</xdr:colOff>
      <xdr:row>109</xdr:row>
      <xdr:rowOff>272415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540431</xdr:colOff>
      <xdr:row>251</xdr:row>
      <xdr:rowOff>33617</xdr:rowOff>
    </xdr:from>
    <xdr:to>
      <xdr:col>13</xdr:col>
      <xdr:colOff>356554</xdr:colOff>
      <xdr:row>256</xdr:row>
      <xdr:rowOff>302560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277091</xdr:colOff>
      <xdr:row>251</xdr:row>
      <xdr:rowOff>22412</xdr:rowOff>
    </xdr:from>
    <xdr:to>
      <xdr:col>22</xdr:col>
      <xdr:colOff>588311</xdr:colOff>
      <xdr:row>256</xdr:row>
      <xdr:rowOff>291355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534826</xdr:colOff>
      <xdr:row>258</xdr:row>
      <xdr:rowOff>22412</xdr:rowOff>
    </xdr:from>
    <xdr:to>
      <xdr:col>13</xdr:col>
      <xdr:colOff>350950</xdr:colOff>
      <xdr:row>263</xdr:row>
      <xdr:rowOff>291354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265885</xdr:colOff>
      <xdr:row>258</xdr:row>
      <xdr:rowOff>22412</xdr:rowOff>
    </xdr:from>
    <xdr:to>
      <xdr:col>22</xdr:col>
      <xdr:colOff>577105</xdr:colOff>
      <xdr:row>263</xdr:row>
      <xdr:rowOff>291354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21</xdr:col>
      <xdr:colOff>662305</xdr:colOff>
      <xdr:row>31</xdr:row>
      <xdr:rowOff>177800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22</xdr:row>
      <xdr:rowOff>0</xdr:rowOff>
    </xdr:from>
    <xdr:to>
      <xdr:col>3</xdr:col>
      <xdr:colOff>561340</xdr:colOff>
      <xdr:row>24</xdr:row>
      <xdr:rowOff>57785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620" y="4777740"/>
          <a:ext cx="2563495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</a:t>
          </a:r>
        </a:p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公式：投入产出比=总投入成本/总产值</a:t>
          </a:r>
        </a:p>
      </xdr:txBody>
    </xdr:sp>
    <xdr:clientData/>
  </xdr:twoCellAnchor>
  <xdr:twoCellAnchor>
    <xdr:from>
      <xdr:col>0</xdr:col>
      <xdr:colOff>36830</xdr:colOff>
      <xdr:row>0</xdr:row>
      <xdr:rowOff>139700</xdr:rowOff>
    </xdr:from>
    <xdr:to>
      <xdr:col>21</xdr:col>
      <xdr:colOff>657225</xdr:colOff>
      <xdr:row>10</xdr:row>
      <xdr:rowOff>178435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133350</xdr:rowOff>
    </xdr:from>
    <xdr:to>
      <xdr:col>17</xdr:col>
      <xdr:colOff>669925</xdr:colOff>
      <xdr:row>13</xdr:row>
      <xdr:rowOff>186055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17145</xdr:rowOff>
    </xdr:from>
    <xdr:to>
      <xdr:col>20</xdr:col>
      <xdr:colOff>671830</xdr:colOff>
      <xdr:row>36</xdr:row>
      <xdr:rowOff>170180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17145</xdr:rowOff>
    </xdr:from>
    <xdr:to>
      <xdr:col>2</xdr:col>
      <xdr:colOff>521335</xdr:colOff>
      <xdr:row>26</xdr:row>
      <xdr:rowOff>86360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7620" y="5446395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  <xdr:twoCellAnchor>
    <xdr:from>
      <xdr:col>0</xdr:col>
      <xdr:colOff>27940</xdr:colOff>
      <xdr:row>0</xdr:row>
      <xdr:rowOff>158750</xdr:rowOff>
    </xdr:from>
    <xdr:to>
      <xdr:col>20</xdr:col>
      <xdr:colOff>647700</xdr:colOff>
      <xdr:row>13</xdr:row>
      <xdr:rowOff>167005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25400</xdr:rowOff>
    </xdr:from>
    <xdr:to>
      <xdr:col>20</xdr:col>
      <xdr:colOff>648970</xdr:colOff>
      <xdr:row>36</xdr:row>
      <xdr:rowOff>162560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25400</xdr:rowOff>
    </xdr:from>
    <xdr:to>
      <xdr:col>2</xdr:col>
      <xdr:colOff>521335</xdr:colOff>
      <xdr:row>26</xdr:row>
      <xdr:rowOff>94615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7620" y="5454650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人数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人</a:t>
          </a:r>
        </a:p>
      </xdr:txBody>
    </xdr:sp>
    <xdr:clientData/>
  </xdr:twoCellAnchor>
  <xdr:twoCellAnchor>
    <xdr:from>
      <xdr:col>0</xdr:col>
      <xdr:colOff>22860</xdr:colOff>
      <xdr:row>0</xdr:row>
      <xdr:rowOff>165735</xdr:rowOff>
    </xdr:from>
    <xdr:to>
      <xdr:col>20</xdr:col>
      <xdr:colOff>640715</xdr:colOff>
      <xdr:row>12</xdr:row>
      <xdr:rowOff>161290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25</xdr:row>
      <xdr:rowOff>12065</xdr:rowOff>
    </xdr:from>
    <xdr:to>
      <xdr:col>13</xdr:col>
      <xdr:colOff>661670</xdr:colOff>
      <xdr:row>35</xdr:row>
      <xdr:rowOff>176530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107315</xdr:rowOff>
    </xdr:from>
    <xdr:to>
      <xdr:col>13</xdr:col>
      <xdr:colOff>652780</xdr:colOff>
      <xdr:row>12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</xdr:colOff>
      <xdr:row>25</xdr:row>
      <xdr:rowOff>12065</xdr:rowOff>
    </xdr:from>
    <xdr:to>
      <xdr:col>1</xdr:col>
      <xdr:colOff>466090</xdr:colOff>
      <xdr:row>26</xdr:row>
      <xdr:rowOff>81280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6510" y="5441315"/>
          <a:ext cx="112585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0</xdr:row>
      <xdr:rowOff>195580</xdr:rowOff>
    </xdr:from>
    <xdr:to>
      <xdr:col>20</xdr:col>
      <xdr:colOff>659130</xdr:colOff>
      <xdr:row>15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18415</xdr:colOff>
      <xdr:row>0</xdr:row>
      <xdr:rowOff>195580</xdr:rowOff>
    </xdr:from>
    <xdr:to>
      <xdr:col>1</xdr:col>
      <xdr:colOff>237490</xdr:colOff>
      <xdr:row>2</xdr:row>
      <xdr:rowOff>47625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8415" y="19558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24</xdr:row>
      <xdr:rowOff>23495</xdr:rowOff>
    </xdr:from>
    <xdr:to>
      <xdr:col>19</xdr:col>
      <xdr:colOff>670560</xdr:colOff>
      <xdr:row>35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21590</xdr:colOff>
      <xdr:row>0</xdr:row>
      <xdr:rowOff>165100</xdr:rowOff>
    </xdr:from>
    <xdr:to>
      <xdr:col>20</xdr:col>
      <xdr:colOff>668655</xdr:colOff>
      <xdr:row>12</xdr:row>
      <xdr:rowOff>175260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20320</xdr:colOff>
      <xdr:row>24</xdr:row>
      <xdr:rowOff>23495</xdr:rowOff>
    </xdr:from>
    <xdr:to>
      <xdr:col>1</xdr:col>
      <xdr:colOff>239395</xdr:colOff>
      <xdr:row>25</xdr:row>
      <xdr:rowOff>91440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0320" y="5235575"/>
          <a:ext cx="895350" cy="285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单位：人 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24</xdr:row>
      <xdr:rowOff>22225</xdr:rowOff>
    </xdr:from>
    <xdr:to>
      <xdr:col>20</xdr:col>
      <xdr:colOff>671830</xdr:colOff>
      <xdr:row>36</xdr:row>
      <xdr:rowOff>173355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0</xdr:row>
      <xdr:rowOff>123825</xdr:rowOff>
    </xdr:from>
    <xdr:to>
      <xdr:col>20</xdr:col>
      <xdr:colOff>665480</xdr:colOff>
      <xdr:row>12</xdr:row>
      <xdr:rowOff>181610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151130</xdr:rowOff>
    </xdr:from>
    <xdr:to>
      <xdr:col>17</xdr:col>
      <xdr:colOff>656590</xdr:colOff>
      <xdr:row>12</xdr:row>
      <xdr:rowOff>169545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18</xdr:col>
      <xdr:colOff>8890</xdr:colOff>
      <xdr:row>36</xdr:row>
      <xdr:rowOff>180340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</xdr:col>
      <xdr:colOff>226695</xdr:colOff>
      <xdr:row>25</xdr:row>
      <xdr:rowOff>61595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620" y="520446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160020</xdr:rowOff>
    </xdr:from>
    <xdr:to>
      <xdr:col>20</xdr:col>
      <xdr:colOff>670560</xdr:colOff>
      <xdr:row>12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208280</xdr:rowOff>
    </xdr:from>
    <xdr:to>
      <xdr:col>21</xdr:col>
      <xdr:colOff>5080</xdr:colOff>
      <xdr:row>36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</xdr:colOff>
      <xdr:row>39</xdr:row>
      <xdr:rowOff>213995</xdr:rowOff>
    </xdr:from>
    <xdr:to>
      <xdr:col>17</xdr:col>
      <xdr:colOff>230505</xdr:colOff>
      <xdr:row>41</xdr:row>
      <xdr:rowOff>66040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0831830" y="8683625"/>
          <a:ext cx="895350" cy="28638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92570</xdr:colOff>
      <xdr:row>0</xdr:row>
      <xdr:rowOff>30117</xdr:rowOff>
    </xdr:from>
    <xdr:to>
      <xdr:col>3</xdr:col>
      <xdr:colOff>327623</xdr:colOff>
      <xdr:row>1</xdr:row>
      <xdr:rowOff>109219</xdr:rowOff>
    </xdr:to>
    <xdr:pic>
      <xdr:nvPicPr>
        <xdr:cNvPr id="2" name="图片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0" y="30117"/>
          <a:ext cx="1330428" cy="260077"/>
        </a:xfrm>
        <a:prstGeom prst="rect">
          <a:avLst/>
        </a:prstGeom>
      </xdr:spPr>
    </xdr:pic>
    <xdr:clientData/>
  </xdr:twoCellAnchor>
  <xdr:twoCellAnchor editAs="oneCell">
    <xdr:from>
      <xdr:col>0</xdr:col>
      <xdr:colOff>126092</xdr:colOff>
      <xdr:row>0</xdr:row>
      <xdr:rowOff>62320</xdr:rowOff>
    </xdr:from>
    <xdr:to>
      <xdr:col>3</xdr:col>
      <xdr:colOff>571499</xdr:colOff>
      <xdr:row>1</xdr:row>
      <xdr:rowOff>195035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2" y="62320"/>
          <a:ext cx="1221014" cy="377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</xdr:colOff>
      <xdr:row>20</xdr:row>
      <xdr:rowOff>203835</xdr:rowOff>
    </xdr:from>
    <xdr:to>
      <xdr:col>1</xdr:col>
      <xdr:colOff>307975</xdr:colOff>
      <xdr:row>22</xdr:row>
      <xdr:rowOff>8255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70" y="454723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20</xdr:row>
      <xdr:rowOff>199390</xdr:rowOff>
    </xdr:from>
    <xdr:to>
      <xdr:col>1</xdr:col>
      <xdr:colOff>307340</xdr:colOff>
      <xdr:row>22</xdr:row>
      <xdr:rowOff>3810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35" y="4542790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2&#26376;&#20221;&#32463;&#33829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人员情况"/>
      <sheetName val="人均产值"/>
      <sheetName val="销售收入"/>
      <sheetName val="利润"/>
      <sheetName val="生产效率"/>
      <sheetName val="生产数量"/>
      <sheetName val="流失工时"/>
      <sheetName val="回款"/>
      <sheetName val="库存"/>
      <sheetName val="Sheet11"/>
    </sheetNames>
    <sheetDataSet>
      <sheetData sheetId="0">
        <row r="73">
          <cell r="B73" t="str">
            <v>天津</v>
          </cell>
          <cell r="C73">
            <v>7</v>
          </cell>
          <cell r="D73">
            <v>0.67753612240977901</v>
          </cell>
          <cell r="F73">
            <v>0.71258295984257303</v>
          </cell>
          <cell r="H73">
            <v>0.64248928497698499</v>
          </cell>
        </row>
        <row r="74">
          <cell r="B74" t="str">
            <v>河北</v>
          </cell>
          <cell r="C74">
            <v>3</v>
          </cell>
          <cell r="D74">
            <v>0.85469556315944395</v>
          </cell>
          <cell r="F74">
            <v>0.87053333981953396</v>
          </cell>
          <cell r="H74">
            <v>0.83885778649935305</v>
          </cell>
        </row>
        <row r="75">
          <cell r="B75" t="str">
            <v>湖南</v>
          </cell>
          <cell r="C75">
            <v>4</v>
          </cell>
          <cell r="D75">
            <v>0.8165</v>
          </cell>
          <cell r="F75">
            <v>0.81</v>
          </cell>
          <cell r="H75">
            <v>0.82299999999999995</v>
          </cell>
        </row>
        <row r="76">
          <cell r="B76" t="str">
            <v>西安</v>
          </cell>
          <cell r="C76">
            <v>1</v>
          </cell>
          <cell r="D76">
            <v>0.88088086929012699</v>
          </cell>
          <cell r="F76">
            <v>0.92560497498986105</v>
          </cell>
          <cell r="H76">
            <v>0.83615676359039204</v>
          </cell>
        </row>
        <row r="77">
          <cell r="B77" t="str">
            <v>山东</v>
          </cell>
          <cell r="C77">
            <v>5</v>
          </cell>
          <cell r="D77">
            <v>0.745</v>
          </cell>
          <cell r="F77">
            <v>0.73</v>
          </cell>
          <cell r="H77">
            <v>0.76</v>
          </cell>
        </row>
        <row r="78">
          <cell r="B78" t="str">
            <v>长春</v>
          </cell>
          <cell r="C78">
            <v>6</v>
          </cell>
          <cell r="D78">
            <v>0.70054546902373005</v>
          </cell>
          <cell r="F78">
            <v>0.68405797101449295</v>
          </cell>
          <cell r="H78">
            <v>0.71703296703296704</v>
          </cell>
        </row>
        <row r="79">
          <cell r="B79" t="str">
            <v>成都</v>
          </cell>
          <cell r="C79">
            <v>2</v>
          </cell>
          <cell r="D79">
            <v>0.85537281356241401</v>
          </cell>
          <cell r="F79">
            <v>0.91409511228533702</v>
          </cell>
          <cell r="H79">
            <v>0.79665051483949101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43"/>
  <sheetViews>
    <sheetView tabSelected="1" zoomScale="55" zoomScaleNormal="55" workbookViewId="0">
      <selection activeCell="K54" sqref="K54:L54"/>
    </sheetView>
  </sheetViews>
  <sheetFormatPr defaultColWidth="8.75" defaultRowHeight="14.25" x14ac:dyDescent="0.15"/>
  <cols>
    <col min="1" max="1" width="8.875" style="334" customWidth="1"/>
    <col min="2" max="2" width="8.875" style="335" customWidth="1"/>
    <col min="3" max="3" width="10.625" style="335" customWidth="1"/>
    <col min="4" max="4" width="10.5" style="335" customWidth="1"/>
    <col min="5" max="5" width="11.25" style="335" bestFit="1" customWidth="1"/>
    <col min="6" max="6" width="11.75" style="335" bestFit="1" customWidth="1"/>
    <col min="7" max="7" width="10.875" style="335" customWidth="1"/>
    <col min="8" max="8" width="8.875" style="335" customWidth="1"/>
    <col min="9" max="9" width="11.125" style="335" customWidth="1"/>
    <col min="10" max="10" width="11.625" style="335" customWidth="1"/>
    <col min="11" max="11" width="9.375" style="335" customWidth="1"/>
    <col min="12" max="12" width="10.5" style="335" customWidth="1"/>
    <col min="13" max="13" width="9.75" style="335" customWidth="1"/>
    <col min="14" max="14" width="10.25" style="335" customWidth="1"/>
    <col min="15" max="15" width="9.875" style="335" customWidth="1"/>
    <col min="16" max="16" width="8.875" style="335" customWidth="1"/>
    <col min="17" max="17" width="9.75" style="335" customWidth="1"/>
    <col min="18" max="20" width="8.875" style="335" customWidth="1"/>
    <col min="21" max="22" width="9.25" style="335" bestFit="1" customWidth="1"/>
    <col min="23" max="23" width="10.625" style="335" bestFit="1" customWidth="1"/>
    <col min="24" max="30" width="9" style="345"/>
    <col min="31" max="33" width="9" style="335"/>
    <col min="34" max="37" width="8.75" style="335"/>
    <col min="38" max="39" width="9.5" style="335"/>
    <col min="40" max="16384" width="8.75" style="335"/>
  </cols>
  <sheetData>
    <row r="1" spans="1:23" ht="26.1" customHeight="1" x14ac:dyDescent="0.15">
      <c r="A1" s="792"/>
      <c r="B1" s="793"/>
      <c r="C1" s="796" t="s">
        <v>259</v>
      </c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86" t="s">
        <v>0</v>
      </c>
      <c r="T1" s="339" t="s">
        <v>1</v>
      </c>
      <c r="U1" s="340" t="s">
        <v>2</v>
      </c>
      <c r="V1" s="340" t="s">
        <v>3</v>
      </c>
      <c r="W1" s="341" t="s">
        <v>4</v>
      </c>
    </row>
    <row r="2" spans="1:23" ht="26.1" customHeight="1" thickBot="1" x14ac:dyDescent="0.2">
      <c r="A2" s="794"/>
      <c r="B2" s="795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87"/>
      <c r="T2" s="348">
        <v>44159</v>
      </c>
      <c r="U2" s="342" t="s">
        <v>239</v>
      </c>
      <c r="V2" s="342"/>
      <c r="W2" s="343"/>
    </row>
    <row r="3" spans="1:23" ht="26.1" customHeight="1" thickBot="1" x14ac:dyDescent="0.2">
      <c r="A3" s="698"/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699"/>
      <c r="Q3" s="699"/>
      <c r="R3" s="699"/>
      <c r="S3" s="699"/>
      <c r="T3" s="699"/>
      <c r="U3" s="699"/>
      <c r="V3" s="699"/>
      <c r="W3" s="700"/>
    </row>
    <row r="4" spans="1:23" ht="26.1" hidden="1" customHeight="1" x14ac:dyDescent="0.15">
      <c r="A4" s="719" t="s">
        <v>5</v>
      </c>
      <c r="B4" s="800" t="s">
        <v>6</v>
      </c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0" t="s">
        <v>7</v>
      </c>
      <c r="N4" s="801"/>
      <c r="O4" s="801"/>
      <c r="P4" s="801"/>
      <c r="Q4" s="801"/>
      <c r="R4" s="801"/>
      <c r="S4" s="801"/>
      <c r="T4" s="801"/>
      <c r="U4" s="801"/>
      <c r="V4" s="801"/>
      <c r="W4" s="806"/>
    </row>
    <row r="5" spans="1:23" ht="26.1" hidden="1" customHeight="1" x14ac:dyDescent="0.15">
      <c r="A5" s="720"/>
      <c r="B5" s="802"/>
      <c r="C5" s="803"/>
      <c r="D5" s="803"/>
      <c r="E5" s="803"/>
      <c r="F5" s="803"/>
      <c r="G5" s="803"/>
      <c r="H5" s="803"/>
      <c r="I5" s="803"/>
      <c r="J5" s="803"/>
      <c r="K5" s="803"/>
      <c r="L5" s="803"/>
      <c r="M5" s="802"/>
      <c r="N5" s="803"/>
      <c r="O5" s="803"/>
      <c r="P5" s="803"/>
      <c r="Q5" s="803"/>
      <c r="R5" s="803"/>
      <c r="S5" s="803"/>
      <c r="T5" s="803"/>
      <c r="U5" s="803"/>
      <c r="V5" s="803"/>
      <c r="W5" s="807"/>
    </row>
    <row r="6" spans="1:23" ht="26.1" hidden="1" customHeight="1" x14ac:dyDescent="0.15">
      <c r="A6" s="720"/>
      <c r="B6" s="802"/>
      <c r="C6" s="803"/>
      <c r="D6" s="803"/>
      <c r="E6" s="803"/>
      <c r="F6" s="803"/>
      <c r="G6" s="803"/>
      <c r="H6" s="803"/>
      <c r="I6" s="803"/>
      <c r="J6" s="803"/>
      <c r="K6" s="803"/>
      <c r="L6" s="803"/>
      <c r="M6" s="802"/>
      <c r="N6" s="803"/>
      <c r="O6" s="803"/>
      <c r="P6" s="803"/>
      <c r="Q6" s="803"/>
      <c r="R6" s="803"/>
      <c r="S6" s="803"/>
      <c r="T6" s="803"/>
      <c r="U6" s="803"/>
      <c r="V6" s="803"/>
      <c r="W6" s="807"/>
    </row>
    <row r="7" spans="1:23" ht="26.1" hidden="1" customHeight="1" x14ac:dyDescent="0.15">
      <c r="A7" s="720"/>
      <c r="B7" s="802"/>
      <c r="C7" s="803"/>
      <c r="D7" s="803"/>
      <c r="E7" s="803"/>
      <c r="F7" s="803"/>
      <c r="G7" s="803"/>
      <c r="H7" s="803"/>
      <c r="I7" s="803"/>
      <c r="J7" s="803"/>
      <c r="K7" s="803"/>
      <c r="L7" s="803"/>
      <c r="M7" s="802"/>
      <c r="N7" s="803"/>
      <c r="O7" s="803"/>
      <c r="P7" s="803"/>
      <c r="Q7" s="803"/>
      <c r="R7" s="803"/>
      <c r="S7" s="803"/>
      <c r="T7" s="803"/>
      <c r="U7" s="803"/>
      <c r="V7" s="803"/>
      <c r="W7" s="807"/>
    </row>
    <row r="8" spans="1:23" ht="26.1" hidden="1" customHeight="1" x14ac:dyDescent="0.15">
      <c r="A8" s="720"/>
      <c r="B8" s="802"/>
      <c r="C8" s="803"/>
      <c r="D8" s="803"/>
      <c r="E8" s="803"/>
      <c r="F8" s="803"/>
      <c r="G8" s="803"/>
      <c r="H8" s="803"/>
      <c r="I8" s="803"/>
      <c r="J8" s="803"/>
      <c r="K8" s="803"/>
      <c r="L8" s="803"/>
      <c r="M8" s="802"/>
      <c r="N8" s="803"/>
      <c r="O8" s="803"/>
      <c r="P8" s="803"/>
      <c r="Q8" s="803"/>
      <c r="R8" s="803"/>
      <c r="S8" s="803"/>
      <c r="T8" s="803"/>
      <c r="U8" s="803"/>
      <c r="V8" s="803"/>
      <c r="W8" s="807"/>
    </row>
    <row r="9" spans="1:23" ht="26.1" hidden="1" customHeight="1" x14ac:dyDescent="0.15">
      <c r="A9" s="720"/>
      <c r="B9" s="802"/>
      <c r="C9" s="803"/>
      <c r="D9" s="803"/>
      <c r="E9" s="803"/>
      <c r="F9" s="803"/>
      <c r="G9" s="803"/>
      <c r="H9" s="803"/>
      <c r="I9" s="803"/>
      <c r="J9" s="803"/>
      <c r="K9" s="803"/>
      <c r="L9" s="803"/>
      <c r="M9" s="802"/>
      <c r="N9" s="803"/>
      <c r="O9" s="803"/>
      <c r="P9" s="803"/>
      <c r="Q9" s="803"/>
      <c r="R9" s="803"/>
      <c r="S9" s="803"/>
      <c r="T9" s="803"/>
      <c r="U9" s="803"/>
      <c r="V9" s="803"/>
      <c r="W9" s="807"/>
    </row>
    <row r="10" spans="1:23" ht="26.1" hidden="1" customHeight="1" x14ac:dyDescent="0.15">
      <c r="A10" s="720"/>
      <c r="B10" s="802"/>
      <c r="C10" s="803"/>
      <c r="D10" s="803"/>
      <c r="E10" s="803"/>
      <c r="F10" s="803"/>
      <c r="G10" s="803"/>
      <c r="H10" s="803"/>
      <c r="I10" s="803"/>
      <c r="J10" s="803"/>
      <c r="K10" s="803"/>
      <c r="L10" s="803"/>
      <c r="M10" s="802"/>
      <c r="N10" s="803"/>
      <c r="O10" s="803"/>
      <c r="P10" s="803"/>
      <c r="Q10" s="803"/>
      <c r="R10" s="803"/>
      <c r="S10" s="803"/>
      <c r="T10" s="803"/>
      <c r="U10" s="803"/>
      <c r="V10" s="803"/>
      <c r="W10" s="807"/>
    </row>
    <row r="11" spans="1:23" ht="26.1" hidden="1" customHeight="1" x14ac:dyDescent="0.15">
      <c r="A11" s="720"/>
      <c r="B11" s="802"/>
      <c r="C11" s="803"/>
      <c r="D11" s="803"/>
      <c r="E11" s="803"/>
      <c r="F11" s="803"/>
      <c r="G11" s="803"/>
      <c r="H11" s="803"/>
      <c r="I11" s="803"/>
      <c r="J11" s="803"/>
      <c r="K11" s="803"/>
      <c r="L11" s="803"/>
      <c r="M11" s="802"/>
      <c r="N11" s="803"/>
      <c r="O11" s="803"/>
      <c r="P11" s="803"/>
      <c r="Q11" s="803"/>
      <c r="R11" s="803"/>
      <c r="S11" s="803"/>
      <c r="T11" s="803"/>
      <c r="U11" s="803"/>
      <c r="V11" s="803"/>
      <c r="W11" s="807"/>
    </row>
    <row r="12" spans="1:23" ht="26.1" hidden="1" customHeight="1" x14ac:dyDescent="0.15">
      <c r="A12" s="720"/>
      <c r="B12" s="802"/>
      <c r="C12" s="803"/>
      <c r="D12" s="803"/>
      <c r="E12" s="803"/>
      <c r="F12" s="803"/>
      <c r="G12" s="803"/>
      <c r="H12" s="803"/>
      <c r="I12" s="803"/>
      <c r="J12" s="803"/>
      <c r="K12" s="803"/>
      <c r="L12" s="803"/>
      <c r="M12" s="802"/>
      <c r="N12" s="803"/>
      <c r="O12" s="803"/>
      <c r="P12" s="803"/>
      <c r="Q12" s="803"/>
      <c r="R12" s="803"/>
      <c r="S12" s="803"/>
      <c r="T12" s="803"/>
      <c r="U12" s="803"/>
      <c r="V12" s="803"/>
      <c r="W12" s="807"/>
    </row>
    <row r="13" spans="1:23" ht="26.1" hidden="1" customHeight="1" x14ac:dyDescent="0.15">
      <c r="A13" s="720"/>
      <c r="B13" s="802"/>
      <c r="C13" s="803"/>
      <c r="D13" s="803"/>
      <c r="E13" s="803"/>
      <c r="F13" s="803"/>
      <c r="G13" s="803"/>
      <c r="H13" s="803"/>
      <c r="I13" s="803"/>
      <c r="J13" s="803"/>
      <c r="K13" s="803"/>
      <c r="L13" s="803"/>
      <c r="M13" s="802"/>
      <c r="N13" s="803"/>
      <c r="O13" s="803"/>
      <c r="P13" s="803"/>
      <c r="Q13" s="803"/>
      <c r="R13" s="803"/>
      <c r="S13" s="803"/>
      <c r="T13" s="803"/>
      <c r="U13" s="803"/>
      <c r="V13" s="803"/>
      <c r="W13" s="807"/>
    </row>
    <row r="14" spans="1:23" ht="26.1" hidden="1" customHeight="1" x14ac:dyDescent="0.15">
      <c r="A14" s="721"/>
      <c r="B14" s="804"/>
      <c r="C14" s="805"/>
      <c r="D14" s="805"/>
      <c r="E14" s="805"/>
      <c r="F14" s="805"/>
      <c r="G14" s="805"/>
      <c r="H14" s="805"/>
      <c r="I14" s="805"/>
      <c r="J14" s="805"/>
      <c r="K14" s="805"/>
      <c r="L14" s="805"/>
      <c r="M14" s="804"/>
      <c r="N14" s="805"/>
      <c r="O14" s="805"/>
      <c r="P14" s="805"/>
      <c r="Q14" s="805"/>
      <c r="R14" s="805"/>
      <c r="S14" s="805"/>
      <c r="T14" s="805"/>
      <c r="U14" s="805"/>
      <c r="V14" s="805"/>
      <c r="W14" s="808"/>
    </row>
    <row r="15" spans="1:23" ht="26.1" hidden="1" customHeight="1" x14ac:dyDescent="0.15">
      <c r="A15" s="337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6"/>
      <c r="V15" s="336"/>
      <c r="W15" s="344"/>
    </row>
    <row r="16" spans="1:23" ht="26.1" customHeight="1" thickBot="1" x14ac:dyDescent="0.2">
      <c r="A16" s="1039" t="s">
        <v>8</v>
      </c>
      <c r="B16" s="1040"/>
      <c r="C16" s="1040"/>
      <c r="D16" s="1040"/>
      <c r="E16" s="1040"/>
      <c r="F16" s="1040"/>
      <c r="G16" s="1040"/>
      <c r="H16" s="1040"/>
      <c r="I16" s="1040"/>
      <c r="J16" s="1040"/>
      <c r="K16" s="1040"/>
      <c r="L16" s="1040"/>
      <c r="M16" s="1040"/>
      <c r="N16" s="1040"/>
      <c r="O16" s="1040"/>
      <c r="P16" s="1040"/>
      <c r="Q16" s="1040"/>
      <c r="R16" s="1040"/>
      <c r="S16" s="1040"/>
      <c r="T16" s="1040"/>
      <c r="U16" s="1040"/>
      <c r="V16" s="1040"/>
      <c r="W16" s="1041"/>
    </row>
    <row r="17" spans="1:23" ht="26.1" customHeight="1" x14ac:dyDescent="0.15">
      <c r="A17" s="741" t="s">
        <v>215</v>
      </c>
      <c r="B17" s="742"/>
      <c r="C17" s="742"/>
      <c r="D17" s="742"/>
      <c r="E17" s="742"/>
      <c r="F17" s="742"/>
      <c r="G17" s="742"/>
      <c r="H17" s="742"/>
      <c r="I17" s="742"/>
      <c r="J17" s="742"/>
      <c r="K17" s="742"/>
      <c r="L17" s="742"/>
      <c r="M17" s="742"/>
      <c r="N17" s="742"/>
      <c r="O17" s="742"/>
      <c r="P17" s="742"/>
      <c r="Q17" s="742"/>
      <c r="R17" s="742"/>
      <c r="S17" s="742"/>
      <c r="T17" s="742"/>
      <c r="U17" s="742"/>
      <c r="V17" s="742"/>
      <c r="W17" s="1004"/>
    </row>
    <row r="18" spans="1:23" ht="26.1" customHeight="1" x14ac:dyDescent="0.15">
      <c r="A18" s="1020" t="s">
        <v>9</v>
      </c>
      <c r="B18" s="1042" t="s">
        <v>10</v>
      </c>
      <c r="C18" s="1042" t="s">
        <v>11</v>
      </c>
      <c r="D18" s="1036"/>
      <c r="E18" s="1036"/>
      <c r="F18" s="1036"/>
      <c r="G18" s="1021"/>
      <c r="H18" s="1042" t="s">
        <v>12</v>
      </c>
      <c r="I18" s="1036"/>
      <c r="J18" s="1036"/>
      <c r="K18" s="1036"/>
      <c r="L18" s="1021"/>
      <c r="M18" s="899" t="s">
        <v>13</v>
      </c>
      <c r="N18" s="900"/>
      <c r="O18" s="900"/>
      <c r="P18" s="900"/>
      <c r="Q18" s="900"/>
      <c r="R18" s="900"/>
      <c r="S18" s="1042" t="s">
        <v>14</v>
      </c>
      <c r="T18" s="1036"/>
      <c r="U18" s="1036"/>
      <c r="V18" s="1036"/>
      <c r="W18" s="1043"/>
    </row>
    <row r="19" spans="1:23" ht="26.1" customHeight="1" x14ac:dyDescent="0.15">
      <c r="A19" s="747"/>
      <c r="B19" s="1050"/>
      <c r="C19" s="403" t="s">
        <v>15</v>
      </c>
      <c r="D19" s="403" t="s">
        <v>16</v>
      </c>
      <c r="E19" s="404" t="s">
        <v>17</v>
      </c>
      <c r="F19" s="405" t="s">
        <v>18</v>
      </c>
      <c r="G19" s="405" t="s">
        <v>19</v>
      </c>
      <c r="H19" s="403" t="s">
        <v>15</v>
      </c>
      <c r="I19" s="403" t="s">
        <v>16</v>
      </c>
      <c r="J19" s="404" t="s">
        <v>17</v>
      </c>
      <c r="K19" s="405" t="s">
        <v>18</v>
      </c>
      <c r="L19" s="405" t="s">
        <v>19</v>
      </c>
      <c r="M19" s="406" t="s">
        <v>15</v>
      </c>
      <c r="N19" s="406" t="s">
        <v>16</v>
      </c>
      <c r="O19" s="407" t="s">
        <v>17</v>
      </c>
      <c r="P19" s="408" t="s">
        <v>18</v>
      </c>
      <c r="Q19" s="408" t="s">
        <v>19</v>
      </c>
      <c r="R19" s="408" t="s">
        <v>20</v>
      </c>
      <c r="S19" s="403" t="s">
        <v>15</v>
      </c>
      <c r="T19" s="403" t="s">
        <v>16</v>
      </c>
      <c r="U19" s="404" t="s">
        <v>17</v>
      </c>
      <c r="V19" s="405" t="s">
        <v>18</v>
      </c>
      <c r="W19" s="409" t="s">
        <v>19</v>
      </c>
    </row>
    <row r="20" spans="1:23" ht="26.1" hidden="1" customHeight="1" x14ac:dyDescent="0.15">
      <c r="A20" s="410" t="s">
        <v>21</v>
      </c>
      <c r="B20" s="411"/>
      <c r="C20" s="412"/>
      <c r="D20" s="413"/>
      <c r="E20" s="414"/>
      <c r="F20" s="415"/>
      <c r="G20" s="413"/>
      <c r="H20" s="412"/>
      <c r="I20" s="416"/>
      <c r="J20" s="417"/>
      <c r="K20" s="418"/>
      <c r="L20" s="416"/>
      <c r="M20" s="412"/>
      <c r="N20" s="416"/>
      <c r="O20" s="417"/>
      <c r="P20" s="418"/>
      <c r="Q20" s="416"/>
      <c r="R20" s="419"/>
      <c r="S20" s="412"/>
      <c r="T20" s="416"/>
      <c r="U20" s="417"/>
      <c r="V20" s="418"/>
      <c r="W20" s="420"/>
    </row>
    <row r="21" spans="1:23" ht="26.1" customHeight="1" x14ac:dyDescent="0.15">
      <c r="A21" s="410" t="s">
        <v>22</v>
      </c>
      <c r="B21" s="421">
        <f>RANK(D21,D20:D26,0)</f>
        <v>2</v>
      </c>
      <c r="C21" s="422">
        <v>0</v>
      </c>
      <c r="D21" s="423">
        <f t="shared" ref="D21:D24" si="0">I21+N21+T21</f>
        <v>3</v>
      </c>
      <c r="E21" s="424">
        <f t="shared" ref="E21:E24" si="1">J21+O21+U21</f>
        <v>3</v>
      </c>
      <c r="F21" s="425">
        <f>E21/D21</f>
        <v>1</v>
      </c>
      <c r="G21" s="423">
        <f t="shared" ref="G21:G24" si="2">L21+Q21+W21</f>
        <v>0</v>
      </c>
      <c r="H21" s="503">
        <v>0</v>
      </c>
      <c r="I21" s="423">
        <v>3</v>
      </c>
      <c r="J21" s="424">
        <v>3</v>
      </c>
      <c r="K21" s="428">
        <f t="shared" ref="K21:K27" si="3">J21/I21</f>
        <v>1</v>
      </c>
      <c r="L21" s="423">
        <v>0</v>
      </c>
      <c r="M21" s="503">
        <v>0</v>
      </c>
      <c r="N21" s="423">
        <v>0</v>
      </c>
      <c r="O21" s="424">
        <v>0</v>
      </c>
      <c r="P21" s="428" t="e">
        <f t="shared" ref="P21:P27" si="4">O21/N21</f>
        <v>#DIV/0!</v>
      </c>
      <c r="Q21" s="423">
        <v>0</v>
      </c>
      <c r="R21" s="575">
        <v>0</v>
      </c>
      <c r="S21" s="503">
        <v>0</v>
      </c>
      <c r="T21" s="423">
        <v>0</v>
      </c>
      <c r="U21" s="424">
        <v>0</v>
      </c>
      <c r="V21" s="428" t="e">
        <f t="shared" ref="V21:V27" si="5">U21/T21</f>
        <v>#DIV/0!</v>
      </c>
      <c r="W21" s="580">
        <v>0</v>
      </c>
    </row>
    <row r="22" spans="1:23" ht="26.1" customHeight="1" x14ac:dyDescent="0.15">
      <c r="A22" s="410" t="s">
        <v>23</v>
      </c>
      <c r="B22" s="421">
        <f>RANK(D22,D20:D26,0)</f>
        <v>3</v>
      </c>
      <c r="C22" s="422">
        <v>0</v>
      </c>
      <c r="D22" s="423">
        <f t="shared" si="0"/>
        <v>0</v>
      </c>
      <c r="E22" s="424">
        <f t="shared" si="1"/>
        <v>0</v>
      </c>
      <c r="F22" s="425" t="e">
        <f t="shared" ref="F22:F24" si="6">E22/D22</f>
        <v>#DIV/0!</v>
      </c>
      <c r="G22" s="423">
        <f t="shared" si="2"/>
        <v>0</v>
      </c>
      <c r="H22" s="503">
        <v>0</v>
      </c>
      <c r="I22" s="423">
        <v>0</v>
      </c>
      <c r="J22" s="424">
        <v>0</v>
      </c>
      <c r="K22" s="428" t="e">
        <f t="shared" si="3"/>
        <v>#DIV/0!</v>
      </c>
      <c r="L22" s="423">
        <v>0</v>
      </c>
      <c r="M22" s="503">
        <v>0</v>
      </c>
      <c r="N22" s="423">
        <v>0</v>
      </c>
      <c r="O22" s="424">
        <v>0</v>
      </c>
      <c r="P22" s="428" t="e">
        <f>O2/N22</f>
        <v>#DIV/0!</v>
      </c>
      <c r="Q22" s="423">
        <v>0</v>
      </c>
      <c r="R22" s="575">
        <v>0</v>
      </c>
      <c r="S22" s="503">
        <v>0</v>
      </c>
      <c r="T22" s="423">
        <v>0</v>
      </c>
      <c r="U22" s="424">
        <v>0</v>
      </c>
      <c r="V22" s="428" t="e">
        <f t="shared" si="5"/>
        <v>#DIV/0!</v>
      </c>
      <c r="W22" s="580">
        <v>0</v>
      </c>
    </row>
    <row r="23" spans="1:23" ht="26.1" customHeight="1" x14ac:dyDescent="0.15">
      <c r="A23" s="410" t="s">
        <v>24</v>
      </c>
      <c r="B23" s="421">
        <f>RANK(D23,D20:D26,0)</f>
        <v>1</v>
      </c>
      <c r="C23" s="422">
        <v>0</v>
      </c>
      <c r="D23" s="423">
        <f t="shared" si="0"/>
        <v>5</v>
      </c>
      <c r="E23" s="424">
        <f t="shared" si="1"/>
        <v>5</v>
      </c>
      <c r="F23" s="425">
        <f t="shared" si="6"/>
        <v>1</v>
      </c>
      <c r="G23" s="423">
        <f t="shared" si="2"/>
        <v>3</v>
      </c>
      <c r="H23" s="503">
        <v>0</v>
      </c>
      <c r="I23" s="423">
        <v>3</v>
      </c>
      <c r="J23" s="424">
        <v>3</v>
      </c>
      <c r="K23" s="428">
        <f t="shared" si="3"/>
        <v>1</v>
      </c>
      <c r="L23" s="423">
        <v>3</v>
      </c>
      <c r="M23" s="503">
        <v>0</v>
      </c>
      <c r="N23" s="423">
        <v>0</v>
      </c>
      <c r="O23" s="424">
        <v>0</v>
      </c>
      <c r="P23" s="428" t="e">
        <f t="shared" ref="P23:P24" si="7">O23/N23</f>
        <v>#DIV/0!</v>
      </c>
      <c r="Q23" s="423">
        <v>0</v>
      </c>
      <c r="R23" s="575">
        <v>0</v>
      </c>
      <c r="S23" s="503">
        <v>0</v>
      </c>
      <c r="T23" s="423">
        <v>2</v>
      </c>
      <c r="U23" s="424">
        <v>2</v>
      </c>
      <c r="V23" s="428">
        <f t="shared" ref="V23:V24" si="8">U23/T23</f>
        <v>1</v>
      </c>
      <c r="W23" s="580">
        <v>0</v>
      </c>
    </row>
    <row r="24" spans="1:23" ht="25.5" customHeight="1" x14ac:dyDescent="0.15">
      <c r="A24" s="410" t="s">
        <v>25</v>
      </c>
      <c r="B24" s="421">
        <f>RANK(D24,D20:D26,0)</f>
        <v>3</v>
      </c>
      <c r="C24" s="422">
        <v>0</v>
      </c>
      <c r="D24" s="423">
        <f t="shared" si="0"/>
        <v>0</v>
      </c>
      <c r="E24" s="424">
        <f t="shared" si="1"/>
        <v>0</v>
      </c>
      <c r="F24" s="425" t="e">
        <f t="shared" si="6"/>
        <v>#DIV/0!</v>
      </c>
      <c r="G24" s="423">
        <f t="shared" si="2"/>
        <v>0</v>
      </c>
      <c r="H24" s="503">
        <v>0</v>
      </c>
      <c r="I24" s="423">
        <v>0</v>
      </c>
      <c r="J24" s="424">
        <v>0</v>
      </c>
      <c r="K24" s="428" t="e">
        <f t="shared" ref="K24" si="9">J24/I24</f>
        <v>#DIV/0!</v>
      </c>
      <c r="L24" s="423">
        <v>0</v>
      </c>
      <c r="M24" s="503">
        <v>0</v>
      </c>
      <c r="N24" s="423">
        <v>0</v>
      </c>
      <c r="O24" s="424">
        <v>0</v>
      </c>
      <c r="P24" s="428" t="e">
        <f t="shared" si="7"/>
        <v>#DIV/0!</v>
      </c>
      <c r="Q24" s="423">
        <v>0</v>
      </c>
      <c r="R24" s="575">
        <v>0</v>
      </c>
      <c r="S24" s="503">
        <v>0</v>
      </c>
      <c r="T24" s="423">
        <v>0</v>
      </c>
      <c r="U24" s="424">
        <v>0</v>
      </c>
      <c r="V24" s="428" t="e">
        <f t="shared" si="8"/>
        <v>#DIV/0!</v>
      </c>
      <c r="W24" s="580">
        <v>0</v>
      </c>
    </row>
    <row r="25" spans="1:23" ht="25.5" hidden="1" customHeight="1" x14ac:dyDescent="0.15">
      <c r="A25" s="410" t="s">
        <v>26</v>
      </c>
      <c r="B25" s="421"/>
      <c r="C25" s="422"/>
      <c r="D25" s="423"/>
      <c r="E25" s="424"/>
      <c r="F25" s="425"/>
      <c r="G25" s="423"/>
      <c r="H25" s="422"/>
      <c r="I25" s="426"/>
      <c r="J25" s="427"/>
      <c r="K25" s="428"/>
      <c r="L25" s="426"/>
      <c r="M25" s="422"/>
      <c r="N25" s="426"/>
      <c r="O25" s="427"/>
      <c r="P25" s="428"/>
      <c r="Q25" s="426"/>
      <c r="R25" s="429"/>
      <c r="S25" s="422"/>
      <c r="T25" s="426"/>
      <c r="U25" s="427"/>
      <c r="V25" s="428"/>
      <c r="W25" s="430"/>
    </row>
    <row r="26" spans="1:23" ht="25.5" hidden="1" customHeight="1" x14ac:dyDescent="0.15">
      <c r="A26" s="410" t="s">
        <v>27</v>
      </c>
      <c r="B26" s="421"/>
      <c r="C26" s="422"/>
      <c r="D26" s="423"/>
      <c r="E26" s="424"/>
      <c r="F26" s="425"/>
      <c r="G26" s="423"/>
      <c r="H26" s="422"/>
      <c r="I26" s="426"/>
      <c r="J26" s="427"/>
      <c r="K26" s="428"/>
      <c r="L26" s="426"/>
      <c r="M26" s="422"/>
      <c r="N26" s="426"/>
      <c r="O26" s="427"/>
      <c r="P26" s="428"/>
      <c r="Q26" s="426"/>
      <c r="R26" s="429"/>
      <c r="S26" s="422"/>
      <c r="T26" s="426"/>
      <c r="U26" s="427"/>
      <c r="V26" s="428"/>
      <c r="W26" s="430"/>
    </row>
    <row r="27" spans="1:23" ht="26.1" customHeight="1" thickBot="1" x14ac:dyDescent="0.2">
      <c r="A27" s="431" t="s">
        <v>28</v>
      </c>
      <c r="B27" s="432" t="s">
        <v>29</v>
      </c>
      <c r="C27" s="433">
        <f>SUM(C20:C26)</f>
        <v>0</v>
      </c>
      <c r="D27" s="434">
        <f>SUM(D20:D26)</f>
        <v>8</v>
      </c>
      <c r="E27" s="434">
        <f>SUM(E20:E26)</f>
        <v>8</v>
      </c>
      <c r="F27" s="435">
        <f>E27/D27</f>
        <v>1</v>
      </c>
      <c r="G27" s="434">
        <f>SUM(G20:G26)</f>
        <v>3</v>
      </c>
      <c r="H27" s="433">
        <v>0</v>
      </c>
      <c r="I27" s="436">
        <f>SUM(I20:I26)</f>
        <v>6</v>
      </c>
      <c r="J27" s="436">
        <f>SUM(J20:J26)</f>
        <v>6</v>
      </c>
      <c r="K27" s="437">
        <f t="shared" si="3"/>
        <v>1</v>
      </c>
      <c r="L27" s="434">
        <f>SUM(L20:L26)</f>
        <v>3</v>
      </c>
      <c r="M27" s="433">
        <v>0</v>
      </c>
      <c r="N27" s="436">
        <f>SUM(N20:N26)</f>
        <v>0</v>
      </c>
      <c r="O27" s="436">
        <f>SUM(O20:O26)</f>
        <v>0</v>
      </c>
      <c r="P27" s="437" t="e">
        <f t="shared" si="4"/>
        <v>#DIV/0!</v>
      </c>
      <c r="Q27" s="434">
        <f>SUM(Q20:Q26)</f>
        <v>0</v>
      </c>
      <c r="R27" s="438">
        <f>SUM(R20:R26)</f>
        <v>0</v>
      </c>
      <c r="S27" s="433">
        <v>0</v>
      </c>
      <c r="T27" s="436">
        <f>SUM(T20:T26)</f>
        <v>2</v>
      </c>
      <c r="U27" s="436">
        <f>SUM(U20:U26)</f>
        <v>2</v>
      </c>
      <c r="V27" s="437">
        <f t="shared" si="5"/>
        <v>1</v>
      </c>
      <c r="W27" s="439">
        <f>SUM(W20:W26)</f>
        <v>0</v>
      </c>
    </row>
    <row r="28" spans="1:23" ht="25.5" customHeight="1" x14ac:dyDescent="0.15">
      <c r="A28" s="690"/>
      <c r="B28" s="691"/>
      <c r="C28" s="691"/>
      <c r="D28" s="691"/>
      <c r="E28" s="691"/>
      <c r="F28" s="1051"/>
      <c r="G28" s="1044" t="s">
        <v>30</v>
      </c>
      <c r="H28" s="1045"/>
      <c r="I28" s="1045"/>
      <c r="J28" s="1045"/>
      <c r="K28" s="1045"/>
      <c r="L28" s="1045"/>
      <c r="M28" s="1045"/>
      <c r="N28" s="1045"/>
      <c r="O28" s="1045"/>
      <c r="P28" s="1045"/>
      <c r="Q28" s="1045"/>
      <c r="R28" s="1045"/>
      <c r="S28" s="1045"/>
      <c r="T28" s="1045"/>
      <c r="U28" s="1045"/>
      <c r="V28" s="1045"/>
      <c r="W28" s="1046"/>
    </row>
    <row r="29" spans="1:23" ht="25.5" customHeight="1" x14ac:dyDescent="0.15">
      <c r="A29" s="1052"/>
      <c r="B29" s="1053"/>
      <c r="C29" s="1053"/>
      <c r="D29" s="1053"/>
      <c r="E29" s="1053"/>
      <c r="F29" s="1054"/>
      <c r="G29" s="440" t="s">
        <v>9</v>
      </c>
      <c r="H29" s="1047" t="s">
        <v>31</v>
      </c>
      <c r="I29" s="1048"/>
      <c r="J29" s="1048"/>
      <c r="K29" s="1048"/>
      <c r="L29" s="1048"/>
      <c r="M29" s="1047" t="s">
        <v>32</v>
      </c>
      <c r="N29" s="1048"/>
      <c r="O29" s="1048"/>
      <c r="P29" s="1048"/>
      <c r="Q29" s="1048"/>
      <c r="R29" s="1048"/>
      <c r="S29" s="1048"/>
      <c r="T29" s="1049"/>
      <c r="U29" s="403" t="s">
        <v>33</v>
      </c>
      <c r="V29" s="403" t="s">
        <v>34</v>
      </c>
      <c r="W29" s="441" t="s">
        <v>35</v>
      </c>
    </row>
    <row r="30" spans="1:23" ht="216" customHeight="1" thickBot="1" x14ac:dyDescent="0.2">
      <c r="A30" s="1052"/>
      <c r="B30" s="1053"/>
      <c r="C30" s="1053"/>
      <c r="D30" s="1053"/>
      <c r="E30" s="1053"/>
      <c r="F30" s="1054"/>
      <c r="G30" s="581" t="s">
        <v>24</v>
      </c>
      <c r="H30" s="677" t="s">
        <v>250</v>
      </c>
      <c r="I30" s="678"/>
      <c r="J30" s="678"/>
      <c r="K30" s="678"/>
      <c r="L30" s="689"/>
      <c r="M30" s="657" t="s">
        <v>251</v>
      </c>
      <c r="N30" s="658"/>
      <c r="O30" s="658"/>
      <c r="P30" s="658"/>
      <c r="Q30" s="658"/>
      <c r="R30" s="658"/>
      <c r="S30" s="658"/>
      <c r="T30" s="707"/>
      <c r="U30" s="582" t="s">
        <v>252</v>
      </c>
      <c r="V30" s="582" t="s">
        <v>253</v>
      </c>
      <c r="W30" s="583">
        <v>44196</v>
      </c>
    </row>
    <row r="31" spans="1:23" ht="26.1" customHeight="1" x14ac:dyDescent="0.15">
      <c r="A31" s="690"/>
      <c r="B31" s="691"/>
      <c r="C31" s="691"/>
      <c r="D31" s="691"/>
      <c r="E31" s="691"/>
      <c r="F31" s="691"/>
      <c r="G31" s="691"/>
      <c r="H31" s="691"/>
      <c r="I31" s="691"/>
      <c r="J31" s="691"/>
      <c r="K31" s="691"/>
      <c r="L31" s="691"/>
      <c r="M31" s="691"/>
      <c r="N31" s="691"/>
      <c r="O31" s="691"/>
      <c r="P31" s="691"/>
      <c r="Q31" s="691"/>
      <c r="R31" s="691"/>
      <c r="S31" s="691"/>
      <c r="T31" s="691"/>
      <c r="U31" s="691"/>
      <c r="V31" s="691"/>
      <c r="W31" s="692"/>
    </row>
    <row r="32" spans="1:23" ht="26.1" customHeight="1" thickBot="1" x14ac:dyDescent="0.2">
      <c r="A32" s="693" t="s">
        <v>36</v>
      </c>
      <c r="B32" s="694"/>
      <c r="C32" s="694"/>
      <c r="D32" s="694"/>
      <c r="E32" s="694"/>
      <c r="F32" s="694"/>
      <c r="G32" s="694"/>
      <c r="H32" s="694"/>
      <c r="I32" s="694"/>
      <c r="J32" s="694"/>
      <c r="K32" s="694"/>
      <c r="L32" s="694"/>
      <c r="M32" s="694"/>
      <c r="N32" s="694"/>
      <c r="O32" s="694"/>
      <c r="P32" s="694"/>
      <c r="Q32" s="694"/>
      <c r="R32" s="694"/>
      <c r="S32" s="694"/>
      <c r="T32" s="694"/>
      <c r="U32" s="694"/>
      <c r="V32" s="694"/>
      <c r="W32" s="695"/>
    </row>
    <row r="33" spans="1:25" ht="26.1" customHeight="1" x14ac:dyDescent="0.15">
      <c r="A33" s="741" t="s">
        <v>37</v>
      </c>
      <c r="B33" s="742"/>
      <c r="C33" s="742"/>
      <c r="D33" s="1001" t="s">
        <v>38</v>
      </c>
      <c r="E33" s="1002"/>
      <c r="F33" s="1002"/>
      <c r="G33" s="1002"/>
      <c r="H33" s="1002"/>
      <c r="I33" s="1002"/>
      <c r="J33" s="1002"/>
      <c r="K33" s="1002"/>
      <c r="L33" s="1057"/>
      <c r="M33" s="1001" t="s">
        <v>39</v>
      </c>
      <c r="N33" s="1002"/>
      <c r="O33" s="1002"/>
      <c r="P33" s="1002"/>
      <c r="Q33" s="1002"/>
      <c r="R33" s="1002"/>
      <c r="S33" s="1002"/>
      <c r="T33" s="1002"/>
      <c r="U33" s="1002"/>
      <c r="V33" s="788" t="s">
        <v>112</v>
      </c>
      <c r="W33" s="789"/>
    </row>
    <row r="34" spans="1:25" ht="26.1" customHeight="1" x14ac:dyDescent="0.15">
      <c r="A34" s="743"/>
      <c r="B34" s="744"/>
      <c r="C34" s="744"/>
      <c r="D34" s="442" t="s">
        <v>21</v>
      </c>
      <c r="E34" s="442" t="s">
        <v>22</v>
      </c>
      <c r="F34" s="442" t="s">
        <v>23</v>
      </c>
      <c r="G34" s="442" t="s">
        <v>24</v>
      </c>
      <c r="H34" s="442" t="s">
        <v>25</v>
      </c>
      <c r="I34" s="442" t="s">
        <v>26</v>
      </c>
      <c r="J34" s="442" t="s">
        <v>27</v>
      </c>
      <c r="K34" s="744" t="s">
        <v>28</v>
      </c>
      <c r="L34" s="744"/>
      <c r="M34" s="442" t="s">
        <v>21</v>
      </c>
      <c r="N34" s="442" t="s">
        <v>22</v>
      </c>
      <c r="O34" s="442" t="s">
        <v>23</v>
      </c>
      <c r="P34" s="442" t="s">
        <v>24</v>
      </c>
      <c r="Q34" s="442" t="s">
        <v>25</v>
      </c>
      <c r="R34" s="442" t="s">
        <v>26</v>
      </c>
      <c r="S34" s="442" t="s">
        <v>27</v>
      </c>
      <c r="T34" s="744" t="s">
        <v>28</v>
      </c>
      <c r="U34" s="744"/>
      <c r="V34" s="790"/>
      <c r="W34" s="791"/>
    </row>
    <row r="35" spans="1:25" ht="26.1" customHeight="1" x14ac:dyDescent="0.15">
      <c r="A35" s="1020" t="s">
        <v>40</v>
      </c>
      <c r="B35" s="1036"/>
      <c r="C35" s="440" t="s">
        <v>15</v>
      </c>
      <c r="D35" s="584"/>
      <c r="E35" s="585">
        <v>773.68195787938805</v>
      </c>
      <c r="F35" s="585">
        <v>388.43</v>
      </c>
      <c r="G35" s="585">
        <v>249.17</v>
      </c>
      <c r="H35" s="585">
        <v>368.97500000000002</v>
      </c>
      <c r="I35" s="585"/>
      <c r="J35" s="585"/>
      <c r="K35" s="1024">
        <f>SUM(D35:J35)</f>
        <v>1780.2569578793882</v>
      </c>
      <c r="L35" s="1025"/>
      <c r="M35" s="584"/>
      <c r="N35" s="585">
        <v>549.69000000000005</v>
      </c>
      <c r="O35" s="585">
        <v>564.4</v>
      </c>
      <c r="P35" s="585">
        <v>258.79000000000002</v>
      </c>
      <c r="Q35" s="585">
        <v>368.98</v>
      </c>
      <c r="R35" s="585"/>
      <c r="S35" s="585"/>
      <c r="T35" s="1024">
        <f>SUM(M35:S35)</f>
        <v>1741.8600000000001</v>
      </c>
      <c r="U35" s="872"/>
      <c r="V35" s="1025">
        <f t="shared" ref="V35:V54" si="10">T35-K35</f>
        <v>-38.396957879388083</v>
      </c>
      <c r="W35" s="1033"/>
      <c r="Y35" s="401"/>
    </row>
    <row r="36" spans="1:25" ht="25.5" customHeight="1" x14ac:dyDescent="0.15">
      <c r="A36" s="743"/>
      <c r="B36" s="744"/>
      <c r="C36" s="440" t="s">
        <v>41</v>
      </c>
      <c r="D36" s="586"/>
      <c r="E36" s="569">
        <v>667.30697962548095</v>
      </c>
      <c r="F36" s="569">
        <v>374.46</v>
      </c>
      <c r="G36" s="569">
        <v>296.2</v>
      </c>
      <c r="H36" s="569">
        <v>0</v>
      </c>
      <c r="I36" s="569"/>
      <c r="J36" s="569"/>
      <c r="K36" s="725">
        <f>SUM(D36:J36)</f>
        <v>1337.9669796254809</v>
      </c>
      <c r="L36" s="929"/>
      <c r="M36" s="586"/>
      <c r="N36" s="569">
        <v>412.44</v>
      </c>
      <c r="O36" s="569">
        <v>285.5</v>
      </c>
      <c r="P36" s="569">
        <v>325.54000000000002</v>
      </c>
      <c r="Q36" s="569">
        <v>0</v>
      </c>
      <c r="R36" s="569"/>
      <c r="S36" s="569"/>
      <c r="T36" s="725">
        <f>SUM(M36:S36)</f>
        <v>1023.48</v>
      </c>
      <c r="U36" s="864"/>
      <c r="V36" s="929">
        <f t="shared" si="10"/>
        <v>-314.4869796254809</v>
      </c>
      <c r="W36" s="1034"/>
      <c r="Y36" s="401"/>
    </row>
    <row r="37" spans="1:25" ht="26.1" customHeight="1" x14ac:dyDescent="0.15">
      <c r="A37" s="743"/>
      <c r="B37" s="744"/>
      <c r="C37" s="443" t="s">
        <v>42</v>
      </c>
      <c r="D37" s="578"/>
      <c r="E37" s="578">
        <f t="shared" ref="E37:K37" si="11">E36/E35</f>
        <v>0.8625081311893662</v>
      </c>
      <c r="F37" s="578">
        <f t="shared" si="11"/>
        <v>0.96403470380763578</v>
      </c>
      <c r="G37" s="578">
        <f t="shared" si="11"/>
        <v>1.188746638840952</v>
      </c>
      <c r="H37" s="578">
        <f t="shared" si="11"/>
        <v>0</v>
      </c>
      <c r="I37" s="578"/>
      <c r="J37" s="578"/>
      <c r="K37" s="1075">
        <f t="shared" si="11"/>
        <v>0.75155834875615057</v>
      </c>
      <c r="L37" s="1076"/>
      <c r="M37" s="574"/>
      <c r="N37" s="573">
        <f t="shared" ref="N37:T37" si="12">N36/N35</f>
        <v>0.75031381324018986</v>
      </c>
      <c r="O37" s="573">
        <f t="shared" si="12"/>
        <v>0.50584691708008511</v>
      </c>
      <c r="P37" s="573">
        <f t="shared" si="12"/>
        <v>1.2579311410796399</v>
      </c>
      <c r="Q37" s="573">
        <f t="shared" si="12"/>
        <v>0</v>
      </c>
      <c r="R37" s="573"/>
      <c r="S37" s="573"/>
      <c r="T37" s="1029">
        <f t="shared" si="12"/>
        <v>0.5875787950811201</v>
      </c>
      <c r="U37" s="1055"/>
      <c r="V37" s="1031">
        <f t="shared" si="10"/>
        <v>-0.16397955367503048</v>
      </c>
      <c r="W37" s="1032"/>
      <c r="Y37" s="401"/>
    </row>
    <row r="38" spans="1:25" ht="26.1" customHeight="1" x14ac:dyDescent="0.15">
      <c r="A38" s="809" t="s">
        <v>43</v>
      </c>
      <c r="B38" s="810"/>
      <c r="C38" s="440" t="s">
        <v>15</v>
      </c>
      <c r="D38" s="584"/>
      <c r="E38" s="585">
        <v>549.69102808014998</v>
      </c>
      <c r="F38" s="585"/>
      <c r="G38" s="585">
        <v>227.48</v>
      </c>
      <c r="H38" s="585">
        <v>307.05500000000001</v>
      </c>
      <c r="I38" s="585"/>
      <c r="J38" s="585"/>
      <c r="K38" s="1024">
        <f>SUM(D38:J38)</f>
        <v>1084.2260280801499</v>
      </c>
      <c r="L38" s="1025"/>
      <c r="M38" s="584"/>
      <c r="N38" s="585">
        <v>33.57</v>
      </c>
      <c r="O38" s="585"/>
      <c r="P38" s="585">
        <v>320.45999999999998</v>
      </c>
      <c r="Q38" s="585">
        <v>307.06</v>
      </c>
      <c r="R38" s="585"/>
      <c r="S38" s="585"/>
      <c r="T38" s="1024">
        <f>SUM(M38:S38)</f>
        <v>661.08999999999992</v>
      </c>
      <c r="U38" s="872"/>
      <c r="V38" s="1025">
        <f t="shared" si="10"/>
        <v>-423.13602808015003</v>
      </c>
      <c r="W38" s="1033"/>
      <c r="Y38" s="401"/>
    </row>
    <row r="39" spans="1:25" ht="26.1" customHeight="1" x14ac:dyDescent="0.15">
      <c r="A39" s="809"/>
      <c r="B39" s="810"/>
      <c r="C39" s="440" t="s">
        <v>41</v>
      </c>
      <c r="D39" s="586"/>
      <c r="E39" s="569">
        <v>486.83444793369898</v>
      </c>
      <c r="F39" s="569"/>
      <c r="G39" s="569">
        <v>290.08999999999997</v>
      </c>
      <c r="H39" s="569">
        <v>0</v>
      </c>
      <c r="I39" s="569"/>
      <c r="J39" s="569"/>
      <c r="K39" s="725">
        <f>SUM(D39:J39)</f>
        <v>776.92444793369896</v>
      </c>
      <c r="L39" s="929"/>
      <c r="M39" s="586"/>
      <c r="N39" s="569">
        <v>1.29</v>
      </c>
      <c r="O39" s="569"/>
      <c r="P39" s="569">
        <v>324.12</v>
      </c>
      <c r="Q39" s="569">
        <v>7.88</v>
      </c>
      <c r="R39" s="569"/>
      <c r="S39" s="569"/>
      <c r="T39" s="725">
        <f>SUM(M39:S39)</f>
        <v>333.29</v>
      </c>
      <c r="U39" s="864"/>
      <c r="V39" s="929">
        <f t="shared" si="10"/>
        <v>-443.63444793369894</v>
      </c>
      <c r="W39" s="1034"/>
    </row>
    <row r="40" spans="1:25" ht="26.1" customHeight="1" x14ac:dyDescent="0.15">
      <c r="A40" s="809"/>
      <c r="B40" s="810"/>
      <c r="C40" s="443" t="s">
        <v>42</v>
      </c>
      <c r="D40" s="578"/>
      <c r="E40" s="578">
        <f t="shared" ref="E40:H40" si="13">E39/E38</f>
        <v>0.88565107135551446</v>
      </c>
      <c r="F40" s="578" t="e">
        <f t="shared" si="13"/>
        <v>#DIV/0!</v>
      </c>
      <c r="G40" s="578">
        <f t="shared" si="13"/>
        <v>1.2752329875153858</v>
      </c>
      <c r="H40" s="578">
        <f t="shared" si="13"/>
        <v>0</v>
      </c>
      <c r="I40" s="578"/>
      <c r="J40" s="578"/>
      <c r="K40" s="1075">
        <f t="shared" ref="K40" si="14">K39/K38</f>
        <v>0.71657055615000032</v>
      </c>
      <c r="L40" s="1076"/>
      <c r="M40" s="574"/>
      <c r="N40" s="573">
        <f t="shared" ref="N40:Q40" si="15">N39/N38</f>
        <v>3.8427167113494191E-2</v>
      </c>
      <c r="O40" s="573" t="e">
        <f t="shared" si="15"/>
        <v>#DIV/0!</v>
      </c>
      <c r="P40" s="573">
        <f t="shared" si="15"/>
        <v>1.0114210821943457</v>
      </c>
      <c r="Q40" s="573">
        <f t="shared" si="15"/>
        <v>2.5662736924379599E-2</v>
      </c>
      <c r="R40" s="573"/>
      <c r="S40" s="573"/>
      <c r="T40" s="1029">
        <f t="shared" ref="T40" si="16">T39/T38</f>
        <v>0.50415223343266435</v>
      </c>
      <c r="U40" s="1030"/>
      <c r="V40" s="1031">
        <f t="shared" si="10"/>
        <v>-0.21241832271733596</v>
      </c>
      <c r="W40" s="1032"/>
    </row>
    <row r="41" spans="1:25" ht="26.1" customHeight="1" x14ac:dyDescent="0.15">
      <c r="A41" s="809" t="s">
        <v>44</v>
      </c>
      <c r="B41" s="810" t="s">
        <v>44</v>
      </c>
      <c r="C41" s="440" t="s">
        <v>15</v>
      </c>
      <c r="D41" s="584"/>
      <c r="E41" s="585">
        <v>33.569573383393497</v>
      </c>
      <c r="F41" s="585"/>
      <c r="G41" s="585">
        <v>11.86</v>
      </c>
      <c r="H41" s="585">
        <v>5.5425000000000004</v>
      </c>
      <c r="I41" s="585"/>
      <c r="J41" s="585"/>
      <c r="K41" s="1024">
        <f>SUM(D41:J41)</f>
        <v>50.972073383393493</v>
      </c>
      <c r="L41" s="1025"/>
      <c r="M41" s="584"/>
      <c r="N41" s="585">
        <v>27.04</v>
      </c>
      <c r="O41" s="585"/>
      <c r="P41" s="585">
        <v>18.600000000000001</v>
      </c>
      <c r="Q41" s="585">
        <v>5.54</v>
      </c>
      <c r="R41" s="585"/>
      <c r="S41" s="585"/>
      <c r="T41" s="1024">
        <f>SUM(M41:S41)</f>
        <v>51.18</v>
      </c>
      <c r="U41" s="872"/>
      <c r="V41" s="1025">
        <f t="shared" si="10"/>
        <v>0.2079266166065068</v>
      </c>
      <c r="W41" s="1033"/>
    </row>
    <row r="42" spans="1:25" ht="26.1" customHeight="1" x14ac:dyDescent="0.15">
      <c r="A42" s="809"/>
      <c r="B42" s="810"/>
      <c r="C42" s="440" t="s">
        <v>41</v>
      </c>
      <c r="D42" s="586"/>
      <c r="E42" s="569">
        <v>9.2408899647779101</v>
      </c>
      <c r="F42" s="569"/>
      <c r="G42" s="569">
        <v>8.51</v>
      </c>
      <c r="H42" s="569">
        <v>0</v>
      </c>
      <c r="I42" s="569"/>
      <c r="J42" s="569"/>
      <c r="K42" s="725">
        <f>SUM(D42:J42)</f>
        <v>17.750889964777912</v>
      </c>
      <c r="L42" s="929"/>
      <c r="M42" s="586"/>
      <c r="N42" s="569">
        <v>3.53</v>
      </c>
      <c r="O42" s="569"/>
      <c r="P42" s="569">
        <v>9.35</v>
      </c>
      <c r="Q42" s="569">
        <v>5.68</v>
      </c>
      <c r="R42" s="569"/>
      <c r="S42" s="569"/>
      <c r="T42" s="725">
        <f>SUM(M42:S42)</f>
        <v>18.559999999999999</v>
      </c>
      <c r="U42" s="864"/>
      <c r="V42" s="929">
        <f t="shared" si="10"/>
        <v>0.80911003522208702</v>
      </c>
      <c r="W42" s="1034"/>
    </row>
    <row r="43" spans="1:25" ht="26.1" customHeight="1" x14ac:dyDescent="0.15">
      <c r="A43" s="809"/>
      <c r="B43" s="810"/>
      <c r="C43" s="443" t="s">
        <v>42</v>
      </c>
      <c r="D43" s="578"/>
      <c r="E43" s="578">
        <f t="shared" ref="E43:K43" si="17">E42/E41</f>
        <v>0.27527576413435384</v>
      </c>
      <c r="F43" s="578" t="e">
        <f t="shared" si="17"/>
        <v>#DIV/0!</v>
      </c>
      <c r="G43" s="578">
        <f t="shared" si="17"/>
        <v>0.71753794266441828</v>
      </c>
      <c r="H43" s="578">
        <f t="shared" si="17"/>
        <v>0</v>
      </c>
      <c r="I43" s="578"/>
      <c r="J43" s="578"/>
      <c r="K43" s="1075">
        <f t="shared" si="17"/>
        <v>0.34824735951512392</v>
      </c>
      <c r="L43" s="1076"/>
      <c r="M43" s="574"/>
      <c r="N43" s="573">
        <f t="shared" ref="N43:T43" si="18">N42/N41</f>
        <v>0.1305473372781065</v>
      </c>
      <c r="O43" s="578" t="e">
        <f>O42/O41</f>
        <v>#DIV/0!</v>
      </c>
      <c r="P43" s="573">
        <f t="shared" si="18"/>
        <v>0.50268817204301075</v>
      </c>
      <c r="Q43" s="573">
        <f t="shared" si="18"/>
        <v>1.0252707581227436</v>
      </c>
      <c r="R43" s="573"/>
      <c r="S43" s="573"/>
      <c r="T43" s="1029">
        <f t="shared" si="18"/>
        <v>0.36264165689722544</v>
      </c>
      <c r="U43" s="1030"/>
      <c r="V43" s="1031">
        <f t="shared" si="10"/>
        <v>1.4394297382101517E-2</v>
      </c>
      <c r="W43" s="1032"/>
    </row>
    <row r="44" spans="1:25" ht="26.1" customHeight="1" x14ac:dyDescent="0.15">
      <c r="A44" s="811" t="s">
        <v>45</v>
      </c>
      <c r="B44" s="812"/>
      <c r="C44" s="440" t="s">
        <v>15</v>
      </c>
      <c r="D44" s="584"/>
      <c r="E44" s="585">
        <v>27.036366497763801</v>
      </c>
      <c r="F44" s="585"/>
      <c r="G44" s="585">
        <v>10.15</v>
      </c>
      <c r="H44" s="585">
        <v>7.4325000000000001</v>
      </c>
      <c r="I44" s="585"/>
      <c r="J44" s="585"/>
      <c r="K44" s="1024">
        <f>SUM(D44:J44)</f>
        <v>44.618866497763797</v>
      </c>
      <c r="L44" s="1025"/>
      <c r="M44" s="584"/>
      <c r="N44" s="585">
        <v>10.34</v>
      </c>
      <c r="O44" s="585"/>
      <c r="P44" s="585">
        <v>12.8</v>
      </c>
      <c r="Q44" s="585">
        <v>7.43</v>
      </c>
      <c r="R44" s="585"/>
      <c r="S44" s="585"/>
      <c r="T44" s="1024">
        <f>SUM(M44:S44)</f>
        <v>30.57</v>
      </c>
      <c r="U44" s="872"/>
      <c r="V44" s="1025">
        <f t="shared" si="10"/>
        <v>-14.048866497763797</v>
      </c>
      <c r="W44" s="1033"/>
    </row>
    <row r="45" spans="1:25" ht="26.1" customHeight="1" x14ac:dyDescent="0.15">
      <c r="A45" s="811"/>
      <c r="B45" s="812"/>
      <c r="C45" s="440" t="s">
        <v>41</v>
      </c>
      <c r="D45" s="586"/>
      <c r="E45" s="569">
        <v>11.203711565015301</v>
      </c>
      <c r="F45" s="569"/>
      <c r="G45" s="569">
        <v>4.21</v>
      </c>
      <c r="H45" s="569">
        <v>0.26</v>
      </c>
      <c r="I45" s="569"/>
      <c r="J45" s="569"/>
      <c r="K45" s="725">
        <f>SUM(D45:J45)</f>
        <v>15.673711565015301</v>
      </c>
      <c r="L45" s="929"/>
      <c r="M45" s="586"/>
      <c r="N45" s="569">
        <v>0</v>
      </c>
      <c r="O45" s="569"/>
      <c r="P45" s="569">
        <v>4.63</v>
      </c>
      <c r="Q45" s="569">
        <v>1.37</v>
      </c>
      <c r="R45" s="569"/>
      <c r="S45" s="569"/>
      <c r="T45" s="725">
        <f>SUM(M45:S45)</f>
        <v>6</v>
      </c>
      <c r="U45" s="864"/>
      <c r="V45" s="929">
        <f t="shared" si="10"/>
        <v>-9.6737115650153012</v>
      </c>
      <c r="W45" s="1034"/>
    </row>
    <row r="46" spans="1:25" ht="26.1" customHeight="1" x14ac:dyDescent="0.15">
      <c r="A46" s="811"/>
      <c r="B46" s="812"/>
      <c r="C46" s="444" t="s">
        <v>42</v>
      </c>
      <c r="D46" s="577"/>
      <c r="E46" s="577">
        <f t="shared" ref="E46:K46" si="19">E45/E44</f>
        <v>0.41439412969719758</v>
      </c>
      <c r="F46" s="577" t="e">
        <f t="shared" si="19"/>
        <v>#DIV/0!</v>
      </c>
      <c r="G46" s="577">
        <f t="shared" si="19"/>
        <v>0.41477832512315271</v>
      </c>
      <c r="H46" s="577">
        <f t="shared" si="19"/>
        <v>3.4981500168180288E-2</v>
      </c>
      <c r="I46" s="577"/>
      <c r="J46" s="577"/>
      <c r="K46" s="1037">
        <f t="shared" si="19"/>
        <v>0.35127991352718102</v>
      </c>
      <c r="L46" s="1038"/>
      <c r="M46" s="445"/>
      <c r="N46" s="579">
        <f t="shared" ref="N46:T46" si="20">N45/N44</f>
        <v>0</v>
      </c>
      <c r="O46" s="577" t="e">
        <f>O45/O44</f>
        <v>#DIV/0!</v>
      </c>
      <c r="P46" s="579">
        <f t="shared" si="20"/>
        <v>0.36171874999999998</v>
      </c>
      <c r="Q46" s="579">
        <f t="shared" si="20"/>
        <v>0.18438761776581428</v>
      </c>
      <c r="R46" s="579"/>
      <c r="S46" s="579"/>
      <c r="T46" s="1055">
        <f t="shared" si="20"/>
        <v>0.19627085377821393</v>
      </c>
      <c r="U46" s="1056"/>
      <c r="V46" s="1031">
        <f t="shared" si="10"/>
        <v>-0.15500905974896709</v>
      </c>
      <c r="W46" s="1032"/>
    </row>
    <row r="47" spans="1:25" ht="26.1" customHeight="1" x14ac:dyDescent="0.15">
      <c r="A47" s="813" t="s">
        <v>46</v>
      </c>
      <c r="B47" s="814"/>
      <c r="C47" s="446" t="s">
        <v>15</v>
      </c>
      <c r="D47" s="587"/>
      <c r="E47" s="570">
        <v>10.344775029647399</v>
      </c>
      <c r="F47" s="570"/>
      <c r="G47" s="585">
        <v>1.32</v>
      </c>
      <c r="H47" s="570">
        <v>0.51500000000000001</v>
      </c>
      <c r="I47" s="570"/>
      <c r="J47" s="570"/>
      <c r="K47" s="1024">
        <f>SUM(D47:J47)</f>
        <v>12.1797750296474</v>
      </c>
      <c r="L47" s="1025"/>
      <c r="M47" s="587"/>
      <c r="N47" s="570">
        <v>151.79</v>
      </c>
      <c r="O47" s="570"/>
      <c r="P47" s="585">
        <v>1.91</v>
      </c>
      <c r="Q47" s="570">
        <v>0.52</v>
      </c>
      <c r="R47" s="570"/>
      <c r="S47" s="570"/>
      <c r="T47" s="1024">
        <f>SUM(M47:S47)</f>
        <v>154.22</v>
      </c>
      <c r="U47" s="872"/>
      <c r="V47" s="1025">
        <f t="shared" si="10"/>
        <v>142.0402249703526</v>
      </c>
      <c r="W47" s="1033"/>
    </row>
    <row r="48" spans="1:25" ht="26.1" customHeight="1" x14ac:dyDescent="0.15">
      <c r="A48" s="813"/>
      <c r="B48" s="814"/>
      <c r="C48" s="440" t="s">
        <v>41</v>
      </c>
      <c r="D48" s="586"/>
      <c r="E48" s="569">
        <v>21.865942547585401</v>
      </c>
      <c r="F48" s="569"/>
      <c r="G48" s="569">
        <v>-1.23</v>
      </c>
      <c r="H48" s="569">
        <v>0</v>
      </c>
      <c r="I48" s="569"/>
      <c r="J48" s="569"/>
      <c r="K48" s="725">
        <f>SUM(D48:J48)</f>
        <v>20.635942547585401</v>
      </c>
      <c r="L48" s="929"/>
      <c r="M48" s="586"/>
      <c r="N48" s="569">
        <v>184.86</v>
      </c>
      <c r="O48" s="569"/>
      <c r="P48" s="569">
        <v>-1.35</v>
      </c>
      <c r="Q48" s="569">
        <v>0</v>
      </c>
      <c r="R48" s="569"/>
      <c r="S48" s="569"/>
      <c r="T48" s="725">
        <f>SUM(M48:S48)</f>
        <v>183.51000000000002</v>
      </c>
      <c r="U48" s="864"/>
      <c r="V48" s="929">
        <f t="shared" si="10"/>
        <v>162.8740574524146</v>
      </c>
      <c r="W48" s="1034"/>
    </row>
    <row r="49" spans="1:23" ht="26.1" customHeight="1" x14ac:dyDescent="0.15">
      <c r="A49" s="813"/>
      <c r="B49" s="814"/>
      <c r="C49" s="444" t="s">
        <v>42</v>
      </c>
      <c r="D49" s="577"/>
      <c r="E49" s="577">
        <f t="shared" ref="E49:K49" si="21">E48/E47</f>
        <v>2.1137185182779854</v>
      </c>
      <c r="F49" s="577" t="e">
        <f t="shared" si="21"/>
        <v>#DIV/0!</v>
      </c>
      <c r="G49" s="577">
        <f t="shared" si="21"/>
        <v>-0.93181818181818177</v>
      </c>
      <c r="H49" s="577">
        <f t="shared" si="21"/>
        <v>0</v>
      </c>
      <c r="I49" s="577"/>
      <c r="J49" s="577"/>
      <c r="K49" s="1037">
        <f t="shared" si="21"/>
        <v>1.6942794507578687</v>
      </c>
      <c r="L49" s="1038"/>
      <c r="M49" s="445"/>
      <c r="N49" s="579">
        <f t="shared" ref="N49:T49" si="22">N48/N47</f>
        <v>1.2178667896435866</v>
      </c>
      <c r="O49" s="579" t="e">
        <f>O48/O47</f>
        <v>#DIV/0!</v>
      </c>
      <c r="P49" s="579">
        <f t="shared" si="22"/>
        <v>-0.70680628272251311</v>
      </c>
      <c r="Q49" s="579">
        <f t="shared" si="22"/>
        <v>0</v>
      </c>
      <c r="R49" s="579"/>
      <c r="S49" s="579"/>
      <c r="T49" s="1078">
        <f t="shared" si="22"/>
        <v>1.1899234859291923</v>
      </c>
      <c r="U49" s="1079"/>
      <c r="V49" s="1031">
        <f t="shared" si="10"/>
        <v>-0.5043559648286764</v>
      </c>
      <c r="W49" s="1032"/>
    </row>
    <row r="50" spans="1:23" ht="26.1" customHeight="1" x14ac:dyDescent="0.15">
      <c r="A50" s="815" t="s">
        <v>47</v>
      </c>
      <c r="B50" s="816"/>
      <c r="C50" s="440" t="s">
        <v>15</v>
      </c>
      <c r="D50" s="584"/>
      <c r="E50" s="585">
        <v>151.78775379899801</v>
      </c>
      <c r="F50" s="585"/>
      <c r="G50" s="585">
        <v>-2.4900000000000002</v>
      </c>
      <c r="H50" s="585">
        <v>46.772500000000001</v>
      </c>
      <c r="I50" s="585"/>
      <c r="J50" s="585"/>
      <c r="K50" s="1024">
        <f>SUM(D50:J50)</f>
        <v>196.07025379899801</v>
      </c>
      <c r="L50" s="1025"/>
      <c r="M50" s="584"/>
      <c r="N50" s="585">
        <v>129.02000000000001</v>
      </c>
      <c r="O50" s="585"/>
      <c r="P50" s="585">
        <v>-3.68</v>
      </c>
      <c r="Q50" s="585">
        <v>46.77</v>
      </c>
      <c r="R50" s="585"/>
      <c r="S50" s="585"/>
      <c r="T50" s="1024">
        <f>SUM(M50:S50)</f>
        <v>172.11</v>
      </c>
      <c r="U50" s="872"/>
      <c r="V50" s="1025">
        <f t="shared" si="10"/>
        <v>-23.960253798997996</v>
      </c>
      <c r="W50" s="1033"/>
    </row>
    <row r="51" spans="1:23" ht="26.1" customHeight="1" x14ac:dyDescent="0.15">
      <c r="A51" s="817"/>
      <c r="B51" s="818"/>
      <c r="C51" s="440" t="s">
        <v>41</v>
      </c>
      <c r="D51" s="586"/>
      <c r="E51" s="569">
        <v>134.712673697676</v>
      </c>
      <c r="F51" s="569"/>
      <c r="G51" s="569">
        <v>-6.27</v>
      </c>
      <c r="H51" s="569">
        <v>-0.26</v>
      </c>
      <c r="I51" s="569"/>
      <c r="J51" s="569"/>
      <c r="K51" s="725">
        <f>SUM(D51:J51)</f>
        <v>128.18267369767599</v>
      </c>
      <c r="L51" s="929"/>
      <c r="M51" s="586"/>
      <c r="N51" s="569">
        <v>157.13</v>
      </c>
      <c r="O51" s="569"/>
      <c r="P51" s="569">
        <v>-12.2</v>
      </c>
      <c r="Q51" s="569">
        <v>-14.93</v>
      </c>
      <c r="R51" s="569"/>
      <c r="S51" s="569"/>
      <c r="T51" s="725">
        <f>SUM(M51:S51)</f>
        <v>130</v>
      </c>
      <c r="U51" s="864"/>
      <c r="V51" s="929">
        <f t="shared" si="10"/>
        <v>1.8173263023240054</v>
      </c>
      <c r="W51" s="1034"/>
    </row>
    <row r="52" spans="1:23" ht="26.1" customHeight="1" x14ac:dyDescent="0.15">
      <c r="A52" s="819"/>
      <c r="B52" s="820"/>
      <c r="C52" s="443" t="s">
        <v>42</v>
      </c>
      <c r="D52" s="572"/>
      <c r="E52" s="572">
        <f t="shared" ref="E52:K52" si="23">E51/E50</f>
        <v>0.88750686617358232</v>
      </c>
      <c r="F52" s="572" t="e">
        <f t="shared" si="23"/>
        <v>#DIV/0!</v>
      </c>
      <c r="G52" s="572">
        <f t="shared" si="23"/>
        <v>2.5180722891566263</v>
      </c>
      <c r="H52" s="572">
        <f t="shared" si="23"/>
        <v>-5.5588219573467317E-3</v>
      </c>
      <c r="I52" s="572"/>
      <c r="J52" s="572"/>
      <c r="K52" s="1028">
        <f t="shared" si="23"/>
        <v>0.65375890128179681</v>
      </c>
      <c r="L52" s="1028"/>
      <c r="M52" s="574"/>
      <c r="N52" s="573">
        <f t="shared" ref="N52:T52" si="24">N51/N50</f>
        <v>1.2178731979538056</v>
      </c>
      <c r="O52" s="572" t="e">
        <f t="shared" si="24"/>
        <v>#DIV/0!</v>
      </c>
      <c r="P52" s="572">
        <f t="shared" si="24"/>
        <v>3.3152173913043477</v>
      </c>
      <c r="Q52" s="573">
        <f t="shared" si="24"/>
        <v>-0.31922172332691895</v>
      </c>
      <c r="R52" s="573"/>
      <c r="S52" s="573"/>
      <c r="T52" s="1029">
        <f t="shared" si="24"/>
        <v>0.75533089303352496</v>
      </c>
      <c r="U52" s="1030"/>
      <c r="V52" s="1031">
        <f t="shared" si="10"/>
        <v>0.10157199175172815</v>
      </c>
      <c r="W52" s="1032"/>
    </row>
    <row r="53" spans="1:23" ht="26.1" customHeight="1" x14ac:dyDescent="0.15">
      <c r="A53" s="815" t="s">
        <v>48</v>
      </c>
      <c r="B53" s="816"/>
      <c r="C53" s="440" t="s">
        <v>15</v>
      </c>
      <c r="D53" s="584"/>
      <c r="E53" s="585">
        <v>129.01959072914801</v>
      </c>
      <c r="F53" s="585"/>
      <c r="G53" s="585">
        <v>-3.96</v>
      </c>
      <c r="H53" s="585">
        <v>35.08</v>
      </c>
      <c r="I53" s="585"/>
      <c r="J53" s="585"/>
      <c r="K53" s="1024">
        <f>SUM(D53:J53)</f>
        <v>160.13959072914801</v>
      </c>
      <c r="L53" s="1025"/>
      <c r="M53" s="584"/>
      <c r="N53" s="585">
        <v>129.02000000000001</v>
      </c>
      <c r="O53" s="585"/>
      <c r="P53" s="585">
        <v>-3.96</v>
      </c>
      <c r="Q53" s="585">
        <v>35.08</v>
      </c>
      <c r="R53" s="585"/>
      <c r="S53" s="585"/>
      <c r="T53" s="1024">
        <f>SUM(M53:S53)</f>
        <v>160.14000000000001</v>
      </c>
      <c r="U53" s="872"/>
      <c r="V53" s="1025">
        <f>T53-K53</f>
        <v>4.0927085200337388E-4</v>
      </c>
      <c r="W53" s="1033"/>
    </row>
    <row r="54" spans="1:23" ht="26.1" customHeight="1" x14ac:dyDescent="0.15">
      <c r="A54" s="817"/>
      <c r="B54" s="818"/>
      <c r="C54" s="440" t="s">
        <v>41</v>
      </c>
      <c r="D54" s="586"/>
      <c r="E54" s="569">
        <v>114.505772643025</v>
      </c>
      <c r="F54" s="569"/>
      <c r="G54" s="569">
        <v>-6.27</v>
      </c>
      <c r="H54" s="569">
        <v>-0.26</v>
      </c>
      <c r="I54" s="569"/>
      <c r="J54" s="569"/>
      <c r="K54" s="725">
        <f>SUM(D54:J54)</f>
        <v>107.975772643025</v>
      </c>
      <c r="L54" s="929"/>
      <c r="M54" s="586"/>
      <c r="N54" s="569">
        <v>157.13</v>
      </c>
      <c r="O54" s="569"/>
      <c r="P54" s="569">
        <v>-12.2</v>
      </c>
      <c r="Q54" s="569">
        <v>-14.93</v>
      </c>
      <c r="R54" s="569"/>
      <c r="S54" s="569"/>
      <c r="T54" s="725">
        <f>SUM(M54:S54)</f>
        <v>130</v>
      </c>
      <c r="U54" s="864"/>
      <c r="V54" s="929">
        <f t="shared" si="10"/>
        <v>22.024227356975004</v>
      </c>
      <c r="W54" s="1034"/>
    </row>
    <row r="55" spans="1:23" ht="26.1" customHeight="1" x14ac:dyDescent="0.15">
      <c r="A55" s="819"/>
      <c r="B55" s="820"/>
      <c r="C55" s="443" t="s">
        <v>42</v>
      </c>
      <c r="D55" s="572"/>
      <c r="E55" s="572">
        <f t="shared" ref="E55:K55" si="25">E54/E53</f>
        <v>0.88750686617358754</v>
      </c>
      <c r="F55" s="572" t="e">
        <f>F54/F53</f>
        <v>#DIV/0!</v>
      </c>
      <c r="G55" s="572">
        <f t="shared" ref="G55:H55" si="26">G54/G53</f>
        <v>1.5833333333333333</v>
      </c>
      <c r="H55" s="572">
        <f t="shared" si="26"/>
        <v>-7.4116305587229193E-3</v>
      </c>
      <c r="I55" s="572"/>
      <c r="J55" s="572"/>
      <c r="K55" s="1028">
        <f t="shared" si="25"/>
        <v>0.67426032595306018</v>
      </c>
      <c r="L55" s="1028"/>
      <c r="M55" s="574"/>
      <c r="N55" s="573">
        <f t="shared" ref="N55:T55" si="27">N54/N53</f>
        <v>1.2178731979538056</v>
      </c>
      <c r="O55" s="572" t="e">
        <f>O54/O53</f>
        <v>#DIV/0!</v>
      </c>
      <c r="P55" s="573">
        <f t="shared" si="27"/>
        <v>3.0808080808080804</v>
      </c>
      <c r="Q55" s="573">
        <f t="shared" si="27"/>
        <v>-0.42559863169897377</v>
      </c>
      <c r="R55" s="573"/>
      <c r="S55" s="573"/>
      <c r="T55" s="1029">
        <f t="shared" si="27"/>
        <v>0.81178968402647678</v>
      </c>
      <c r="U55" s="1030"/>
      <c r="V55" s="1031">
        <f>T55-K55</f>
        <v>0.1375293580734166</v>
      </c>
      <c r="W55" s="1032"/>
    </row>
    <row r="56" spans="1:23" ht="26.1" customHeight="1" x14ac:dyDescent="0.15">
      <c r="A56" s="1020" t="s">
        <v>223</v>
      </c>
      <c r="B56" s="1021"/>
      <c r="C56" s="448" t="s">
        <v>260</v>
      </c>
      <c r="D56" s="584"/>
      <c r="E56" s="585">
        <v>358.20784827531702</v>
      </c>
      <c r="F56" s="585"/>
      <c r="G56" s="585">
        <v>287.74</v>
      </c>
      <c r="H56" s="585">
        <v>0</v>
      </c>
      <c r="I56" s="585"/>
      <c r="J56" s="585"/>
      <c r="K56" s="1024">
        <f>SUM(D56:J56)</f>
        <v>645.94784827531703</v>
      </c>
      <c r="L56" s="1025"/>
      <c r="M56" s="584"/>
      <c r="N56" s="585">
        <v>699.44</v>
      </c>
      <c r="O56" s="585"/>
      <c r="P56" s="585">
        <v>310.64999999999998</v>
      </c>
      <c r="Q56" s="585">
        <v>3.42</v>
      </c>
      <c r="R56" s="585"/>
      <c r="S56" s="585"/>
      <c r="T56" s="1024">
        <f>SUM(M56:S56)</f>
        <v>1013.51</v>
      </c>
      <c r="U56" s="872"/>
      <c r="V56" s="1025">
        <f>T56-K56</f>
        <v>367.56215172468296</v>
      </c>
      <c r="W56" s="1033"/>
    </row>
    <row r="57" spans="1:23" ht="26.1" customHeight="1" x14ac:dyDescent="0.15">
      <c r="A57" s="743"/>
      <c r="B57" s="746"/>
      <c r="C57" s="440" t="s">
        <v>50</v>
      </c>
      <c r="D57" s="586"/>
      <c r="E57" s="569">
        <v>800.35</v>
      </c>
      <c r="F57" s="569"/>
      <c r="G57" s="569">
        <v>291.42</v>
      </c>
      <c r="H57" s="569">
        <v>0</v>
      </c>
      <c r="I57" s="569"/>
      <c r="J57" s="569"/>
      <c r="K57" s="725">
        <f>SUM(D57:J57)</f>
        <v>1091.77</v>
      </c>
      <c r="L57" s="929"/>
      <c r="M57" s="586"/>
      <c r="N57" s="569">
        <v>756.33</v>
      </c>
      <c r="O57" s="569"/>
      <c r="P57" s="569">
        <v>312.12</v>
      </c>
      <c r="Q57" s="569">
        <v>4.34</v>
      </c>
      <c r="R57" s="569"/>
      <c r="S57" s="569"/>
      <c r="T57" s="725">
        <f>SUM(M57:S57)</f>
        <v>1072.79</v>
      </c>
      <c r="U57" s="864"/>
      <c r="V57" s="929">
        <f t="shared" ref="V57" si="28">T57-K57</f>
        <v>-18.980000000000018</v>
      </c>
      <c r="W57" s="1034"/>
    </row>
    <row r="58" spans="1:23" ht="26.1" customHeight="1" thickBot="1" x14ac:dyDescent="0.2">
      <c r="A58" s="1022"/>
      <c r="B58" s="1023"/>
      <c r="C58" s="449" t="s">
        <v>51</v>
      </c>
      <c r="D58" s="450"/>
      <c r="E58" s="450">
        <f t="shared" ref="E58:K58" si="29">E56/E57</f>
        <v>0.44756400109366778</v>
      </c>
      <c r="F58" s="450" t="e">
        <f t="shared" si="29"/>
        <v>#DIV/0!</v>
      </c>
      <c r="G58" s="450">
        <f t="shared" si="29"/>
        <v>0.98737217761306706</v>
      </c>
      <c r="H58" s="450" t="e">
        <f t="shared" si="29"/>
        <v>#DIV/0!</v>
      </c>
      <c r="I58" s="450"/>
      <c r="J58" s="450"/>
      <c r="K58" s="1026">
        <f t="shared" si="29"/>
        <v>0.59165194892268247</v>
      </c>
      <c r="L58" s="1027"/>
      <c r="M58" s="451"/>
      <c r="N58" s="452">
        <f t="shared" ref="N58:T58" si="30">N56/N57</f>
        <v>0.92478151071622172</v>
      </c>
      <c r="O58" s="452" t="e">
        <f t="shared" si="30"/>
        <v>#DIV/0!</v>
      </c>
      <c r="P58" s="452">
        <f t="shared" si="30"/>
        <v>0.99529027297193373</v>
      </c>
      <c r="Q58" s="452">
        <f t="shared" si="30"/>
        <v>0.78801843317972353</v>
      </c>
      <c r="R58" s="452"/>
      <c r="S58" s="452"/>
      <c r="T58" s="908">
        <f t="shared" si="30"/>
        <v>0.94474221422645632</v>
      </c>
      <c r="U58" s="909"/>
      <c r="V58" s="1026">
        <f>V57/V56</f>
        <v>-5.1637525547561569E-2</v>
      </c>
      <c r="W58" s="1035"/>
    </row>
    <row r="59" spans="1:23" ht="26.1" customHeight="1" x14ac:dyDescent="0.15">
      <c r="A59" s="701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3"/>
    </row>
    <row r="60" spans="1:23" ht="26.1" customHeight="1" x14ac:dyDescent="0.15">
      <c r="A60" s="693" t="s">
        <v>52</v>
      </c>
      <c r="B60" s="694"/>
      <c r="C60" s="694"/>
      <c r="D60" s="694"/>
      <c r="E60" s="694"/>
      <c r="F60" s="694"/>
      <c r="G60" s="694"/>
      <c r="H60" s="694"/>
      <c r="I60" s="694"/>
      <c r="J60" s="694"/>
      <c r="K60" s="694"/>
      <c r="L60" s="694"/>
      <c r="M60" s="694"/>
      <c r="N60" s="694"/>
      <c r="O60" s="694"/>
      <c r="P60" s="694"/>
      <c r="Q60" s="694"/>
      <c r="R60" s="694"/>
      <c r="S60" s="694"/>
      <c r="T60" s="694"/>
      <c r="U60" s="694"/>
      <c r="V60" s="694"/>
      <c r="W60" s="695"/>
    </row>
    <row r="61" spans="1:23" ht="26.1" customHeight="1" thickBot="1" x14ac:dyDescent="0.2">
      <c r="A61" s="845" t="s">
        <v>53</v>
      </c>
      <c r="B61" s="847"/>
      <c r="C61" s="847"/>
      <c r="D61" s="847"/>
      <c r="E61" s="847"/>
      <c r="F61" s="847"/>
      <c r="G61" s="847"/>
      <c r="H61" s="847"/>
      <c r="I61" s="847"/>
      <c r="J61" s="847"/>
      <c r="K61" s="847"/>
      <c r="L61" s="847"/>
      <c r="M61" s="847"/>
      <c r="N61" s="847"/>
      <c r="O61" s="847"/>
      <c r="P61" s="847"/>
      <c r="Q61" s="847"/>
      <c r="R61" s="847"/>
      <c r="S61" s="847"/>
      <c r="T61" s="847"/>
      <c r="U61" s="847"/>
      <c r="V61" s="847"/>
      <c r="W61" s="848"/>
    </row>
    <row r="62" spans="1:23" ht="25.5" customHeight="1" x14ac:dyDescent="0.15">
      <c r="A62" s="741" t="s">
        <v>9</v>
      </c>
      <c r="B62" s="745"/>
      <c r="C62" s="951" t="s">
        <v>54</v>
      </c>
      <c r="D62" s="950"/>
      <c r="E62" s="950"/>
      <c r="F62" s="950"/>
      <c r="G62" s="950"/>
      <c r="H62" s="950"/>
      <c r="I62" s="950"/>
      <c r="J62" s="950"/>
      <c r="K62" s="950"/>
      <c r="L62" s="950" t="s">
        <v>55</v>
      </c>
      <c r="M62" s="950"/>
      <c r="N62" s="950"/>
      <c r="O62" s="950"/>
      <c r="P62" s="950"/>
      <c r="Q62" s="952"/>
      <c r="R62" s="453"/>
      <c r="S62" s="453"/>
      <c r="T62" s="453"/>
      <c r="U62" s="453"/>
      <c r="V62" s="453"/>
      <c r="W62" s="454"/>
    </row>
    <row r="63" spans="1:23" ht="26.1" customHeight="1" x14ac:dyDescent="0.15">
      <c r="A63" s="743"/>
      <c r="B63" s="746"/>
      <c r="C63" s="937" t="s">
        <v>56</v>
      </c>
      <c r="D63" s="935"/>
      <c r="E63" s="935" t="s">
        <v>57</v>
      </c>
      <c r="F63" s="935"/>
      <c r="G63" s="935"/>
      <c r="H63" s="935" t="s">
        <v>58</v>
      </c>
      <c r="I63" s="935"/>
      <c r="J63" s="935" t="s">
        <v>59</v>
      </c>
      <c r="K63" s="935"/>
      <c r="L63" s="935" t="s">
        <v>56</v>
      </c>
      <c r="M63" s="935"/>
      <c r="N63" s="935" t="s">
        <v>58</v>
      </c>
      <c r="O63" s="935"/>
      <c r="P63" s="935" t="s">
        <v>59</v>
      </c>
      <c r="Q63" s="1019"/>
      <c r="R63" s="455"/>
      <c r="S63" s="455"/>
      <c r="T63" s="455"/>
      <c r="U63" s="455"/>
      <c r="V63" s="455"/>
      <c r="W63" s="456"/>
    </row>
    <row r="64" spans="1:23" ht="26.1" customHeight="1" x14ac:dyDescent="0.15">
      <c r="A64" s="747"/>
      <c r="B64" s="748"/>
      <c r="C64" s="457" t="s">
        <v>60</v>
      </c>
      <c r="D64" s="458" t="s">
        <v>61</v>
      </c>
      <c r="E64" s="458" t="s">
        <v>60</v>
      </c>
      <c r="F64" s="458" t="s">
        <v>61</v>
      </c>
      <c r="G64" s="458" t="s">
        <v>42</v>
      </c>
      <c r="H64" s="458" t="s">
        <v>60</v>
      </c>
      <c r="I64" s="458" t="s">
        <v>61</v>
      </c>
      <c r="J64" s="458" t="s">
        <v>60</v>
      </c>
      <c r="K64" s="458" t="s">
        <v>238</v>
      </c>
      <c r="L64" s="458" t="s">
        <v>60</v>
      </c>
      <c r="M64" s="458" t="s">
        <v>61</v>
      </c>
      <c r="N64" s="458" t="s">
        <v>60</v>
      </c>
      <c r="O64" s="458" t="s">
        <v>61</v>
      </c>
      <c r="P64" s="458" t="s">
        <v>60</v>
      </c>
      <c r="Q64" s="459" t="s">
        <v>61</v>
      </c>
      <c r="R64" s="455"/>
      <c r="S64" s="455"/>
      <c r="T64" s="455"/>
      <c r="U64" s="455"/>
      <c r="V64" s="455"/>
      <c r="W64" s="456"/>
    </row>
    <row r="65" spans="1:24" ht="26.1" hidden="1" customHeight="1" x14ac:dyDescent="0.15">
      <c r="A65" s="671" t="s">
        <v>21</v>
      </c>
      <c r="B65" s="672"/>
      <c r="C65" s="460"/>
      <c r="D65" s="461"/>
      <c r="E65" s="462"/>
      <c r="F65" s="447"/>
      <c r="G65" s="463"/>
      <c r="H65" s="460"/>
      <c r="I65" s="461"/>
      <c r="J65" s="462"/>
      <c r="K65" s="464"/>
      <c r="L65" s="460"/>
      <c r="M65" s="461"/>
      <c r="N65" s="462"/>
      <c r="O65" s="464"/>
      <c r="P65" s="460"/>
      <c r="Q65" s="465"/>
      <c r="R65" s="455"/>
      <c r="S65" s="455"/>
      <c r="T65" s="455"/>
      <c r="U65" s="455"/>
      <c r="V65" s="455"/>
      <c r="W65" s="456"/>
    </row>
    <row r="66" spans="1:24" ht="26.1" customHeight="1" x14ac:dyDescent="0.15">
      <c r="A66" s="671" t="s">
        <v>22</v>
      </c>
      <c r="B66" s="672"/>
      <c r="C66" s="588">
        <v>41234</v>
      </c>
      <c r="D66" s="576">
        <v>506.39785911795695</v>
      </c>
      <c r="E66" s="589">
        <v>39988</v>
      </c>
      <c r="F66" s="569">
        <v>494.58</v>
      </c>
      <c r="G66" s="590">
        <f t="shared" ref="G66:G72" si="31">F66/D66</f>
        <v>0.97666289676156748</v>
      </c>
      <c r="H66" s="588">
        <v>69698</v>
      </c>
      <c r="I66" s="576">
        <v>755.4</v>
      </c>
      <c r="J66" s="589">
        <v>401279</v>
      </c>
      <c r="K66" s="591">
        <v>1085.02</v>
      </c>
      <c r="L66" s="588">
        <v>74800</v>
      </c>
      <c r="M66" s="576">
        <v>815.122392029671</v>
      </c>
      <c r="N66" s="589">
        <v>74800</v>
      </c>
      <c r="O66" s="591">
        <v>815.6</v>
      </c>
      <c r="P66" s="588">
        <v>401279</v>
      </c>
      <c r="Q66" s="592">
        <v>1268.32</v>
      </c>
      <c r="R66" s="455"/>
      <c r="S66" s="455"/>
      <c r="T66" s="455"/>
      <c r="U66" s="455"/>
      <c r="V66" s="455"/>
      <c r="W66" s="456"/>
    </row>
    <row r="67" spans="1:24" ht="26.1" customHeight="1" x14ac:dyDescent="0.15">
      <c r="A67" s="671" t="s">
        <v>23</v>
      </c>
      <c r="B67" s="672"/>
      <c r="C67" s="588">
        <v>14500</v>
      </c>
      <c r="D67" s="576">
        <v>411.7</v>
      </c>
      <c r="E67" s="589">
        <v>5116</v>
      </c>
      <c r="F67" s="569">
        <v>280.3</v>
      </c>
      <c r="G67" s="590">
        <f t="shared" si="31"/>
        <v>0.68083555987369448</v>
      </c>
      <c r="H67" s="588">
        <v>3499</v>
      </c>
      <c r="I67" s="576">
        <v>285.5</v>
      </c>
      <c r="J67" s="589">
        <v>422</v>
      </c>
      <c r="K67" s="591">
        <v>34.4</v>
      </c>
      <c r="L67" s="588">
        <v>13700</v>
      </c>
      <c r="M67" s="576">
        <v>287.5</v>
      </c>
      <c r="N67" s="589">
        <v>3700</v>
      </c>
      <c r="O67" s="591">
        <v>260</v>
      </c>
      <c r="P67" s="588">
        <v>422</v>
      </c>
      <c r="Q67" s="592">
        <v>34.4</v>
      </c>
      <c r="R67" s="466"/>
      <c r="S67" s="466"/>
      <c r="T67" s="455"/>
      <c r="U67" s="455"/>
      <c r="V67" s="455"/>
      <c r="W67" s="456"/>
    </row>
    <row r="68" spans="1:24" ht="26.1" customHeight="1" x14ac:dyDescent="0.15">
      <c r="A68" s="671" t="s">
        <v>24</v>
      </c>
      <c r="B68" s="672"/>
      <c r="C68" s="588">
        <v>13724</v>
      </c>
      <c r="D68" s="576">
        <v>310.99</v>
      </c>
      <c r="E68" s="589">
        <v>13694</v>
      </c>
      <c r="F68" s="569">
        <v>309.75000000000006</v>
      </c>
      <c r="G68" s="590">
        <f t="shared" si="31"/>
        <v>0.99601273352840947</v>
      </c>
      <c r="H68" s="588">
        <v>14357</v>
      </c>
      <c r="I68" s="576">
        <v>322.3</v>
      </c>
      <c r="J68" s="589">
        <v>1482</v>
      </c>
      <c r="K68" s="591">
        <v>44.260000000000005</v>
      </c>
      <c r="L68" s="588">
        <v>16349</v>
      </c>
      <c r="M68" s="576">
        <v>382.15000000000003</v>
      </c>
      <c r="N68" s="589">
        <v>14580</v>
      </c>
      <c r="O68" s="591">
        <v>338.30999999999995</v>
      </c>
      <c r="P68" s="588">
        <v>3251</v>
      </c>
      <c r="Q68" s="592">
        <v>88.100000000000023</v>
      </c>
      <c r="R68" s="466"/>
      <c r="S68" s="466"/>
      <c r="T68" s="455"/>
      <c r="U68" s="455"/>
      <c r="V68" s="455"/>
      <c r="W68" s="456"/>
    </row>
    <row r="69" spans="1:24" ht="26.1" customHeight="1" x14ac:dyDescent="0.15">
      <c r="A69" s="671" t="s">
        <v>25</v>
      </c>
      <c r="B69" s="672"/>
      <c r="C69" s="593">
        <v>70</v>
      </c>
      <c r="D69" s="594">
        <v>7.5860000000000003</v>
      </c>
      <c r="E69" s="595">
        <v>70</v>
      </c>
      <c r="F69" s="596">
        <v>7.5860000000000003</v>
      </c>
      <c r="G69" s="590">
        <f t="shared" si="31"/>
        <v>1</v>
      </c>
      <c r="H69" s="593">
        <v>78</v>
      </c>
      <c r="I69" s="594">
        <v>10.065000000000001</v>
      </c>
      <c r="J69" s="595">
        <v>78</v>
      </c>
      <c r="K69" s="597">
        <v>8.9149999999999991</v>
      </c>
      <c r="L69" s="593">
        <v>30</v>
      </c>
      <c r="M69" s="594">
        <v>2.8600000000000003</v>
      </c>
      <c r="N69" s="595">
        <v>40</v>
      </c>
      <c r="O69" s="597">
        <v>3.7800000000000002</v>
      </c>
      <c r="P69" s="593">
        <v>68</v>
      </c>
      <c r="Q69" s="592">
        <v>7.9949999999999992</v>
      </c>
      <c r="R69" s="466"/>
      <c r="S69" s="466"/>
      <c r="T69" s="455"/>
      <c r="U69" s="455"/>
      <c r="V69" s="455"/>
      <c r="W69" s="456"/>
    </row>
    <row r="70" spans="1:24" ht="26.1" hidden="1" customHeight="1" x14ac:dyDescent="0.15">
      <c r="A70" s="671" t="s">
        <v>26</v>
      </c>
      <c r="B70" s="672"/>
      <c r="C70" s="593"/>
      <c r="D70" s="594"/>
      <c r="E70" s="595"/>
      <c r="F70" s="596"/>
      <c r="G70" s="590"/>
      <c r="H70" s="593"/>
      <c r="I70" s="594"/>
      <c r="J70" s="595"/>
      <c r="K70" s="597"/>
      <c r="L70" s="593"/>
      <c r="M70" s="594"/>
      <c r="N70" s="595"/>
      <c r="O70" s="597"/>
      <c r="P70" s="593"/>
      <c r="Q70" s="592"/>
      <c r="R70" s="466"/>
      <c r="S70" s="466"/>
      <c r="T70" s="455"/>
      <c r="U70" s="455"/>
      <c r="V70" s="455"/>
      <c r="W70" s="456"/>
    </row>
    <row r="71" spans="1:24" ht="26.1" hidden="1" customHeight="1" x14ac:dyDescent="0.15">
      <c r="A71" s="671" t="s">
        <v>27</v>
      </c>
      <c r="B71" s="672"/>
      <c r="C71" s="593"/>
      <c r="D71" s="594"/>
      <c r="E71" s="595"/>
      <c r="F71" s="596"/>
      <c r="G71" s="590"/>
      <c r="H71" s="593"/>
      <c r="I71" s="594"/>
      <c r="J71" s="595"/>
      <c r="K71" s="597"/>
      <c r="L71" s="593"/>
      <c r="M71" s="594"/>
      <c r="N71" s="595"/>
      <c r="O71" s="597"/>
      <c r="P71" s="593"/>
      <c r="Q71" s="592"/>
      <c r="R71" s="466"/>
      <c r="S71" s="466"/>
      <c r="T71" s="455"/>
      <c r="U71" s="455"/>
      <c r="V71" s="455"/>
      <c r="W71" s="456"/>
    </row>
    <row r="72" spans="1:24" ht="26.1" customHeight="1" thickBot="1" x14ac:dyDescent="0.2">
      <c r="A72" s="673" t="s">
        <v>28</v>
      </c>
      <c r="B72" s="674"/>
      <c r="C72" s="598">
        <f>SUM(C65:C71)</f>
        <v>69528</v>
      </c>
      <c r="D72" s="599">
        <f>SUM(D65:D71)</f>
        <v>1236.6738591179569</v>
      </c>
      <c r="E72" s="600">
        <f>SUM(E65:E71)</f>
        <v>58868</v>
      </c>
      <c r="F72" s="601">
        <f>SUM(F65:F71)</f>
        <v>1092.2160000000001</v>
      </c>
      <c r="G72" s="602">
        <f t="shared" si="31"/>
        <v>0.88318839437506214</v>
      </c>
      <c r="H72" s="598">
        <f t="shared" ref="H72:Q72" si="32">SUM(H65:H71)</f>
        <v>87632</v>
      </c>
      <c r="I72" s="599">
        <f t="shared" si="32"/>
        <v>1373.2650000000001</v>
      </c>
      <c r="J72" s="600">
        <f t="shared" si="32"/>
        <v>403261</v>
      </c>
      <c r="K72" s="603">
        <f t="shared" si="32"/>
        <v>1172.595</v>
      </c>
      <c r="L72" s="598">
        <f t="shared" si="32"/>
        <v>104879</v>
      </c>
      <c r="M72" s="599">
        <f t="shared" si="32"/>
        <v>1487.6323920296711</v>
      </c>
      <c r="N72" s="600">
        <f t="shared" si="32"/>
        <v>93120</v>
      </c>
      <c r="O72" s="603">
        <f t="shared" si="32"/>
        <v>1417.6899999999998</v>
      </c>
      <c r="P72" s="598">
        <f t="shared" si="32"/>
        <v>405020</v>
      </c>
      <c r="Q72" s="604">
        <f t="shared" si="32"/>
        <v>1398.8150000000001</v>
      </c>
      <c r="R72" s="467"/>
      <c r="S72" s="467"/>
      <c r="T72" s="468"/>
      <c r="U72" s="468"/>
      <c r="V72" s="468"/>
      <c r="W72" s="469"/>
    </row>
    <row r="73" spans="1:24" ht="26.1" customHeight="1" x14ac:dyDescent="0.15">
      <c r="A73" s="690"/>
      <c r="B73" s="691"/>
      <c r="C73" s="691"/>
      <c r="D73" s="691"/>
      <c r="E73" s="691"/>
      <c r="F73" s="691"/>
      <c r="G73" s="691"/>
      <c r="H73" s="691"/>
      <c r="I73" s="691"/>
      <c r="J73" s="691"/>
      <c r="K73" s="691"/>
      <c r="L73" s="691"/>
      <c r="M73" s="691"/>
      <c r="N73" s="691"/>
      <c r="O73" s="691"/>
      <c r="P73" s="691"/>
      <c r="Q73" s="691"/>
      <c r="R73" s="691"/>
      <c r="S73" s="691"/>
      <c r="T73" s="691"/>
      <c r="U73" s="691"/>
      <c r="V73" s="691"/>
      <c r="W73" s="692"/>
    </row>
    <row r="74" spans="1:24" ht="26.1" customHeight="1" thickBot="1" x14ac:dyDescent="0.2">
      <c r="A74" s="1015" t="s">
        <v>62</v>
      </c>
      <c r="B74" s="1016"/>
      <c r="C74" s="1016"/>
      <c r="D74" s="1016"/>
      <c r="E74" s="1016"/>
      <c r="F74" s="1016"/>
      <c r="G74" s="1016"/>
      <c r="H74" s="1016"/>
      <c r="I74" s="1016"/>
      <c r="J74" s="1016"/>
      <c r="K74" s="1016"/>
      <c r="L74" s="1016"/>
      <c r="M74" s="1016"/>
      <c r="N74" s="1016"/>
      <c r="O74" s="1016"/>
      <c r="P74" s="1016"/>
      <c r="Q74" s="1016"/>
      <c r="R74" s="1016"/>
      <c r="S74" s="1016"/>
      <c r="T74" s="1017"/>
      <c r="U74" s="1017"/>
      <c r="V74" s="1017"/>
      <c r="W74" s="1018"/>
    </row>
    <row r="75" spans="1:24" ht="26.1" customHeight="1" x14ac:dyDescent="0.15">
      <c r="A75" s="741" t="s">
        <v>37</v>
      </c>
      <c r="B75" s="742"/>
      <c r="C75" s="742"/>
      <c r="D75" s="1001" t="s">
        <v>38</v>
      </c>
      <c r="E75" s="1002"/>
      <c r="F75" s="1002"/>
      <c r="G75" s="1002"/>
      <c r="H75" s="1002"/>
      <c r="I75" s="1002"/>
      <c r="J75" s="1002"/>
      <c r="K75" s="1002"/>
      <c r="L75" s="1002"/>
      <c r="M75" s="1013" t="s">
        <v>39</v>
      </c>
      <c r="N75" s="1002"/>
      <c r="O75" s="1002"/>
      <c r="P75" s="1002"/>
      <c r="Q75" s="1002"/>
      <c r="R75" s="1002"/>
      <c r="S75" s="1002"/>
      <c r="T75" s="1002"/>
      <c r="U75" s="1014"/>
      <c r="V75" s="788" t="s">
        <v>112</v>
      </c>
      <c r="W75" s="789"/>
    </row>
    <row r="76" spans="1:24" ht="26.1" customHeight="1" x14ac:dyDescent="0.15">
      <c r="A76" s="743"/>
      <c r="B76" s="744"/>
      <c r="C76" s="744"/>
      <c r="D76" s="442" t="s">
        <v>21</v>
      </c>
      <c r="E76" s="442" t="s">
        <v>22</v>
      </c>
      <c r="F76" s="442" t="s">
        <v>23</v>
      </c>
      <c r="G76" s="442" t="s">
        <v>24</v>
      </c>
      <c r="H76" s="442" t="s">
        <v>25</v>
      </c>
      <c r="I76" s="442" t="s">
        <v>26</v>
      </c>
      <c r="J76" s="442" t="s">
        <v>27</v>
      </c>
      <c r="K76" s="744" t="s">
        <v>28</v>
      </c>
      <c r="L76" s="744"/>
      <c r="M76" s="442" t="s">
        <v>21</v>
      </c>
      <c r="N76" s="442" t="s">
        <v>22</v>
      </c>
      <c r="O76" s="442" t="s">
        <v>23</v>
      </c>
      <c r="P76" s="442" t="s">
        <v>24</v>
      </c>
      <c r="Q76" s="442" t="s">
        <v>25</v>
      </c>
      <c r="R76" s="442" t="s">
        <v>26</v>
      </c>
      <c r="S76" s="442" t="s">
        <v>27</v>
      </c>
      <c r="T76" s="744" t="s">
        <v>28</v>
      </c>
      <c r="U76" s="746"/>
      <c r="V76" s="790"/>
      <c r="W76" s="791"/>
      <c r="X76" s="347"/>
    </row>
    <row r="77" spans="1:24" ht="26.1" customHeight="1" x14ac:dyDescent="0.15">
      <c r="A77" s="671" t="s">
        <v>58</v>
      </c>
      <c r="B77" s="954" t="s">
        <v>15</v>
      </c>
      <c r="C77" s="403" t="s">
        <v>60</v>
      </c>
      <c r="D77" s="413"/>
      <c r="E77" s="413">
        <v>150504.375</v>
      </c>
      <c r="F77" s="413">
        <v>4161</v>
      </c>
      <c r="G77" s="413">
        <v>7755.5</v>
      </c>
      <c r="H77" s="605">
        <v>1526</v>
      </c>
      <c r="I77" s="605"/>
      <c r="J77" s="605"/>
      <c r="K77" s="961">
        <f>SUM(D77:J77)</f>
        <v>163946.875</v>
      </c>
      <c r="L77" s="962"/>
      <c r="M77" s="606"/>
      <c r="N77" s="413">
        <v>134090</v>
      </c>
      <c r="O77" s="413">
        <v>5814</v>
      </c>
      <c r="P77" s="413">
        <v>7755.5</v>
      </c>
      <c r="Q77" s="605">
        <v>1526</v>
      </c>
      <c r="R77" s="605"/>
      <c r="S77" s="605"/>
      <c r="T77" s="961">
        <f>SUM(M77:S77)</f>
        <v>149185.5</v>
      </c>
      <c r="U77" s="963"/>
      <c r="V77" s="711">
        <f>T77-K77</f>
        <v>-14761.375</v>
      </c>
      <c r="W77" s="712"/>
    </row>
    <row r="78" spans="1:24" ht="26.1" customHeight="1" x14ac:dyDescent="0.15">
      <c r="A78" s="671"/>
      <c r="B78" s="954"/>
      <c r="C78" s="403" t="s">
        <v>61</v>
      </c>
      <c r="D78" s="596"/>
      <c r="E78" s="596">
        <v>848.4425</v>
      </c>
      <c r="F78" s="596">
        <v>388.43</v>
      </c>
      <c r="G78" s="596">
        <v>358.79250000000002</v>
      </c>
      <c r="H78" s="569">
        <v>319.57</v>
      </c>
      <c r="I78" s="569"/>
      <c r="J78" s="569"/>
      <c r="K78" s="984">
        <f>SUM(D78:J78)</f>
        <v>1915.2349999999999</v>
      </c>
      <c r="L78" s="985"/>
      <c r="M78" s="607"/>
      <c r="N78" s="596">
        <v>778.44749999999999</v>
      </c>
      <c r="O78" s="596">
        <v>564.4</v>
      </c>
      <c r="P78" s="596">
        <v>358.79250000000002</v>
      </c>
      <c r="Q78" s="569">
        <v>319.57</v>
      </c>
      <c r="R78" s="569"/>
      <c r="S78" s="569"/>
      <c r="T78" s="984">
        <f>SUM(M78:S78)</f>
        <v>2021.2099999999998</v>
      </c>
      <c r="U78" s="986"/>
      <c r="V78" s="713">
        <f>T78-K78</f>
        <v>105.97499999999991</v>
      </c>
      <c r="W78" s="714"/>
      <c r="X78" s="402"/>
    </row>
    <row r="79" spans="1:24" ht="26.1" customHeight="1" x14ac:dyDescent="0.15">
      <c r="A79" s="671"/>
      <c r="B79" s="954" t="s">
        <v>41</v>
      </c>
      <c r="C79" s="403" t="s">
        <v>60</v>
      </c>
      <c r="D79" s="423"/>
      <c r="E79" s="423">
        <v>108681</v>
      </c>
      <c r="F79" s="423">
        <v>4326</v>
      </c>
      <c r="G79" s="423">
        <v>14526</v>
      </c>
      <c r="H79" s="608">
        <v>0</v>
      </c>
      <c r="I79" s="608"/>
      <c r="J79" s="608"/>
      <c r="K79" s="964">
        <f>SUM(D79:J79)</f>
        <v>127533</v>
      </c>
      <c r="L79" s="965"/>
      <c r="M79" s="503"/>
      <c r="N79" s="423">
        <v>39174</v>
      </c>
      <c r="O79" s="423">
        <v>3499</v>
      </c>
      <c r="P79" s="423">
        <v>15852</v>
      </c>
      <c r="Q79" s="608">
        <v>78</v>
      </c>
      <c r="R79" s="608"/>
      <c r="S79" s="608"/>
      <c r="T79" s="964">
        <f>SUM(M79:S79)</f>
        <v>58603</v>
      </c>
      <c r="U79" s="966"/>
      <c r="V79" s="713">
        <f t="shared" ref="V79:V84" si="33">T79-K79</f>
        <v>-68930</v>
      </c>
      <c r="W79" s="714"/>
      <c r="X79" s="402"/>
    </row>
    <row r="80" spans="1:24" ht="26.1" customHeight="1" x14ac:dyDescent="0.15">
      <c r="A80" s="671"/>
      <c r="B80" s="954"/>
      <c r="C80" s="403" t="s">
        <v>61</v>
      </c>
      <c r="D80" s="596"/>
      <c r="E80" s="596">
        <v>847.98167638312998</v>
      </c>
      <c r="F80" s="596">
        <v>374.46</v>
      </c>
      <c r="G80" s="596">
        <v>296.2</v>
      </c>
      <c r="H80" s="569">
        <v>0</v>
      </c>
      <c r="I80" s="569"/>
      <c r="J80" s="569"/>
      <c r="K80" s="984">
        <f>SUM(D80:J80)</f>
        <v>1518.6416763831301</v>
      </c>
      <c r="L80" s="985"/>
      <c r="M80" s="607"/>
      <c r="N80" s="596">
        <v>420.18467890871</v>
      </c>
      <c r="O80" s="596">
        <v>285.5</v>
      </c>
      <c r="P80" s="596">
        <v>325.54000000000002</v>
      </c>
      <c r="Q80" s="569">
        <v>10.07</v>
      </c>
      <c r="R80" s="569"/>
      <c r="S80" s="569"/>
      <c r="T80" s="984">
        <f>SUM(M80:S80)</f>
        <v>1041.29467890871</v>
      </c>
      <c r="U80" s="986"/>
      <c r="V80" s="715">
        <f t="shared" si="33"/>
        <v>-477.34699747442005</v>
      </c>
      <c r="W80" s="716"/>
      <c r="X80" s="402"/>
    </row>
    <row r="81" spans="1:24" ht="26.1" customHeight="1" x14ac:dyDescent="0.15">
      <c r="A81" s="671"/>
      <c r="B81" s="954" t="s">
        <v>42</v>
      </c>
      <c r="C81" s="954"/>
      <c r="D81" s="609"/>
      <c r="E81" s="610">
        <f>E80/E78</f>
        <v>0.99945685934300788</v>
      </c>
      <c r="F81" s="610">
        <f t="shared" ref="F81:K81" si="34">F80/F78</f>
        <v>0.96403470380763578</v>
      </c>
      <c r="G81" s="610">
        <f t="shared" si="34"/>
        <v>0.82554679933387676</v>
      </c>
      <c r="H81" s="610">
        <f t="shared" si="34"/>
        <v>0</v>
      </c>
      <c r="I81" s="610"/>
      <c r="J81" s="610"/>
      <c r="K81" s="1000">
        <f t="shared" si="34"/>
        <v>0.79292706972414884</v>
      </c>
      <c r="L81" s="967"/>
      <c r="M81" s="611"/>
      <c r="N81" s="610">
        <f t="shared" ref="N81:U81" si="35">N80/N78</f>
        <v>0.53977266149446179</v>
      </c>
      <c r="O81" s="610">
        <f t="shared" si="35"/>
        <v>0.50584691708008511</v>
      </c>
      <c r="P81" s="610">
        <f>P80/P78</f>
        <v>0.90732108391340405</v>
      </c>
      <c r="Q81" s="610">
        <f t="shared" si="35"/>
        <v>3.1511093031260755E-2</v>
      </c>
      <c r="R81" s="610"/>
      <c r="S81" s="610"/>
      <c r="T81" s="969">
        <f t="shared" si="35"/>
        <v>0.51518381509526967</v>
      </c>
      <c r="U81" s="970" t="e">
        <f t="shared" si="35"/>
        <v>#DIV/0!</v>
      </c>
      <c r="V81" s="717">
        <f t="shared" si="33"/>
        <v>-0.27774325462887917</v>
      </c>
      <c r="W81" s="718"/>
      <c r="X81" s="402"/>
    </row>
    <row r="82" spans="1:24" ht="26.1" customHeight="1" x14ac:dyDescent="0.15">
      <c r="A82" s="684" t="s">
        <v>63</v>
      </c>
      <c r="B82" s="954" t="s">
        <v>15</v>
      </c>
      <c r="C82" s="954"/>
      <c r="D82" s="612"/>
      <c r="E82" s="596">
        <v>4.16</v>
      </c>
      <c r="F82" s="596">
        <v>5.05</v>
      </c>
      <c r="G82" s="596">
        <v>4.22</v>
      </c>
      <c r="H82" s="569">
        <v>5.62</v>
      </c>
      <c r="I82" s="569"/>
      <c r="J82" s="569"/>
      <c r="K82" s="984">
        <f>AVERAGE(D82:J82)</f>
        <v>4.7625000000000002</v>
      </c>
      <c r="L82" s="985"/>
      <c r="M82" s="613"/>
      <c r="N82" s="596">
        <v>4.16</v>
      </c>
      <c r="O82" s="596">
        <v>5.05</v>
      </c>
      <c r="P82" s="596">
        <v>4.22</v>
      </c>
      <c r="Q82" s="569">
        <v>5.62</v>
      </c>
      <c r="R82" s="569"/>
      <c r="S82" s="569"/>
      <c r="T82" s="984">
        <f>AVERAGE(M82:S82)</f>
        <v>4.7625000000000002</v>
      </c>
      <c r="U82" s="986"/>
      <c r="V82" s="1011">
        <f t="shared" si="33"/>
        <v>0</v>
      </c>
      <c r="W82" s="1012"/>
    </row>
    <row r="83" spans="1:24" ht="26.1" customHeight="1" x14ac:dyDescent="0.15">
      <c r="A83" s="685"/>
      <c r="B83" s="971" t="s">
        <v>64</v>
      </c>
      <c r="C83" s="971"/>
      <c r="D83" s="526"/>
      <c r="E83" s="526">
        <v>800.35</v>
      </c>
      <c r="F83" s="526">
        <v>348.4</v>
      </c>
      <c r="G83" s="526">
        <v>296.2</v>
      </c>
      <c r="H83" s="570">
        <v>0</v>
      </c>
      <c r="I83" s="570"/>
      <c r="J83" s="570"/>
      <c r="K83" s="972">
        <f>SUM(D83:J83)</f>
        <v>1444.95</v>
      </c>
      <c r="L83" s="973"/>
      <c r="M83" s="614"/>
      <c r="N83" s="526">
        <v>745.85</v>
      </c>
      <c r="O83" s="526">
        <v>285.5</v>
      </c>
      <c r="P83" s="526">
        <v>325.54000000000002</v>
      </c>
      <c r="Q83" s="570">
        <v>10.07</v>
      </c>
      <c r="R83" s="570"/>
      <c r="S83" s="570"/>
      <c r="T83" s="972">
        <f>SUM(M83:S83)</f>
        <v>1366.9599999999998</v>
      </c>
      <c r="U83" s="974"/>
      <c r="V83" s="682">
        <f t="shared" si="33"/>
        <v>-77.990000000000236</v>
      </c>
      <c r="W83" s="683"/>
      <c r="X83" s="402"/>
    </row>
    <row r="84" spans="1:24" ht="26.1" customHeight="1" x14ac:dyDescent="0.15">
      <c r="A84" s="685"/>
      <c r="B84" s="954" t="s">
        <v>65</v>
      </c>
      <c r="C84" s="954"/>
      <c r="D84" s="423"/>
      <c r="E84" s="423">
        <v>270</v>
      </c>
      <c r="F84" s="423">
        <v>73</v>
      </c>
      <c r="G84" s="423">
        <v>79</v>
      </c>
      <c r="H84" s="608">
        <v>13</v>
      </c>
      <c r="I84" s="608"/>
      <c r="J84" s="608"/>
      <c r="K84" s="964">
        <f>SUM(D84:J84)</f>
        <v>435</v>
      </c>
      <c r="L84" s="965"/>
      <c r="M84" s="503"/>
      <c r="N84" s="423">
        <v>283.28999999999996</v>
      </c>
      <c r="O84" s="423">
        <v>73</v>
      </c>
      <c r="P84" s="423">
        <v>78</v>
      </c>
      <c r="Q84" s="608">
        <v>15</v>
      </c>
      <c r="R84" s="608"/>
      <c r="S84" s="608"/>
      <c r="T84" s="964">
        <f>SUM(M84:S84)</f>
        <v>449.28999999999996</v>
      </c>
      <c r="U84" s="966"/>
      <c r="V84" s="982">
        <f t="shared" si="33"/>
        <v>14.289999999999964</v>
      </c>
      <c r="W84" s="983"/>
      <c r="X84" s="402"/>
    </row>
    <row r="85" spans="1:24" ht="26.1" customHeight="1" x14ac:dyDescent="0.15">
      <c r="A85" s="685"/>
      <c r="B85" s="954" t="s">
        <v>66</v>
      </c>
      <c r="C85" s="954"/>
      <c r="D85" s="474"/>
      <c r="E85" s="475">
        <f>E83/E84</f>
        <v>2.9642592592592591</v>
      </c>
      <c r="F85" s="475">
        <f t="shared" ref="F85:K85" si="36">F83/F84</f>
        <v>4.7726027397260271</v>
      </c>
      <c r="G85" s="475">
        <v>2.3838888888888885</v>
      </c>
      <c r="H85" s="475">
        <v>0.39533333333333331</v>
      </c>
      <c r="I85" s="475"/>
      <c r="J85" s="475"/>
      <c r="K85" s="1007">
        <f t="shared" si="36"/>
        <v>3.3217241379310347</v>
      </c>
      <c r="L85" s="1008"/>
      <c r="M85" s="476"/>
      <c r="N85" s="475">
        <f t="shared" ref="N85:T85" si="37">N83/N84</f>
        <v>2.6328144304423033</v>
      </c>
      <c r="O85" s="475">
        <f t="shared" si="37"/>
        <v>3.9109589041095889</v>
      </c>
      <c r="P85" s="475">
        <f t="shared" si="37"/>
        <v>4.1735897435897442</v>
      </c>
      <c r="Q85" s="475">
        <f t="shared" si="37"/>
        <v>0.67133333333333334</v>
      </c>
      <c r="R85" s="475"/>
      <c r="S85" s="475"/>
      <c r="T85" s="1009">
        <f t="shared" si="37"/>
        <v>3.0424892608337597</v>
      </c>
      <c r="U85" s="1010"/>
      <c r="V85" s="682">
        <f>T85-K85</f>
        <v>-0.27923487709727501</v>
      </c>
      <c r="W85" s="683"/>
      <c r="X85" s="402"/>
    </row>
    <row r="86" spans="1:24" ht="26.1" customHeight="1" thickBot="1" x14ac:dyDescent="0.2">
      <c r="A86" s="686"/>
      <c r="B86" s="978" t="s">
        <v>42</v>
      </c>
      <c r="C86" s="978"/>
      <c r="D86" s="477"/>
      <c r="E86" s="478">
        <f t="shared" ref="E86:K86" si="38">E85/E82</f>
        <v>0.71256232193732194</v>
      </c>
      <c r="F86" s="478">
        <f t="shared" si="38"/>
        <v>0.9450698494506985</v>
      </c>
      <c r="G86" s="478">
        <f t="shared" si="38"/>
        <v>0.56490258030542384</v>
      </c>
      <c r="H86" s="478">
        <f t="shared" si="38"/>
        <v>7.0344009489916953E-2</v>
      </c>
      <c r="I86" s="478"/>
      <c r="J86" s="478"/>
      <c r="K86" s="979">
        <f t="shared" si="38"/>
        <v>0.69747488460494167</v>
      </c>
      <c r="L86" s="980"/>
      <c r="M86" s="479"/>
      <c r="N86" s="478">
        <f t="shared" ref="N86:T86" si="39">N85/N82</f>
        <v>0.63288808424093823</v>
      </c>
      <c r="O86" s="478">
        <f t="shared" si="39"/>
        <v>0.77444730774447312</v>
      </c>
      <c r="P86" s="478">
        <f t="shared" si="39"/>
        <v>0.98900230890752239</v>
      </c>
      <c r="Q86" s="478">
        <f t="shared" si="39"/>
        <v>0.11945432977461447</v>
      </c>
      <c r="R86" s="478"/>
      <c r="S86" s="478"/>
      <c r="T86" s="979">
        <f t="shared" si="39"/>
        <v>0.63884288941391276</v>
      </c>
      <c r="U86" s="981"/>
      <c r="V86" s="717">
        <f>T86-K86</f>
        <v>-5.8631995191028907E-2</v>
      </c>
      <c r="W86" s="718"/>
    </row>
    <row r="87" spans="1:24" ht="26.1" customHeight="1" x14ac:dyDescent="0.15">
      <c r="A87" s="701"/>
      <c r="B87" s="702"/>
      <c r="C87" s="702"/>
      <c r="D87" s="702"/>
      <c r="E87" s="702"/>
      <c r="F87" s="702"/>
      <c r="G87" s="702"/>
      <c r="H87" s="702"/>
      <c r="I87" s="702"/>
      <c r="J87" s="702"/>
      <c r="K87" s="702"/>
      <c r="L87" s="703"/>
      <c r="M87" s="701"/>
      <c r="N87" s="702"/>
      <c r="O87" s="702"/>
      <c r="P87" s="702"/>
      <c r="Q87" s="702"/>
      <c r="R87" s="702"/>
      <c r="S87" s="702"/>
      <c r="T87" s="702"/>
      <c r="U87" s="702"/>
      <c r="V87" s="702"/>
      <c r="W87" s="703"/>
    </row>
    <row r="88" spans="1:24" ht="26.1" customHeight="1" x14ac:dyDescent="0.15">
      <c r="A88" s="749"/>
      <c r="B88" s="750"/>
      <c r="C88" s="750"/>
      <c r="D88" s="750"/>
      <c r="E88" s="750"/>
      <c r="F88" s="750"/>
      <c r="G88" s="750"/>
      <c r="H88" s="750"/>
      <c r="I88" s="750"/>
      <c r="J88" s="750"/>
      <c r="K88" s="750"/>
      <c r="L88" s="751"/>
      <c r="M88" s="749"/>
      <c r="N88" s="750"/>
      <c r="O88" s="750"/>
      <c r="P88" s="750"/>
      <c r="Q88" s="750"/>
      <c r="R88" s="750"/>
      <c r="S88" s="750"/>
      <c r="T88" s="750"/>
      <c r="U88" s="750"/>
      <c r="V88" s="750"/>
      <c r="W88" s="751"/>
    </row>
    <row r="89" spans="1:24" ht="26.1" customHeight="1" x14ac:dyDescent="0.15">
      <c r="A89" s="749"/>
      <c r="B89" s="750"/>
      <c r="C89" s="750"/>
      <c r="D89" s="750"/>
      <c r="E89" s="750"/>
      <c r="F89" s="750"/>
      <c r="G89" s="750"/>
      <c r="H89" s="750"/>
      <c r="I89" s="750"/>
      <c r="J89" s="750"/>
      <c r="K89" s="750"/>
      <c r="L89" s="751"/>
      <c r="M89" s="749"/>
      <c r="N89" s="750"/>
      <c r="O89" s="750"/>
      <c r="P89" s="750"/>
      <c r="Q89" s="750"/>
      <c r="R89" s="750"/>
      <c r="S89" s="750"/>
      <c r="T89" s="750"/>
      <c r="U89" s="750"/>
      <c r="V89" s="750"/>
      <c r="W89" s="751"/>
    </row>
    <row r="90" spans="1:24" ht="26.1" customHeight="1" x14ac:dyDescent="0.15">
      <c r="A90" s="749"/>
      <c r="B90" s="750"/>
      <c r="C90" s="750"/>
      <c r="D90" s="750"/>
      <c r="E90" s="750"/>
      <c r="F90" s="750"/>
      <c r="G90" s="750"/>
      <c r="H90" s="750"/>
      <c r="I90" s="750"/>
      <c r="J90" s="750"/>
      <c r="K90" s="750"/>
      <c r="L90" s="751"/>
      <c r="M90" s="749"/>
      <c r="N90" s="750"/>
      <c r="O90" s="750"/>
      <c r="P90" s="750"/>
      <c r="Q90" s="750"/>
      <c r="R90" s="750"/>
      <c r="S90" s="750"/>
      <c r="T90" s="750"/>
      <c r="U90" s="750"/>
      <c r="V90" s="750"/>
      <c r="W90" s="751"/>
    </row>
    <row r="91" spans="1:24" ht="26.1" customHeight="1" x14ac:dyDescent="0.15">
      <c r="A91" s="749"/>
      <c r="B91" s="750"/>
      <c r="C91" s="750"/>
      <c r="D91" s="750"/>
      <c r="E91" s="750"/>
      <c r="F91" s="750"/>
      <c r="G91" s="750"/>
      <c r="H91" s="750"/>
      <c r="I91" s="750"/>
      <c r="J91" s="750"/>
      <c r="K91" s="750"/>
      <c r="L91" s="751"/>
      <c r="M91" s="749"/>
      <c r="N91" s="750"/>
      <c r="O91" s="750"/>
      <c r="P91" s="750"/>
      <c r="Q91" s="750"/>
      <c r="R91" s="750"/>
      <c r="S91" s="750"/>
      <c r="T91" s="750"/>
      <c r="U91" s="750"/>
      <c r="V91" s="750"/>
      <c r="W91" s="751"/>
    </row>
    <row r="92" spans="1:24" ht="26.1" customHeight="1" thickBot="1" x14ac:dyDescent="0.2">
      <c r="A92" s="752"/>
      <c r="B92" s="753"/>
      <c r="C92" s="753"/>
      <c r="D92" s="753"/>
      <c r="E92" s="753"/>
      <c r="F92" s="753"/>
      <c r="G92" s="753"/>
      <c r="H92" s="753"/>
      <c r="I92" s="753"/>
      <c r="J92" s="753"/>
      <c r="K92" s="753"/>
      <c r="L92" s="754"/>
      <c r="M92" s="752"/>
      <c r="N92" s="753"/>
      <c r="O92" s="753"/>
      <c r="P92" s="753"/>
      <c r="Q92" s="753"/>
      <c r="R92" s="753"/>
      <c r="S92" s="753"/>
      <c r="T92" s="753"/>
      <c r="U92" s="753"/>
      <c r="V92" s="753"/>
      <c r="W92" s="754"/>
    </row>
    <row r="93" spans="1:24" ht="26.1" customHeight="1" x14ac:dyDescent="0.15">
      <c r="A93" s="690"/>
      <c r="B93" s="691"/>
      <c r="C93" s="691"/>
      <c r="D93" s="691"/>
      <c r="E93" s="691"/>
      <c r="F93" s="691"/>
      <c r="G93" s="691"/>
      <c r="H93" s="691"/>
      <c r="I93" s="691"/>
      <c r="J93" s="691"/>
      <c r="K93" s="691"/>
      <c r="L93" s="691"/>
      <c r="M93" s="691"/>
      <c r="N93" s="691"/>
      <c r="O93" s="691"/>
      <c r="P93" s="691"/>
      <c r="Q93" s="691"/>
      <c r="R93" s="691"/>
      <c r="S93" s="691"/>
      <c r="T93" s="691"/>
      <c r="U93" s="691"/>
      <c r="V93" s="691"/>
      <c r="W93" s="692"/>
    </row>
    <row r="94" spans="1:24" ht="26.1" customHeight="1" thickBot="1" x14ac:dyDescent="0.2">
      <c r="A94" s="845" t="s">
        <v>249</v>
      </c>
      <c r="B94" s="846"/>
      <c r="C94" s="846"/>
      <c r="D94" s="846"/>
      <c r="E94" s="846"/>
      <c r="F94" s="846"/>
      <c r="G94" s="846"/>
      <c r="H94" s="846"/>
      <c r="I94" s="846"/>
      <c r="J94" s="846"/>
      <c r="K94" s="846"/>
      <c r="L94" s="846"/>
      <c r="M94" s="846"/>
      <c r="N94" s="846"/>
      <c r="O94" s="846"/>
      <c r="P94" s="846"/>
      <c r="Q94" s="846"/>
      <c r="R94" s="846"/>
      <c r="S94" s="846"/>
      <c r="T94" s="847"/>
      <c r="U94" s="847"/>
      <c r="V94" s="847"/>
      <c r="W94" s="848"/>
    </row>
    <row r="95" spans="1:24" ht="26.1" customHeight="1" x14ac:dyDescent="0.15">
      <c r="A95" s="741" t="s">
        <v>37</v>
      </c>
      <c r="B95" s="742"/>
      <c r="C95" s="742"/>
      <c r="D95" s="1001" t="s">
        <v>67</v>
      </c>
      <c r="E95" s="1002"/>
      <c r="F95" s="1002"/>
      <c r="G95" s="1002"/>
      <c r="H95" s="1002"/>
      <c r="I95" s="1002"/>
      <c r="J95" s="1002"/>
      <c r="K95" s="1002"/>
      <c r="L95" s="1002"/>
      <c r="M95" s="1001" t="s">
        <v>68</v>
      </c>
      <c r="N95" s="1002"/>
      <c r="O95" s="1002"/>
      <c r="P95" s="1002"/>
      <c r="Q95" s="1002"/>
      <c r="R95" s="1002"/>
      <c r="S95" s="1002"/>
      <c r="T95" s="1002"/>
      <c r="U95" s="1002"/>
      <c r="V95" s="1003" t="s">
        <v>69</v>
      </c>
      <c r="W95" s="1004"/>
    </row>
    <row r="96" spans="1:24" ht="26.1" customHeight="1" x14ac:dyDescent="0.15">
      <c r="A96" s="743"/>
      <c r="B96" s="744"/>
      <c r="C96" s="744"/>
      <c r="D96" s="442" t="s">
        <v>21</v>
      </c>
      <c r="E96" s="442" t="s">
        <v>22</v>
      </c>
      <c r="F96" s="442" t="s">
        <v>23</v>
      </c>
      <c r="G96" s="442" t="s">
        <v>24</v>
      </c>
      <c r="H96" s="442" t="s">
        <v>25</v>
      </c>
      <c r="I96" s="442" t="s">
        <v>26</v>
      </c>
      <c r="J96" s="442" t="s">
        <v>27</v>
      </c>
      <c r="K96" s="744" t="s">
        <v>28</v>
      </c>
      <c r="L96" s="744"/>
      <c r="M96" s="442" t="s">
        <v>21</v>
      </c>
      <c r="N96" s="442" t="s">
        <v>22</v>
      </c>
      <c r="O96" s="442" t="s">
        <v>23</v>
      </c>
      <c r="P96" s="442" t="s">
        <v>24</v>
      </c>
      <c r="Q96" s="442" t="s">
        <v>25</v>
      </c>
      <c r="R96" s="442" t="s">
        <v>26</v>
      </c>
      <c r="S96" s="442" t="s">
        <v>27</v>
      </c>
      <c r="T96" s="744" t="s">
        <v>28</v>
      </c>
      <c r="U96" s="744"/>
      <c r="V96" s="1005"/>
      <c r="W96" s="1006"/>
    </row>
    <row r="97" spans="1:33" ht="25.5" customHeight="1" x14ac:dyDescent="0.15">
      <c r="A97" s="955" t="s">
        <v>70</v>
      </c>
      <c r="B97" s="954" t="s">
        <v>71</v>
      </c>
      <c r="C97" s="954"/>
      <c r="D97" s="615"/>
      <c r="E97" s="413">
        <v>208677</v>
      </c>
      <c r="F97" s="413">
        <v>5405</v>
      </c>
      <c r="G97" s="413">
        <v>13694</v>
      </c>
      <c r="H97" s="413">
        <v>70</v>
      </c>
      <c r="I97" s="413"/>
      <c r="J97" s="413"/>
      <c r="K97" s="961">
        <f>SUM(D97:J97)</f>
        <v>227846</v>
      </c>
      <c r="L97" s="962"/>
      <c r="M97" s="606"/>
      <c r="N97" s="413">
        <v>616894</v>
      </c>
      <c r="O97" s="413">
        <v>66343</v>
      </c>
      <c r="P97" s="413">
        <v>41274</v>
      </c>
      <c r="Q97" s="413">
        <v>107</v>
      </c>
      <c r="R97" s="413"/>
      <c r="S97" s="605"/>
      <c r="T97" s="961">
        <f>SUM(M97:S97)</f>
        <v>724618</v>
      </c>
      <c r="U97" s="963"/>
      <c r="V97" s="663"/>
      <c r="W97" s="664"/>
    </row>
    <row r="98" spans="1:33" ht="25.5" customHeight="1" x14ac:dyDescent="0.15">
      <c r="A98" s="955"/>
      <c r="B98" s="954" t="s">
        <v>72</v>
      </c>
      <c r="C98" s="954"/>
      <c r="D98" s="504"/>
      <c r="E98" s="423">
        <v>207215</v>
      </c>
      <c r="F98" s="423">
        <v>5404</v>
      </c>
      <c r="G98" s="423">
        <v>13688</v>
      </c>
      <c r="H98" s="423">
        <v>70</v>
      </c>
      <c r="I98" s="423"/>
      <c r="J98" s="423"/>
      <c r="K98" s="964">
        <f>SUM(D98:J98)</f>
        <v>226377</v>
      </c>
      <c r="L98" s="965"/>
      <c r="M98" s="503"/>
      <c r="N98" s="423">
        <v>612623</v>
      </c>
      <c r="O98" s="423">
        <v>66322</v>
      </c>
      <c r="P98" s="423">
        <v>41245</v>
      </c>
      <c r="Q98" s="423">
        <v>107</v>
      </c>
      <c r="R98" s="423"/>
      <c r="S98" s="608"/>
      <c r="T98" s="964">
        <f>SUM(M98:S98)</f>
        <v>720297</v>
      </c>
      <c r="U98" s="966"/>
      <c r="V98" s="665"/>
      <c r="W98" s="666"/>
    </row>
    <row r="99" spans="1:33" ht="25.5" customHeight="1" x14ac:dyDescent="0.15">
      <c r="A99" s="955"/>
      <c r="B99" s="954" t="s">
        <v>70</v>
      </c>
      <c r="C99" s="954"/>
      <c r="D99" s="609"/>
      <c r="E99" s="609">
        <f>E98/E97</f>
        <v>0.99299395716825523</v>
      </c>
      <c r="F99" s="609">
        <f>F98/F97</f>
        <v>0.99981498612395925</v>
      </c>
      <c r="G99" s="609">
        <f t="shared" ref="G99:K99" si="40">G98/G97</f>
        <v>0.99956185190594415</v>
      </c>
      <c r="H99" s="609">
        <f t="shared" si="40"/>
        <v>1</v>
      </c>
      <c r="I99" s="609"/>
      <c r="J99" s="609"/>
      <c r="K99" s="967">
        <f t="shared" si="40"/>
        <v>0.99355266276344545</v>
      </c>
      <c r="L99" s="968"/>
      <c r="M99" s="611"/>
      <c r="N99" s="610">
        <f t="shared" ref="N99:T99" si="41">N98/N97</f>
        <v>0.99307660635376582</v>
      </c>
      <c r="O99" s="610">
        <f>O98/O97</f>
        <v>0.99968346321390356</v>
      </c>
      <c r="P99" s="610">
        <f t="shared" si="41"/>
        <v>0.99929737849493627</v>
      </c>
      <c r="Q99" s="610">
        <f t="shared" si="41"/>
        <v>1</v>
      </c>
      <c r="R99" s="610"/>
      <c r="S99" s="610"/>
      <c r="T99" s="969">
        <f t="shared" si="41"/>
        <v>0.99403685804106434</v>
      </c>
      <c r="U99" s="970"/>
      <c r="V99" s="667"/>
      <c r="W99" s="668"/>
      <c r="X99" s="402"/>
      <c r="Y99" s="402"/>
      <c r="Z99" s="402"/>
      <c r="AA99" s="402"/>
      <c r="AB99" s="402"/>
      <c r="AC99" s="402"/>
      <c r="AD99" s="402"/>
    </row>
    <row r="100" spans="1:33" ht="25.5" customHeight="1" x14ac:dyDescent="0.15">
      <c r="A100" s="480" t="s">
        <v>233</v>
      </c>
      <c r="B100" s="704" t="s">
        <v>234</v>
      </c>
      <c r="C100" s="705"/>
      <c r="D100" s="705"/>
      <c r="E100" s="705"/>
      <c r="F100" s="706"/>
      <c r="G100" s="704" t="s">
        <v>236</v>
      </c>
      <c r="H100" s="705"/>
      <c r="I100" s="705"/>
      <c r="J100" s="705"/>
      <c r="K100" s="705"/>
      <c r="L100" s="705"/>
      <c r="M100" s="706"/>
      <c r="N100" s="704" t="s">
        <v>237</v>
      </c>
      <c r="O100" s="705"/>
      <c r="P100" s="705"/>
      <c r="Q100" s="705"/>
      <c r="R100" s="705"/>
      <c r="S100" s="705"/>
      <c r="T100" s="706"/>
      <c r="U100" s="481" t="s">
        <v>235</v>
      </c>
      <c r="V100" s="481" t="s">
        <v>134</v>
      </c>
      <c r="W100" s="482" t="s">
        <v>35</v>
      </c>
      <c r="X100" s="402"/>
      <c r="Y100" s="402"/>
      <c r="Z100" s="402"/>
      <c r="AA100" s="402"/>
      <c r="AB100" s="402"/>
      <c r="AC100" s="402"/>
      <c r="AD100" s="402"/>
    </row>
    <row r="101" spans="1:33" ht="213" customHeight="1" x14ac:dyDescent="0.15">
      <c r="A101" s="616" t="s">
        <v>244</v>
      </c>
      <c r="B101" s="657" t="s">
        <v>261</v>
      </c>
      <c r="C101" s="658"/>
      <c r="D101" s="658"/>
      <c r="E101" s="658"/>
      <c r="F101" s="707"/>
      <c r="G101" s="708" t="s">
        <v>262</v>
      </c>
      <c r="H101" s="709"/>
      <c r="I101" s="709"/>
      <c r="J101" s="709"/>
      <c r="K101" s="709"/>
      <c r="L101" s="709"/>
      <c r="M101" s="710"/>
      <c r="N101" s="708" t="s">
        <v>263</v>
      </c>
      <c r="O101" s="709"/>
      <c r="P101" s="709"/>
      <c r="Q101" s="709"/>
      <c r="R101" s="709"/>
      <c r="S101" s="709"/>
      <c r="T101" s="710"/>
      <c r="U101" s="617" t="s">
        <v>264</v>
      </c>
      <c r="V101" s="618" t="s">
        <v>265</v>
      </c>
      <c r="W101" s="619" t="s">
        <v>266</v>
      </c>
      <c r="X101" s="402"/>
      <c r="Y101" s="402"/>
      <c r="Z101" s="402"/>
      <c r="AA101" s="402"/>
      <c r="AB101" s="402"/>
      <c r="AC101" s="402"/>
      <c r="AD101" s="402"/>
      <c r="AG101" s="365"/>
    </row>
    <row r="102" spans="1:33" ht="26.25" customHeight="1" x14ac:dyDescent="0.15">
      <c r="A102" s="616" t="s">
        <v>247</v>
      </c>
      <c r="B102" s="657" t="s">
        <v>278</v>
      </c>
      <c r="C102" s="658"/>
      <c r="D102" s="658"/>
      <c r="E102" s="658"/>
      <c r="F102" s="707"/>
      <c r="G102" s="708" t="s">
        <v>279</v>
      </c>
      <c r="H102" s="709"/>
      <c r="I102" s="709"/>
      <c r="J102" s="709"/>
      <c r="K102" s="709"/>
      <c r="L102" s="709"/>
      <c r="M102" s="710"/>
      <c r="N102" s="708" t="s">
        <v>280</v>
      </c>
      <c r="O102" s="709"/>
      <c r="P102" s="709"/>
      <c r="Q102" s="709"/>
      <c r="R102" s="709"/>
      <c r="S102" s="709"/>
      <c r="T102" s="710"/>
      <c r="U102" s="617" t="s">
        <v>245</v>
      </c>
      <c r="V102" s="618" t="s">
        <v>256</v>
      </c>
      <c r="W102" s="620">
        <v>44161</v>
      </c>
      <c r="X102" s="402"/>
      <c r="Y102" s="402"/>
      <c r="Z102" s="402"/>
      <c r="AA102" s="402"/>
      <c r="AB102" s="402"/>
      <c r="AC102" s="402"/>
      <c r="AD102" s="402"/>
    </row>
    <row r="103" spans="1:33" ht="26.25" customHeight="1" x14ac:dyDescent="0.15">
      <c r="A103" s="616" t="s">
        <v>248</v>
      </c>
      <c r="B103" s="657" t="s">
        <v>286</v>
      </c>
      <c r="C103" s="658"/>
      <c r="D103" s="658"/>
      <c r="E103" s="658"/>
      <c r="F103" s="707"/>
      <c r="G103" s="708" t="s">
        <v>287</v>
      </c>
      <c r="H103" s="709"/>
      <c r="I103" s="709"/>
      <c r="J103" s="709"/>
      <c r="K103" s="709"/>
      <c r="L103" s="709"/>
      <c r="M103" s="710"/>
      <c r="N103" s="708" t="s">
        <v>288</v>
      </c>
      <c r="O103" s="709"/>
      <c r="P103" s="709"/>
      <c r="Q103" s="709"/>
      <c r="R103" s="709"/>
      <c r="S103" s="709"/>
      <c r="T103" s="710"/>
      <c r="U103" s="617" t="s">
        <v>254</v>
      </c>
      <c r="V103" s="618" t="s">
        <v>289</v>
      </c>
      <c r="W103" s="620">
        <v>44161</v>
      </c>
      <c r="X103" s="402"/>
      <c r="Y103" s="402"/>
      <c r="Z103" s="402"/>
      <c r="AA103" s="402"/>
      <c r="AB103" s="402"/>
      <c r="AC103" s="402"/>
      <c r="AD103" s="402"/>
    </row>
    <row r="104" spans="1:33" ht="26.25" customHeight="1" x14ac:dyDescent="0.15">
      <c r="A104" s="616" t="s">
        <v>255</v>
      </c>
      <c r="B104" s="657"/>
      <c r="C104" s="658"/>
      <c r="D104" s="658"/>
      <c r="E104" s="658"/>
      <c r="F104" s="707"/>
      <c r="G104" s="975"/>
      <c r="H104" s="976"/>
      <c r="I104" s="976"/>
      <c r="J104" s="976"/>
      <c r="K104" s="976"/>
      <c r="L104" s="976"/>
      <c r="M104" s="977"/>
      <c r="N104" s="708"/>
      <c r="O104" s="709"/>
      <c r="P104" s="709"/>
      <c r="Q104" s="709"/>
      <c r="R104" s="709"/>
      <c r="S104" s="709"/>
      <c r="T104" s="710"/>
      <c r="U104" s="617"/>
      <c r="V104" s="618"/>
      <c r="W104" s="620"/>
      <c r="X104" s="402"/>
      <c r="Y104" s="402"/>
      <c r="Z104" s="402"/>
      <c r="AA104" s="402"/>
      <c r="AB104" s="402"/>
      <c r="AC104" s="402"/>
      <c r="AD104" s="402"/>
    </row>
    <row r="105" spans="1:33" ht="26.1" customHeight="1" x14ac:dyDescent="0.15">
      <c r="A105" s="483"/>
      <c r="B105" s="484"/>
      <c r="C105" s="484"/>
      <c r="D105" s="484"/>
      <c r="E105" s="484"/>
      <c r="F105" s="484"/>
      <c r="G105" s="484"/>
      <c r="H105" s="484"/>
      <c r="I105" s="484"/>
      <c r="J105" s="484"/>
      <c r="K105" s="484"/>
      <c r="L105" s="484"/>
      <c r="M105" s="485"/>
      <c r="N105" s="484"/>
      <c r="O105" s="484"/>
      <c r="P105" s="484"/>
      <c r="Q105" s="486"/>
      <c r="R105" s="486"/>
      <c r="S105" s="486"/>
      <c r="T105" s="487"/>
      <c r="U105" s="455"/>
      <c r="V105" s="455"/>
      <c r="W105" s="488"/>
      <c r="X105" s="402"/>
      <c r="Y105" s="402"/>
      <c r="Z105" s="402"/>
      <c r="AA105" s="402"/>
      <c r="AB105" s="402"/>
      <c r="AC105" s="402"/>
      <c r="AD105" s="402"/>
    </row>
    <row r="106" spans="1:33" ht="26.1" customHeight="1" x14ac:dyDescent="0.15">
      <c r="A106" s="483"/>
      <c r="B106" s="489"/>
      <c r="C106" s="489"/>
      <c r="D106" s="489"/>
      <c r="E106" s="489"/>
      <c r="F106" s="489"/>
      <c r="G106" s="489"/>
      <c r="H106" s="489"/>
      <c r="I106" s="489"/>
      <c r="J106" s="489"/>
      <c r="K106" s="489"/>
      <c r="L106" s="489"/>
      <c r="M106" s="490"/>
      <c r="N106" s="489"/>
      <c r="O106" s="489"/>
      <c r="P106" s="489"/>
      <c r="Q106" s="466"/>
      <c r="R106" s="466"/>
      <c r="S106" s="466"/>
      <c r="T106" s="455"/>
      <c r="U106" s="455"/>
      <c r="V106" s="455"/>
      <c r="W106" s="488"/>
    </row>
    <row r="107" spans="1:33" ht="26.1" customHeight="1" x14ac:dyDescent="0.15">
      <c r="A107" s="483"/>
      <c r="B107" s="489"/>
      <c r="C107" s="489"/>
      <c r="D107" s="489"/>
      <c r="E107" s="489"/>
      <c r="F107" s="489"/>
      <c r="G107" s="489"/>
      <c r="H107" s="489"/>
      <c r="I107" s="489"/>
      <c r="J107" s="489"/>
      <c r="K107" s="489"/>
      <c r="L107" s="489"/>
      <c r="M107" s="490"/>
      <c r="N107" s="489"/>
      <c r="O107" s="489"/>
      <c r="P107" s="489"/>
      <c r="Q107" s="466"/>
      <c r="R107" s="466"/>
      <c r="S107" s="466"/>
      <c r="T107" s="455"/>
      <c r="U107" s="455"/>
      <c r="V107" s="455"/>
      <c r="W107" s="488"/>
    </row>
    <row r="108" spans="1:33" ht="26.1" customHeight="1" x14ac:dyDescent="0.15">
      <c r="A108" s="483"/>
      <c r="B108" s="489"/>
      <c r="C108" s="489"/>
      <c r="D108" s="489"/>
      <c r="E108" s="489"/>
      <c r="F108" s="489"/>
      <c r="G108" s="489"/>
      <c r="H108" s="489"/>
      <c r="I108" s="489"/>
      <c r="J108" s="489"/>
      <c r="K108" s="489"/>
      <c r="L108" s="489"/>
      <c r="M108" s="490"/>
      <c r="N108" s="489"/>
      <c r="O108" s="489"/>
      <c r="P108" s="489"/>
      <c r="Q108" s="466"/>
      <c r="R108" s="466"/>
      <c r="S108" s="466"/>
      <c r="T108" s="455"/>
      <c r="U108" s="455"/>
      <c r="V108" s="455"/>
      <c r="W108" s="456"/>
    </row>
    <row r="109" spans="1:33" ht="26.1" customHeight="1" x14ac:dyDescent="0.15">
      <c r="A109" s="483"/>
      <c r="B109" s="489"/>
      <c r="C109" s="489"/>
      <c r="D109" s="489"/>
      <c r="E109" s="489"/>
      <c r="F109" s="489"/>
      <c r="G109" s="489"/>
      <c r="H109" s="489"/>
      <c r="I109" s="489"/>
      <c r="J109" s="489"/>
      <c r="K109" s="489"/>
      <c r="L109" s="489"/>
      <c r="M109" s="490"/>
      <c r="N109" s="489"/>
      <c r="O109" s="489"/>
      <c r="P109" s="489"/>
      <c r="Q109" s="466"/>
      <c r="R109" s="466"/>
      <c r="S109" s="466"/>
      <c r="T109" s="455"/>
      <c r="U109" s="455"/>
      <c r="V109" s="455"/>
      <c r="W109" s="456"/>
    </row>
    <row r="110" spans="1:33" ht="26.1" customHeight="1" x14ac:dyDescent="0.15">
      <c r="A110" s="483"/>
      <c r="B110" s="489"/>
      <c r="C110" s="489"/>
      <c r="D110" s="489"/>
      <c r="E110" s="489"/>
      <c r="F110" s="489"/>
      <c r="G110" s="489"/>
      <c r="H110" s="489"/>
      <c r="I110" s="489"/>
      <c r="J110" s="489"/>
      <c r="K110" s="489"/>
      <c r="L110" s="489"/>
      <c r="M110" s="490"/>
      <c r="N110" s="489"/>
      <c r="O110" s="489"/>
      <c r="P110" s="489"/>
      <c r="Q110" s="466"/>
      <c r="R110" s="466"/>
      <c r="S110" s="466"/>
      <c r="T110" s="455"/>
      <c r="U110" s="455"/>
      <c r="V110" s="455"/>
      <c r="W110" s="456"/>
    </row>
    <row r="111" spans="1:33" ht="26.1" customHeight="1" x14ac:dyDescent="0.15">
      <c r="A111" s="671" t="s">
        <v>37</v>
      </c>
      <c r="B111" s="672"/>
      <c r="C111" s="672"/>
      <c r="D111" s="954" t="s">
        <v>67</v>
      </c>
      <c r="E111" s="954"/>
      <c r="F111" s="954"/>
      <c r="G111" s="954"/>
      <c r="H111" s="954"/>
      <c r="I111" s="954"/>
      <c r="J111" s="954"/>
      <c r="K111" s="954"/>
      <c r="L111" s="954"/>
      <c r="M111" s="954" t="s">
        <v>68</v>
      </c>
      <c r="N111" s="954"/>
      <c r="O111" s="954"/>
      <c r="P111" s="954"/>
      <c r="Q111" s="954"/>
      <c r="R111" s="954"/>
      <c r="S111" s="954"/>
      <c r="T111" s="954"/>
      <c r="U111" s="954"/>
      <c r="V111" s="672" t="s">
        <v>69</v>
      </c>
      <c r="W111" s="1077"/>
    </row>
    <row r="112" spans="1:33" ht="25.5" customHeight="1" x14ac:dyDescent="0.15">
      <c r="A112" s="671"/>
      <c r="B112" s="672"/>
      <c r="C112" s="672"/>
      <c r="D112" s="440" t="s">
        <v>21</v>
      </c>
      <c r="E112" s="440" t="s">
        <v>22</v>
      </c>
      <c r="F112" s="440" t="s">
        <v>23</v>
      </c>
      <c r="G112" s="440" t="s">
        <v>24</v>
      </c>
      <c r="H112" s="440" t="s">
        <v>25</v>
      </c>
      <c r="I112" s="440" t="s">
        <v>26</v>
      </c>
      <c r="J112" s="440" t="s">
        <v>27</v>
      </c>
      <c r="K112" s="672" t="s">
        <v>28</v>
      </c>
      <c r="L112" s="672"/>
      <c r="M112" s="440" t="s">
        <v>21</v>
      </c>
      <c r="N112" s="440" t="s">
        <v>22</v>
      </c>
      <c r="O112" s="440" t="s">
        <v>23</v>
      </c>
      <c r="P112" s="440" t="s">
        <v>24</v>
      </c>
      <c r="Q112" s="440" t="s">
        <v>25</v>
      </c>
      <c r="R112" s="440" t="s">
        <v>26</v>
      </c>
      <c r="S112" s="440" t="s">
        <v>27</v>
      </c>
      <c r="T112" s="672" t="s">
        <v>28</v>
      </c>
      <c r="U112" s="672"/>
      <c r="V112" s="672"/>
      <c r="W112" s="1077"/>
    </row>
    <row r="113" spans="1:33" ht="25.5" customHeight="1" x14ac:dyDescent="0.15">
      <c r="A113" s="798" t="s">
        <v>73</v>
      </c>
      <c r="B113" s="971" t="s">
        <v>15</v>
      </c>
      <c r="C113" s="971"/>
      <c r="D113" s="621"/>
      <c r="E113" s="526">
        <v>14.28</v>
      </c>
      <c r="F113" s="526">
        <v>1.8</v>
      </c>
      <c r="G113" s="526">
        <v>2.78</v>
      </c>
      <c r="H113" s="526">
        <v>2.64</v>
      </c>
      <c r="I113" s="526"/>
      <c r="J113" s="526"/>
      <c r="K113" s="972">
        <f>SUM(D113:J113)</f>
        <v>21.5</v>
      </c>
      <c r="L113" s="973"/>
      <c r="M113" s="614"/>
      <c r="N113" s="526">
        <v>57.13</v>
      </c>
      <c r="O113" s="526">
        <v>7.5</v>
      </c>
      <c r="P113" s="526">
        <v>12.15</v>
      </c>
      <c r="Q113" s="570">
        <v>10.56</v>
      </c>
      <c r="R113" s="570"/>
      <c r="S113" s="570"/>
      <c r="T113" s="972">
        <f>SUM(M113:S113)</f>
        <v>87.34</v>
      </c>
      <c r="U113" s="974"/>
      <c r="V113" s="665"/>
      <c r="W113" s="666"/>
      <c r="Y113" s="346"/>
      <c r="Z113" s="346"/>
      <c r="AA113" s="346"/>
      <c r="AB113" s="346"/>
    </row>
    <row r="114" spans="1:33" ht="25.5" customHeight="1" x14ac:dyDescent="0.15">
      <c r="A114" s="671"/>
      <c r="B114" s="954" t="s">
        <v>41</v>
      </c>
      <c r="C114" s="954"/>
      <c r="D114" s="612"/>
      <c r="E114" s="596">
        <v>18.39</v>
      </c>
      <c r="F114" s="596">
        <v>0.6</v>
      </c>
      <c r="G114" s="596">
        <v>2.5099999999999998</v>
      </c>
      <c r="H114" s="596">
        <v>0.13</v>
      </c>
      <c r="I114" s="596"/>
      <c r="J114" s="596"/>
      <c r="K114" s="984">
        <f>SUM(D114:J114)</f>
        <v>21.63</v>
      </c>
      <c r="L114" s="985"/>
      <c r="M114" s="607"/>
      <c r="N114" s="596">
        <v>56.51</v>
      </c>
      <c r="O114" s="596">
        <v>2</v>
      </c>
      <c r="P114" s="596">
        <v>6.79</v>
      </c>
      <c r="Q114" s="569">
        <v>0.13</v>
      </c>
      <c r="R114" s="569"/>
      <c r="S114" s="569"/>
      <c r="T114" s="984">
        <f>SUM(M114:S114)</f>
        <v>65.429999999999993</v>
      </c>
      <c r="U114" s="986"/>
      <c r="V114" s="665"/>
      <c r="W114" s="666"/>
      <c r="Y114" s="346"/>
      <c r="Z114" s="346"/>
      <c r="AA114" s="346"/>
      <c r="AB114" s="346"/>
    </row>
    <row r="115" spans="1:33" ht="25.5" customHeight="1" x14ac:dyDescent="0.15">
      <c r="A115" s="671"/>
      <c r="B115" s="954" t="s">
        <v>74</v>
      </c>
      <c r="C115" s="954"/>
      <c r="D115" s="612"/>
      <c r="E115" s="612">
        <f t="shared" ref="E115:K115" si="42">E114-E113</f>
        <v>4.1100000000000012</v>
      </c>
      <c r="F115" s="612">
        <f t="shared" si="42"/>
        <v>-1.2000000000000002</v>
      </c>
      <c r="G115" s="612">
        <f t="shared" si="42"/>
        <v>-0.27</v>
      </c>
      <c r="H115" s="612">
        <f t="shared" si="42"/>
        <v>-2.5100000000000002</v>
      </c>
      <c r="I115" s="612"/>
      <c r="J115" s="612"/>
      <c r="K115" s="985">
        <f t="shared" si="42"/>
        <v>0.12999999999999901</v>
      </c>
      <c r="L115" s="985"/>
      <c r="M115" s="607"/>
      <c r="N115" s="596">
        <f t="shared" ref="N115:T115" si="43">N114-N113</f>
        <v>-0.62000000000000455</v>
      </c>
      <c r="O115" s="596">
        <f t="shared" si="43"/>
        <v>-5.5</v>
      </c>
      <c r="P115" s="596">
        <f t="shared" si="43"/>
        <v>-5.36</v>
      </c>
      <c r="Q115" s="596">
        <f>Q114-Q113</f>
        <v>-10.43</v>
      </c>
      <c r="R115" s="596"/>
      <c r="S115" s="596"/>
      <c r="T115" s="992">
        <f t="shared" si="43"/>
        <v>-21.910000000000011</v>
      </c>
      <c r="U115" s="993"/>
      <c r="V115" s="665"/>
      <c r="W115" s="666"/>
      <c r="Y115" s="346"/>
      <c r="Z115" s="346"/>
      <c r="AA115" s="346"/>
      <c r="AB115" s="346"/>
    </row>
    <row r="116" spans="1:33" ht="25.5" customHeight="1" x14ac:dyDescent="0.15">
      <c r="A116" s="671"/>
      <c r="B116" s="954" t="s">
        <v>75</v>
      </c>
      <c r="C116" s="954"/>
      <c r="D116" s="612"/>
      <c r="E116" s="596">
        <v>876.16</v>
      </c>
      <c r="F116" s="596">
        <v>285.5</v>
      </c>
      <c r="G116" s="596">
        <v>325.54000000000002</v>
      </c>
      <c r="H116" s="596">
        <v>0.63</v>
      </c>
      <c r="I116" s="596"/>
      <c r="J116" s="596"/>
      <c r="K116" s="984">
        <f>SUM(D116:J116)</f>
        <v>1487.83</v>
      </c>
      <c r="L116" s="985"/>
      <c r="M116" s="607"/>
      <c r="N116" s="596">
        <v>2383.7399999999998</v>
      </c>
      <c r="O116" s="596">
        <v>1023.64</v>
      </c>
      <c r="P116" s="596">
        <v>841.09</v>
      </c>
      <c r="Q116" s="569">
        <v>0.63</v>
      </c>
      <c r="R116" s="596"/>
      <c r="S116" s="569"/>
      <c r="T116" s="984">
        <f>SUM(M116:S116)</f>
        <v>4249.0999999999995</v>
      </c>
      <c r="U116" s="986"/>
      <c r="V116" s="665"/>
      <c r="W116" s="666"/>
      <c r="Y116" s="346"/>
      <c r="Z116" s="346"/>
      <c r="AA116" s="346"/>
      <c r="AB116" s="346"/>
    </row>
    <row r="117" spans="1:33" ht="25.5" customHeight="1" thickBot="1" x14ac:dyDescent="0.2">
      <c r="A117" s="673"/>
      <c r="B117" s="978" t="s">
        <v>76</v>
      </c>
      <c r="C117" s="978"/>
      <c r="D117" s="622"/>
      <c r="E117" s="622">
        <f t="shared" ref="E117:K117" si="44">E114/E116</f>
        <v>2.0989317019722425E-2</v>
      </c>
      <c r="F117" s="622">
        <f t="shared" si="44"/>
        <v>2.1015761821366022E-3</v>
      </c>
      <c r="G117" s="622">
        <f t="shared" si="44"/>
        <v>7.7102660195367684E-3</v>
      </c>
      <c r="H117" s="622">
        <f t="shared" si="44"/>
        <v>0.20634920634920637</v>
      </c>
      <c r="I117" s="622"/>
      <c r="J117" s="622"/>
      <c r="K117" s="987">
        <f t="shared" si="44"/>
        <v>1.4537951244429807E-2</v>
      </c>
      <c r="L117" s="987"/>
      <c r="M117" s="623"/>
      <c r="N117" s="624">
        <f t="shared" ref="N117:T117" si="45">N114/N116</f>
        <v>2.3706444494785508E-2</v>
      </c>
      <c r="O117" s="624">
        <f t="shared" si="45"/>
        <v>1.9538118869915203E-3</v>
      </c>
      <c r="P117" s="624">
        <f t="shared" si="45"/>
        <v>8.0728578392324241E-3</v>
      </c>
      <c r="Q117" s="624">
        <f>Q114/Q116</f>
        <v>0.20634920634920637</v>
      </c>
      <c r="R117" s="624"/>
      <c r="S117" s="624"/>
      <c r="T117" s="988">
        <f t="shared" si="45"/>
        <v>1.539855498811513E-2</v>
      </c>
      <c r="U117" s="989"/>
      <c r="V117" s="669"/>
      <c r="W117" s="670"/>
      <c r="Y117" s="346"/>
      <c r="Z117" s="346"/>
      <c r="AA117" s="346"/>
      <c r="AB117" s="346"/>
    </row>
    <row r="118" spans="1:33" ht="25.5" customHeight="1" x14ac:dyDescent="0.15">
      <c r="A118" s="571" t="s">
        <v>220</v>
      </c>
      <c r="B118" s="956" t="s">
        <v>291</v>
      </c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8"/>
      <c r="X118" s="402"/>
      <c r="Y118" s="402"/>
      <c r="Z118" s="402"/>
      <c r="AA118" s="402"/>
      <c r="AB118" s="402"/>
      <c r="AC118" s="402"/>
      <c r="AD118" s="402"/>
    </row>
    <row r="119" spans="1:33" ht="26.25" customHeight="1" x14ac:dyDescent="0.15">
      <c r="A119" s="616" t="s">
        <v>244</v>
      </c>
      <c r="B119" s="657" t="s">
        <v>267</v>
      </c>
      <c r="C119" s="658"/>
      <c r="D119" s="658"/>
      <c r="E119" s="658"/>
      <c r="F119" s="658"/>
      <c r="G119" s="658"/>
      <c r="H119" s="658"/>
      <c r="I119" s="658"/>
      <c r="J119" s="658"/>
      <c r="K119" s="658"/>
      <c r="L119" s="658"/>
      <c r="M119" s="658"/>
      <c r="N119" s="658"/>
      <c r="O119" s="658"/>
      <c r="P119" s="658"/>
      <c r="Q119" s="658"/>
      <c r="R119" s="658"/>
      <c r="S119" s="658"/>
      <c r="T119" s="658"/>
      <c r="U119" s="658"/>
      <c r="V119" s="658"/>
      <c r="W119" s="659"/>
      <c r="X119" s="402"/>
      <c r="Y119" s="402"/>
      <c r="Z119" s="402"/>
      <c r="AA119" s="402"/>
      <c r="AB119" s="402"/>
      <c r="AC119" s="402"/>
      <c r="AD119" s="402"/>
      <c r="AG119" s="365"/>
    </row>
    <row r="120" spans="1:33" ht="26.25" customHeight="1" x14ac:dyDescent="0.15">
      <c r="A120" s="616" t="s">
        <v>247</v>
      </c>
      <c r="B120" s="657" t="s">
        <v>290</v>
      </c>
      <c r="C120" s="658"/>
      <c r="D120" s="658"/>
      <c r="E120" s="658"/>
      <c r="F120" s="658"/>
      <c r="G120" s="658"/>
      <c r="H120" s="658"/>
      <c r="I120" s="658"/>
      <c r="J120" s="658"/>
      <c r="K120" s="658"/>
      <c r="L120" s="658"/>
      <c r="M120" s="658"/>
      <c r="N120" s="658"/>
      <c r="O120" s="658"/>
      <c r="P120" s="658"/>
      <c r="Q120" s="658"/>
      <c r="R120" s="658"/>
      <c r="S120" s="658"/>
      <c r="T120" s="658"/>
      <c r="U120" s="658"/>
      <c r="V120" s="658"/>
      <c r="W120" s="659"/>
      <c r="X120" s="402"/>
      <c r="Y120" s="402"/>
      <c r="Z120" s="402"/>
      <c r="AA120" s="402"/>
      <c r="AB120" s="402"/>
      <c r="AC120" s="402"/>
      <c r="AD120" s="402"/>
    </row>
    <row r="121" spans="1:33" ht="26.25" customHeight="1" x14ac:dyDescent="0.15">
      <c r="A121" s="616" t="s">
        <v>248</v>
      </c>
      <c r="B121" s="657"/>
      <c r="C121" s="658"/>
      <c r="D121" s="658"/>
      <c r="E121" s="658"/>
      <c r="F121" s="658"/>
      <c r="G121" s="658"/>
      <c r="H121" s="658"/>
      <c r="I121" s="658"/>
      <c r="J121" s="658"/>
      <c r="K121" s="658"/>
      <c r="L121" s="658"/>
      <c r="M121" s="658"/>
      <c r="N121" s="658"/>
      <c r="O121" s="658"/>
      <c r="P121" s="658"/>
      <c r="Q121" s="658"/>
      <c r="R121" s="658"/>
      <c r="S121" s="658"/>
      <c r="T121" s="658"/>
      <c r="U121" s="658"/>
      <c r="V121" s="658"/>
      <c r="W121" s="659"/>
      <c r="X121" s="402"/>
      <c r="Y121" s="402"/>
      <c r="Z121" s="402"/>
      <c r="AA121" s="402"/>
      <c r="AB121" s="402"/>
      <c r="AC121" s="402"/>
      <c r="AD121" s="402"/>
    </row>
    <row r="122" spans="1:33" ht="26.25" customHeight="1" thickBot="1" x14ac:dyDescent="0.2">
      <c r="A122" s="616" t="s">
        <v>255</v>
      </c>
      <c r="B122" s="660" t="s">
        <v>294</v>
      </c>
      <c r="C122" s="661"/>
      <c r="D122" s="661"/>
      <c r="E122" s="661"/>
      <c r="F122" s="661"/>
      <c r="G122" s="661"/>
      <c r="H122" s="661"/>
      <c r="I122" s="661"/>
      <c r="J122" s="661"/>
      <c r="K122" s="661"/>
      <c r="L122" s="661"/>
      <c r="M122" s="661"/>
      <c r="N122" s="661"/>
      <c r="O122" s="661"/>
      <c r="P122" s="661"/>
      <c r="Q122" s="661"/>
      <c r="R122" s="661"/>
      <c r="S122" s="661"/>
      <c r="T122" s="661"/>
      <c r="U122" s="661"/>
      <c r="V122" s="661"/>
      <c r="W122" s="662"/>
      <c r="X122" s="402"/>
      <c r="Y122" s="402"/>
      <c r="Z122" s="402"/>
      <c r="AA122" s="402"/>
      <c r="AB122" s="402"/>
      <c r="AC122" s="402"/>
      <c r="AD122" s="402"/>
    </row>
    <row r="123" spans="1:33" ht="26.1" customHeight="1" x14ac:dyDescent="0.15">
      <c r="A123" s="690"/>
      <c r="B123" s="691"/>
      <c r="C123" s="691"/>
      <c r="D123" s="691"/>
      <c r="E123" s="691"/>
      <c r="F123" s="691"/>
      <c r="G123" s="691"/>
      <c r="H123" s="691"/>
      <c r="I123" s="691"/>
      <c r="J123" s="691"/>
      <c r="K123" s="691"/>
      <c r="L123" s="691"/>
      <c r="M123" s="691"/>
      <c r="N123" s="691"/>
      <c r="O123" s="691"/>
      <c r="P123" s="691"/>
      <c r="Q123" s="691"/>
      <c r="R123" s="691"/>
      <c r="S123" s="691"/>
      <c r="T123" s="691"/>
      <c r="U123" s="691"/>
      <c r="V123" s="691"/>
      <c r="W123" s="692"/>
    </row>
    <row r="124" spans="1:33" ht="26.1" customHeight="1" thickBot="1" x14ac:dyDescent="0.2">
      <c r="A124" s="845" t="s">
        <v>77</v>
      </c>
      <c r="B124" s="846"/>
      <c r="C124" s="846"/>
      <c r="D124" s="846"/>
      <c r="E124" s="846"/>
      <c r="F124" s="846"/>
      <c r="G124" s="846"/>
      <c r="H124" s="846"/>
      <c r="I124" s="846"/>
      <c r="J124" s="846"/>
      <c r="K124" s="846"/>
      <c r="L124" s="846"/>
      <c r="M124" s="846"/>
      <c r="N124" s="846"/>
      <c r="O124" s="846"/>
      <c r="P124" s="846"/>
      <c r="Q124" s="846"/>
      <c r="R124" s="846"/>
      <c r="S124" s="846"/>
      <c r="T124" s="847"/>
      <c r="U124" s="847"/>
      <c r="V124" s="847"/>
      <c r="W124" s="848"/>
    </row>
    <row r="125" spans="1:33" ht="26.1" customHeight="1" x14ac:dyDescent="0.15">
      <c r="A125" s="741" t="s">
        <v>9</v>
      </c>
      <c r="B125" s="745"/>
      <c r="C125" s="990" t="s">
        <v>38</v>
      </c>
      <c r="D125" s="990"/>
      <c r="E125" s="990"/>
      <c r="F125" s="990"/>
      <c r="G125" s="991"/>
      <c r="H125" s="990" t="s">
        <v>39</v>
      </c>
      <c r="I125" s="990"/>
      <c r="J125" s="990"/>
      <c r="K125" s="990"/>
      <c r="L125" s="991"/>
      <c r="M125" s="991" t="s">
        <v>78</v>
      </c>
      <c r="N125" s="995" t="s">
        <v>79</v>
      </c>
      <c r="O125" s="996" t="s">
        <v>80</v>
      </c>
      <c r="P125" s="998" t="s">
        <v>81</v>
      </c>
      <c r="Q125" s="959" t="s">
        <v>82</v>
      </c>
      <c r="R125" s="491"/>
      <c r="S125" s="491"/>
      <c r="T125" s="453"/>
      <c r="U125" s="453"/>
      <c r="V125" s="453"/>
      <c r="W125" s="454"/>
    </row>
    <row r="126" spans="1:33" ht="26.1" customHeight="1" x14ac:dyDescent="0.15">
      <c r="A126" s="747"/>
      <c r="B126" s="748"/>
      <c r="C126" s="403" t="s">
        <v>84</v>
      </c>
      <c r="D126" s="492" t="s">
        <v>83</v>
      </c>
      <c r="E126" s="403" t="s">
        <v>85</v>
      </c>
      <c r="F126" s="403" t="s">
        <v>86</v>
      </c>
      <c r="G126" s="403" t="s">
        <v>28</v>
      </c>
      <c r="H126" s="403" t="s">
        <v>84</v>
      </c>
      <c r="I126" s="492" t="s">
        <v>83</v>
      </c>
      <c r="J126" s="403" t="s">
        <v>85</v>
      </c>
      <c r="K126" s="403" t="s">
        <v>86</v>
      </c>
      <c r="L126" s="403" t="s">
        <v>28</v>
      </c>
      <c r="M126" s="994"/>
      <c r="N126" s="971"/>
      <c r="O126" s="997"/>
      <c r="P126" s="999"/>
      <c r="Q126" s="960"/>
      <c r="R126" s="466"/>
      <c r="S126" s="466"/>
      <c r="T126" s="455"/>
      <c r="U126" s="455"/>
      <c r="V126" s="455"/>
      <c r="W126" s="456"/>
    </row>
    <row r="127" spans="1:33" ht="26.1" hidden="1" customHeight="1" x14ac:dyDescent="0.15">
      <c r="A127" s="671" t="s">
        <v>21</v>
      </c>
      <c r="B127" s="672"/>
      <c r="C127" s="493"/>
      <c r="D127" s="494"/>
      <c r="E127" s="494"/>
      <c r="F127" s="494"/>
      <c r="G127" s="495"/>
      <c r="H127" s="470"/>
      <c r="I127" s="494"/>
      <c r="J127" s="494"/>
      <c r="K127" s="494"/>
      <c r="L127" s="496"/>
      <c r="M127" s="497"/>
      <c r="N127" s="498"/>
      <c r="O127" s="499"/>
      <c r="P127" s="500"/>
      <c r="Q127" s="501"/>
      <c r="R127" s="466"/>
      <c r="S127" s="466"/>
      <c r="T127" s="455"/>
      <c r="U127" s="455"/>
      <c r="V127" s="455"/>
      <c r="W127" s="456"/>
    </row>
    <row r="128" spans="1:33" ht="26.1" customHeight="1" x14ac:dyDescent="0.15">
      <c r="A128" s="671" t="s">
        <v>22</v>
      </c>
      <c r="B128" s="672"/>
      <c r="C128" s="503">
        <v>82</v>
      </c>
      <c r="D128" s="423">
        <v>207</v>
      </c>
      <c r="E128" s="423">
        <v>53</v>
      </c>
      <c r="F128" s="423">
        <v>9</v>
      </c>
      <c r="G128" s="424">
        <f t="shared" ref="G128:G131" si="46">SUM(C128:F128)</f>
        <v>351</v>
      </c>
      <c r="H128" s="503">
        <v>88</v>
      </c>
      <c r="I128" s="423">
        <v>231</v>
      </c>
      <c r="J128" s="423">
        <v>58</v>
      </c>
      <c r="K128" s="423">
        <v>5</v>
      </c>
      <c r="L128" s="625">
        <f t="shared" ref="L128:L131" si="47">SUM(H128:K128)</f>
        <v>382</v>
      </c>
      <c r="M128" s="567">
        <f t="shared" ref="M128:M131" si="48">L128-G128</f>
        <v>31</v>
      </c>
      <c r="N128" s="503">
        <v>484</v>
      </c>
      <c r="O128" s="499">
        <f>L128-N128</f>
        <v>-102</v>
      </c>
      <c r="P128" s="504">
        <v>485</v>
      </c>
      <c r="Q128" s="501">
        <f t="shared" ref="Q128:Q134" si="49">L128-P128</f>
        <v>-103</v>
      </c>
      <c r="R128" s="466"/>
      <c r="S128" s="466"/>
      <c r="T128" s="455"/>
      <c r="U128" s="455"/>
      <c r="V128" s="455"/>
      <c r="W128" s="456"/>
    </row>
    <row r="129" spans="1:24" ht="26.1" customHeight="1" x14ac:dyDescent="0.15">
      <c r="A129" s="671" t="s">
        <v>23</v>
      </c>
      <c r="B129" s="672"/>
      <c r="C129" s="503">
        <v>25</v>
      </c>
      <c r="D129" s="423">
        <v>54</v>
      </c>
      <c r="E129" s="423">
        <v>0</v>
      </c>
      <c r="F129" s="423">
        <v>0</v>
      </c>
      <c r="G129" s="424">
        <f t="shared" si="46"/>
        <v>79</v>
      </c>
      <c r="H129" s="503">
        <v>25</v>
      </c>
      <c r="I129" s="423">
        <v>48</v>
      </c>
      <c r="J129" s="423">
        <v>0</v>
      </c>
      <c r="K129" s="423">
        <v>0</v>
      </c>
      <c r="L129" s="625">
        <f t="shared" si="47"/>
        <v>73</v>
      </c>
      <c r="M129" s="567">
        <f t="shared" si="48"/>
        <v>-6</v>
      </c>
      <c r="N129" s="503">
        <v>78</v>
      </c>
      <c r="O129" s="499">
        <f t="shared" ref="O129:O131" si="50">L129-N129</f>
        <v>-5</v>
      </c>
      <c r="P129" s="504">
        <v>59</v>
      </c>
      <c r="Q129" s="501">
        <f t="shared" si="49"/>
        <v>14</v>
      </c>
      <c r="R129" s="568">
        <f>SUM(H129:L129)</f>
        <v>146</v>
      </c>
      <c r="S129" s="466"/>
      <c r="T129" s="455"/>
      <c r="U129" s="455"/>
      <c r="V129" s="455"/>
      <c r="W129" s="456"/>
      <c r="X129" s="345">
        <v>1116</v>
      </c>
    </row>
    <row r="130" spans="1:24" ht="26.1" customHeight="1" x14ac:dyDescent="0.15">
      <c r="A130" s="671" t="s">
        <v>24</v>
      </c>
      <c r="B130" s="672"/>
      <c r="C130" s="503">
        <v>39</v>
      </c>
      <c r="D130" s="423">
        <v>20</v>
      </c>
      <c r="E130" s="423">
        <v>20</v>
      </c>
      <c r="F130" s="423">
        <v>0</v>
      </c>
      <c r="G130" s="424">
        <f t="shared" si="46"/>
        <v>79</v>
      </c>
      <c r="H130" s="503">
        <v>38</v>
      </c>
      <c r="I130" s="423">
        <v>20</v>
      </c>
      <c r="J130" s="423">
        <v>20</v>
      </c>
      <c r="K130" s="423">
        <v>0</v>
      </c>
      <c r="L130" s="625">
        <f t="shared" si="47"/>
        <v>78</v>
      </c>
      <c r="M130" s="567">
        <f t="shared" si="48"/>
        <v>-1</v>
      </c>
      <c r="N130" s="503">
        <v>85</v>
      </c>
      <c r="O130" s="499">
        <f t="shared" si="50"/>
        <v>-7</v>
      </c>
      <c r="P130" s="504">
        <v>65</v>
      </c>
      <c r="Q130" s="501">
        <f t="shared" si="49"/>
        <v>13</v>
      </c>
      <c r="R130" s="466"/>
      <c r="S130" s="466"/>
      <c r="T130" s="455"/>
      <c r="U130" s="455"/>
      <c r="V130" s="455"/>
      <c r="W130" s="456"/>
    </row>
    <row r="131" spans="1:24" ht="26.1" customHeight="1" x14ac:dyDescent="0.15">
      <c r="A131" s="671" t="s">
        <v>25</v>
      </c>
      <c r="B131" s="672"/>
      <c r="C131" s="503">
        <v>12</v>
      </c>
      <c r="D131" s="423">
        <v>0</v>
      </c>
      <c r="E131" s="423">
        <v>1</v>
      </c>
      <c r="F131" s="423">
        <v>0</v>
      </c>
      <c r="G131" s="424">
        <f t="shared" si="46"/>
        <v>13</v>
      </c>
      <c r="H131" s="503">
        <v>11</v>
      </c>
      <c r="I131" s="423">
        <v>3</v>
      </c>
      <c r="J131" s="423">
        <v>1</v>
      </c>
      <c r="K131" s="423">
        <v>0</v>
      </c>
      <c r="L131" s="625">
        <f t="shared" si="47"/>
        <v>15</v>
      </c>
      <c r="M131" s="567">
        <f t="shared" si="48"/>
        <v>2</v>
      </c>
      <c r="N131" s="503">
        <v>18</v>
      </c>
      <c r="O131" s="499">
        <f t="shared" si="50"/>
        <v>-3</v>
      </c>
      <c r="P131" s="504">
        <v>15</v>
      </c>
      <c r="Q131" s="501">
        <f t="shared" si="49"/>
        <v>0</v>
      </c>
      <c r="R131" s="466"/>
      <c r="S131" s="466"/>
      <c r="T131" s="455"/>
      <c r="U131" s="455"/>
      <c r="V131" s="455"/>
      <c r="W131" s="456"/>
    </row>
    <row r="132" spans="1:24" ht="26.1" hidden="1" customHeight="1" x14ac:dyDescent="0.15">
      <c r="A132" s="671" t="s">
        <v>26</v>
      </c>
      <c r="B132" s="672"/>
      <c r="C132" s="471"/>
      <c r="D132" s="426"/>
      <c r="E132" s="426"/>
      <c r="F132" s="426"/>
      <c r="G132" s="502"/>
      <c r="H132" s="471"/>
      <c r="I132" s="426"/>
      <c r="J132" s="426"/>
      <c r="K132" s="426"/>
      <c r="L132" s="505"/>
      <c r="M132" s="497"/>
      <c r="N132" s="503"/>
      <c r="O132" s="499"/>
      <c r="P132" s="504"/>
      <c r="Q132" s="501"/>
      <c r="R132" s="466"/>
      <c r="S132" s="466"/>
      <c r="T132" s="455"/>
      <c r="U132" s="455"/>
      <c r="V132" s="455"/>
      <c r="W132" s="456"/>
    </row>
    <row r="133" spans="1:24" ht="26.1" hidden="1" customHeight="1" x14ac:dyDescent="0.15">
      <c r="A133" s="671" t="s">
        <v>27</v>
      </c>
      <c r="B133" s="672"/>
      <c r="C133" s="471"/>
      <c r="D133" s="426"/>
      <c r="E133" s="426"/>
      <c r="F133" s="426"/>
      <c r="G133" s="502"/>
      <c r="H133" s="471"/>
      <c r="I133" s="426"/>
      <c r="J133" s="426"/>
      <c r="K133" s="426"/>
      <c r="L133" s="505"/>
      <c r="M133" s="497"/>
      <c r="N133" s="503"/>
      <c r="O133" s="499"/>
      <c r="P133" s="504"/>
      <c r="Q133" s="501"/>
      <c r="R133" s="466"/>
      <c r="S133" s="466"/>
      <c r="T133" s="455"/>
      <c r="U133" s="455"/>
      <c r="V133" s="455"/>
      <c r="W133" s="456"/>
    </row>
    <row r="134" spans="1:24" ht="26.1" customHeight="1" thickBot="1" x14ac:dyDescent="0.2">
      <c r="A134" s="673" t="s">
        <v>28</v>
      </c>
      <c r="B134" s="674"/>
      <c r="C134" s="506">
        <v>6</v>
      </c>
      <c r="D134" s="436">
        <v>9</v>
      </c>
      <c r="E134" s="436">
        <v>7</v>
      </c>
      <c r="F134" s="436">
        <v>0</v>
      </c>
      <c r="G134" s="507">
        <f t="shared" ref="G134:K134" si="51">SUM(G127:G133)</f>
        <v>522</v>
      </c>
      <c r="H134" s="433">
        <f t="shared" si="51"/>
        <v>162</v>
      </c>
      <c r="I134" s="436">
        <f t="shared" si="51"/>
        <v>302</v>
      </c>
      <c r="J134" s="436">
        <f t="shared" si="51"/>
        <v>79</v>
      </c>
      <c r="K134" s="436">
        <f t="shared" si="51"/>
        <v>5</v>
      </c>
      <c r="L134" s="508">
        <f>SUM(L127:L133)</f>
        <v>548</v>
      </c>
      <c r="M134" s="509">
        <f>L134-G134</f>
        <v>26</v>
      </c>
      <c r="N134" s="510">
        <f>SUM(N127:N133)</f>
        <v>665</v>
      </c>
      <c r="O134" s="511">
        <f>L134-N134</f>
        <v>-117</v>
      </c>
      <c r="P134" s="512">
        <f>SUM(P127:P133)</f>
        <v>624</v>
      </c>
      <c r="Q134" s="513">
        <f t="shared" si="49"/>
        <v>-76</v>
      </c>
      <c r="R134" s="467"/>
      <c r="S134" s="467"/>
      <c r="T134" s="468"/>
      <c r="U134" s="468"/>
      <c r="V134" s="468"/>
      <c r="W134" s="469"/>
    </row>
    <row r="135" spans="1:24" ht="26.1" customHeight="1" x14ac:dyDescent="0.15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3"/>
    </row>
    <row r="136" spans="1:24" ht="26.1" customHeight="1" thickBot="1" x14ac:dyDescent="0.2">
      <c r="A136" s="845" t="s">
        <v>87</v>
      </c>
      <c r="B136" s="846"/>
      <c r="C136" s="846"/>
      <c r="D136" s="846"/>
      <c r="E136" s="846"/>
      <c r="F136" s="846"/>
      <c r="G136" s="846"/>
      <c r="H136" s="846"/>
      <c r="I136" s="846"/>
      <c r="J136" s="846"/>
      <c r="K136" s="846"/>
      <c r="L136" s="846"/>
      <c r="M136" s="846"/>
      <c r="N136" s="846"/>
      <c r="O136" s="846"/>
      <c r="P136" s="846"/>
      <c r="Q136" s="846"/>
      <c r="R136" s="846"/>
      <c r="S136" s="846"/>
      <c r="T136" s="847"/>
      <c r="U136" s="847"/>
      <c r="V136" s="847"/>
      <c r="W136" s="848"/>
    </row>
    <row r="137" spans="1:24" ht="26.1" customHeight="1" x14ac:dyDescent="0.15">
      <c r="A137" s="741" t="s">
        <v>9</v>
      </c>
      <c r="B137" s="745"/>
      <c r="C137" s="742" t="s">
        <v>88</v>
      </c>
      <c r="D137" s="950" t="s">
        <v>89</v>
      </c>
      <c r="E137" s="950"/>
      <c r="F137" s="950"/>
      <c r="G137" s="950"/>
      <c r="H137" s="933" t="s">
        <v>90</v>
      </c>
      <c r="I137" s="951"/>
      <c r="J137" s="950" t="s">
        <v>91</v>
      </c>
      <c r="K137" s="950" t="s">
        <v>92</v>
      </c>
      <c r="L137" s="950"/>
      <c r="M137" s="950" t="s">
        <v>93</v>
      </c>
      <c r="N137" s="950" t="s">
        <v>94</v>
      </c>
      <c r="O137" s="950"/>
      <c r="P137" s="950"/>
      <c r="Q137" s="952"/>
      <c r="R137" s="514"/>
      <c r="S137" s="514"/>
      <c r="T137" s="514"/>
      <c r="U137" s="514"/>
      <c r="V137" s="514"/>
      <c r="W137" s="515"/>
    </row>
    <row r="138" spans="1:24" ht="26.1" customHeight="1" x14ac:dyDescent="0.15">
      <c r="A138" s="747"/>
      <c r="B138" s="748"/>
      <c r="C138" s="953"/>
      <c r="D138" s="458" t="s">
        <v>95</v>
      </c>
      <c r="E138" s="458" t="s">
        <v>96</v>
      </c>
      <c r="F138" s="458" t="s">
        <v>97</v>
      </c>
      <c r="G138" s="458" t="s">
        <v>98</v>
      </c>
      <c r="H138" s="458" t="s">
        <v>99</v>
      </c>
      <c r="I138" s="516" t="s">
        <v>100</v>
      </c>
      <c r="J138" s="935"/>
      <c r="K138" s="517" t="s">
        <v>101</v>
      </c>
      <c r="L138" s="458" t="s">
        <v>102</v>
      </c>
      <c r="M138" s="935"/>
      <c r="N138" s="517" t="s">
        <v>103</v>
      </c>
      <c r="O138" s="458" t="s">
        <v>41</v>
      </c>
      <c r="P138" s="458" t="s">
        <v>74</v>
      </c>
      <c r="Q138" s="459" t="s">
        <v>42</v>
      </c>
      <c r="R138" s="518"/>
      <c r="S138" s="518"/>
      <c r="T138" s="518"/>
      <c r="U138" s="518"/>
      <c r="V138" s="518"/>
      <c r="W138" s="519"/>
    </row>
    <row r="139" spans="1:24" ht="26.1" hidden="1" customHeight="1" x14ac:dyDescent="0.15">
      <c r="A139" s="671" t="s">
        <v>21</v>
      </c>
      <c r="B139" s="672"/>
      <c r="C139" s="497"/>
      <c r="D139" s="520"/>
      <c r="E139" s="494"/>
      <c r="F139" s="494"/>
      <c r="G139" s="521"/>
      <c r="H139" s="522"/>
      <c r="I139" s="523"/>
      <c r="J139" s="524"/>
      <c r="K139" s="522"/>
      <c r="L139" s="523"/>
      <c r="M139" s="525"/>
      <c r="N139" s="473"/>
      <c r="O139" s="472"/>
      <c r="P139" s="526"/>
      <c r="Q139" s="527"/>
      <c r="R139" s="455"/>
      <c r="S139" s="455"/>
      <c r="T139" s="455"/>
      <c r="U139" s="455"/>
      <c r="V139" s="455"/>
      <c r="W139" s="456"/>
    </row>
    <row r="140" spans="1:24" ht="26.1" customHeight="1" x14ac:dyDescent="0.15">
      <c r="A140" s="671" t="s">
        <v>22</v>
      </c>
      <c r="B140" s="672"/>
      <c r="C140" s="626">
        <f>RANK(M140,M139:M145,1)</f>
        <v>4</v>
      </c>
      <c r="D140" s="503">
        <v>815</v>
      </c>
      <c r="E140" s="423">
        <v>13</v>
      </c>
      <c r="F140" s="423">
        <v>48</v>
      </c>
      <c r="G140" s="424">
        <v>12314.5</v>
      </c>
      <c r="H140" s="595">
        <v>376</v>
      </c>
      <c r="I140" s="597">
        <v>2350.5</v>
      </c>
      <c r="J140" s="567">
        <f t="shared" ref="J140:J143" si="52">G140+I140</f>
        <v>14665</v>
      </c>
      <c r="K140" s="595">
        <v>245496</v>
      </c>
      <c r="L140" s="625">
        <v>12796</v>
      </c>
      <c r="M140" s="525">
        <f>L140/J140</f>
        <v>0.8725536992840095</v>
      </c>
      <c r="N140" s="607">
        <v>300</v>
      </c>
      <c r="O140" s="596">
        <v>461.5</v>
      </c>
      <c r="P140" s="526">
        <f t="shared" ref="P140:P146" si="53">O140-N140</f>
        <v>161.5</v>
      </c>
      <c r="Q140" s="527">
        <f t="shared" ref="Q140:Q146" si="54">O140/N140</f>
        <v>1.5383333333333333</v>
      </c>
      <c r="R140" s="455"/>
      <c r="S140" s="455"/>
      <c r="T140" s="455"/>
      <c r="U140" s="455"/>
      <c r="V140" s="455"/>
      <c r="W140" s="456"/>
    </row>
    <row r="141" spans="1:24" ht="26.1" customHeight="1" x14ac:dyDescent="0.15">
      <c r="A141" s="671" t="s">
        <v>23</v>
      </c>
      <c r="B141" s="672"/>
      <c r="C141" s="626">
        <f>RANK(M141,M139:M145,1)</f>
        <v>2</v>
      </c>
      <c r="D141" s="503">
        <v>221</v>
      </c>
      <c r="E141" s="423">
        <v>6</v>
      </c>
      <c r="F141" s="423">
        <v>5</v>
      </c>
      <c r="G141" s="594">
        <v>1398.4</v>
      </c>
      <c r="H141" s="595">
        <v>110</v>
      </c>
      <c r="I141" s="597">
        <v>234</v>
      </c>
      <c r="J141" s="524">
        <f t="shared" si="52"/>
        <v>1632.4</v>
      </c>
      <c r="K141" s="595">
        <v>3378</v>
      </c>
      <c r="L141" s="597">
        <v>1137.4000000000001</v>
      </c>
      <c r="M141" s="525">
        <f t="shared" ref="M141:M146" si="55">L141/J141</f>
        <v>0.69676549865229109</v>
      </c>
      <c r="N141" s="607">
        <v>100</v>
      </c>
      <c r="O141" s="596">
        <v>12.1</v>
      </c>
      <c r="P141" s="526">
        <f>O141-N141</f>
        <v>-87.9</v>
      </c>
      <c r="Q141" s="527">
        <f t="shared" si="54"/>
        <v>0.121</v>
      </c>
      <c r="R141" s="455"/>
      <c r="S141" s="455"/>
      <c r="T141" s="455"/>
      <c r="U141" s="455"/>
      <c r="V141" s="455"/>
      <c r="W141" s="456"/>
    </row>
    <row r="142" spans="1:24" ht="26.1" customHeight="1" x14ac:dyDescent="0.15">
      <c r="A142" s="671" t="s">
        <v>24</v>
      </c>
      <c r="B142" s="672"/>
      <c r="C142" s="626">
        <f>RANK(M142,M139:M145,1)</f>
        <v>3</v>
      </c>
      <c r="D142" s="503">
        <v>36</v>
      </c>
      <c r="E142" s="423">
        <v>6.5</v>
      </c>
      <c r="F142" s="423">
        <v>3</v>
      </c>
      <c r="G142" s="594">
        <v>1790</v>
      </c>
      <c r="H142" s="595">
        <v>36</v>
      </c>
      <c r="I142" s="597">
        <v>377.5</v>
      </c>
      <c r="J142" s="524">
        <f t="shared" si="52"/>
        <v>2167.5</v>
      </c>
      <c r="K142" s="595">
        <v>13694</v>
      </c>
      <c r="L142" s="597">
        <v>1783.5</v>
      </c>
      <c r="M142" s="525">
        <f t="shared" si="55"/>
        <v>0.82283737024221448</v>
      </c>
      <c r="N142" s="607">
        <v>100</v>
      </c>
      <c r="O142" s="596">
        <v>89</v>
      </c>
      <c r="P142" s="526">
        <f>O142-N142</f>
        <v>-11</v>
      </c>
      <c r="Q142" s="527">
        <f t="shared" si="54"/>
        <v>0.89</v>
      </c>
      <c r="R142" s="455"/>
      <c r="S142" s="455"/>
      <c r="T142" s="455"/>
      <c r="U142" s="455"/>
      <c r="V142" s="455"/>
      <c r="W142" s="456"/>
    </row>
    <row r="143" spans="1:24" ht="26.1" customHeight="1" x14ac:dyDescent="0.15">
      <c r="A143" s="671" t="s">
        <v>25</v>
      </c>
      <c r="B143" s="672"/>
      <c r="C143" s="626">
        <f>RANK(M143,M139:M145,1)</f>
        <v>1</v>
      </c>
      <c r="D143" s="503">
        <v>15</v>
      </c>
      <c r="E143" s="423">
        <v>5</v>
      </c>
      <c r="F143" s="423">
        <v>0</v>
      </c>
      <c r="G143" s="594">
        <v>120</v>
      </c>
      <c r="H143" s="595">
        <v>0</v>
      </c>
      <c r="I143" s="597">
        <v>0</v>
      </c>
      <c r="J143" s="524">
        <f t="shared" si="52"/>
        <v>120</v>
      </c>
      <c r="K143" s="595">
        <v>70</v>
      </c>
      <c r="L143" s="597">
        <v>28</v>
      </c>
      <c r="M143" s="525">
        <f>L143/J143</f>
        <v>0.23333333333333334</v>
      </c>
      <c r="N143" s="607">
        <v>100</v>
      </c>
      <c r="O143" s="596">
        <v>80</v>
      </c>
      <c r="P143" s="526">
        <f t="shared" si="53"/>
        <v>-20</v>
      </c>
      <c r="Q143" s="527">
        <f t="shared" si="54"/>
        <v>0.8</v>
      </c>
      <c r="R143" s="455"/>
      <c r="S143" s="455"/>
      <c r="T143" s="455"/>
      <c r="U143" s="455"/>
      <c r="V143" s="455"/>
      <c r="W143" s="456"/>
    </row>
    <row r="144" spans="1:24" ht="26.1" hidden="1" customHeight="1" x14ac:dyDescent="0.15">
      <c r="A144" s="671" t="s">
        <v>26</v>
      </c>
      <c r="B144" s="672"/>
      <c r="C144" s="626"/>
      <c r="D144" s="503"/>
      <c r="E144" s="423"/>
      <c r="F144" s="423"/>
      <c r="G144" s="594"/>
      <c r="H144" s="595"/>
      <c r="I144" s="597"/>
      <c r="J144" s="524"/>
      <c r="K144" s="595"/>
      <c r="L144" s="597"/>
      <c r="M144" s="525"/>
      <c r="N144" s="607"/>
      <c r="O144" s="596"/>
      <c r="P144" s="526"/>
      <c r="Q144" s="527"/>
      <c r="R144" s="455"/>
      <c r="S144" s="455"/>
      <c r="T144" s="455"/>
      <c r="U144" s="455"/>
      <c r="V144" s="455"/>
      <c r="W144" s="456"/>
    </row>
    <row r="145" spans="1:30" ht="26.1" hidden="1" customHeight="1" x14ac:dyDescent="0.15">
      <c r="A145" s="671" t="s">
        <v>27</v>
      </c>
      <c r="B145" s="672"/>
      <c r="C145" s="626"/>
      <c r="D145" s="503"/>
      <c r="E145" s="423"/>
      <c r="F145" s="423"/>
      <c r="G145" s="594"/>
      <c r="H145" s="595"/>
      <c r="I145" s="597"/>
      <c r="J145" s="524"/>
      <c r="K145" s="595"/>
      <c r="L145" s="597"/>
      <c r="M145" s="525"/>
      <c r="N145" s="607"/>
      <c r="O145" s="596"/>
      <c r="P145" s="526"/>
      <c r="Q145" s="527"/>
      <c r="R145" s="455"/>
      <c r="S145" s="455"/>
      <c r="T145" s="455"/>
      <c r="U145" s="455"/>
      <c r="V145" s="455"/>
      <c r="W145" s="456"/>
    </row>
    <row r="146" spans="1:30" ht="26.1" customHeight="1" thickBot="1" x14ac:dyDescent="0.2">
      <c r="A146" s="673" t="s">
        <v>28</v>
      </c>
      <c r="B146" s="674"/>
      <c r="C146" s="627" t="s">
        <v>29</v>
      </c>
      <c r="D146" s="628">
        <f t="shared" ref="D146:J146" si="56">SUM(D139:D145)</f>
        <v>1087</v>
      </c>
      <c r="E146" s="629">
        <f t="shared" si="56"/>
        <v>30.5</v>
      </c>
      <c r="F146" s="629">
        <f t="shared" si="56"/>
        <v>56</v>
      </c>
      <c r="G146" s="630">
        <f t="shared" si="56"/>
        <v>15622.9</v>
      </c>
      <c r="H146" s="529">
        <f t="shared" si="56"/>
        <v>522</v>
      </c>
      <c r="I146" s="530">
        <f t="shared" si="56"/>
        <v>2962</v>
      </c>
      <c r="J146" s="528">
        <f t="shared" si="56"/>
        <v>18584.900000000001</v>
      </c>
      <c r="K146" s="529">
        <f>SUM(K139:K145)</f>
        <v>262638</v>
      </c>
      <c r="L146" s="530">
        <f>SUM(L139:L145)</f>
        <v>15744.9</v>
      </c>
      <c r="M146" s="531">
        <f t="shared" si="55"/>
        <v>0.8471877707170874</v>
      </c>
      <c r="N146" s="532">
        <f>SUM(N139:N145)</f>
        <v>600</v>
      </c>
      <c r="O146" s="533">
        <f>SUM(O139:O145)</f>
        <v>642.6</v>
      </c>
      <c r="P146" s="534">
        <f t="shared" si="53"/>
        <v>42.600000000000023</v>
      </c>
      <c r="Q146" s="535">
        <f t="shared" si="54"/>
        <v>1.071</v>
      </c>
      <c r="R146" s="468"/>
      <c r="S146" s="468"/>
      <c r="T146" s="468"/>
      <c r="U146" s="468"/>
      <c r="V146" s="468"/>
      <c r="W146" s="469"/>
    </row>
    <row r="147" spans="1:30" s="333" customFormat="1" ht="26.1" customHeight="1" x14ac:dyDescent="0.15">
      <c r="A147" s="690"/>
      <c r="B147" s="691"/>
      <c r="C147" s="691"/>
      <c r="D147" s="691"/>
      <c r="E147" s="691"/>
      <c r="F147" s="691"/>
      <c r="G147" s="691"/>
      <c r="H147" s="691"/>
      <c r="I147" s="691"/>
      <c r="J147" s="691"/>
      <c r="K147" s="691"/>
      <c r="L147" s="691"/>
      <c r="M147" s="691"/>
      <c r="N147" s="691"/>
      <c r="O147" s="691"/>
      <c r="P147" s="691"/>
      <c r="Q147" s="691"/>
      <c r="R147" s="691"/>
      <c r="S147" s="691"/>
      <c r="T147" s="691"/>
      <c r="U147" s="691"/>
      <c r="V147" s="691"/>
      <c r="W147" s="692"/>
      <c r="X147" s="346"/>
      <c r="Y147" s="346"/>
      <c r="Z147" s="346"/>
      <c r="AA147" s="346"/>
      <c r="AB147" s="346"/>
      <c r="AC147" s="346"/>
      <c r="AD147" s="346"/>
    </row>
    <row r="148" spans="1:30" s="333" customFormat="1" ht="26.1" customHeight="1" thickBot="1" x14ac:dyDescent="0.2">
      <c r="A148" s="845" t="s">
        <v>104</v>
      </c>
      <c r="B148" s="846"/>
      <c r="C148" s="846"/>
      <c r="D148" s="846"/>
      <c r="E148" s="846"/>
      <c r="F148" s="846"/>
      <c r="G148" s="846"/>
      <c r="H148" s="846"/>
      <c r="I148" s="846"/>
      <c r="J148" s="846"/>
      <c r="K148" s="846"/>
      <c r="L148" s="846"/>
      <c r="M148" s="846"/>
      <c r="N148" s="846"/>
      <c r="O148" s="846"/>
      <c r="P148" s="846"/>
      <c r="Q148" s="846"/>
      <c r="R148" s="846"/>
      <c r="S148" s="846"/>
      <c r="T148" s="847"/>
      <c r="U148" s="847"/>
      <c r="V148" s="847"/>
      <c r="W148" s="848"/>
      <c r="X148" s="346"/>
      <c r="Y148" s="346"/>
      <c r="Z148" s="346"/>
      <c r="AA148" s="346"/>
      <c r="AB148" s="346"/>
      <c r="AC148" s="346"/>
      <c r="AD148" s="346"/>
    </row>
    <row r="149" spans="1:30" s="333" customFormat="1" ht="26.1" customHeight="1" x14ac:dyDescent="0.15">
      <c r="A149" s="741" t="s">
        <v>9</v>
      </c>
      <c r="B149" s="745"/>
      <c r="C149" s="939" t="s">
        <v>88</v>
      </c>
      <c r="D149" s="933" t="s">
        <v>105</v>
      </c>
      <c r="E149" s="934"/>
      <c r="F149" s="934"/>
      <c r="G149" s="934"/>
      <c r="H149" s="934"/>
      <c r="I149" s="934"/>
      <c r="J149" s="934"/>
      <c r="K149" s="934"/>
      <c r="L149" s="934" t="s">
        <v>106</v>
      </c>
      <c r="M149" s="934"/>
      <c r="N149" s="934"/>
      <c r="O149" s="934"/>
      <c r="P149" s="934"/>
      <c r="Q149" s="934"/>
      <c r="R149" s="934"/>
      <c r="S149" s="934"/>
      <c r="T149" s="941" t="s">
        <v>281</v>
      </c>
      <c r="U149" s="942"/>
      <c r="V149" s="942"/>
      <c r="W149" s="943"/>
      <c r="X149" s="346"/>
      <c r="Y149" s="346"/>
      <c r="Z149" s="346"/>
      <c r="AA149" s="346"/>
      <c r="AB149" s="346"/>
      <c r="AC149" s="346"/>
      <c r="AD149" s="346"/>
    </row>
    <row r="150" spans="1:30" s="333" customFormat="1" ht="26.1" customHeight="1" x14ac:dyDescent="0.15">
      <c r="A150" s="747"/>
      <c r="B150" s="748"/>
      <c r="C150" s="940"/>
      <c r="D150" s="935" t="s">
        <v>107</v>
      </c>
      <c r="E150" s="935"/>
      <c r="F150" s="935" t="s">
        <v>108</v>
      </c>
      <c r="G150" s="935"/>
      <c r="H150" s="935" t="s">
        <v>74</v>
      </c>
      <c r="I150" s="935"/>
      <c r="J150" s="936" t="s">
        <v>109</v>
      </c>
      <c r="K150" s="937"/>
      <c r="L150" s="938" t="s">
        <v>107</v>
      </c>
      <c r="M150" s="937"/>
      <c r="N150" s="936" t="s">
        <v>108</v>
      </c>
      <c r="O150" s="937"/>
      <c r="P150" s="936" t="s">
        <v>74</v>
      </c>
      <c r="Q150" s="937"/>
      <c r="R150" s="936" t="s">
        <v>109</v>
      </c>
      <c r="S150" s="938"/>
      <c r="T150" s="944"/>
      <c r="U150" s="945"/>
      <c r="V150" s="945"/>
      <c r="W150" s="946"/>
      <c r="X150" s="346"/>
      <c r="Y150" s="346"/>
      <c r="Z150" s="346"/>
      <c r="AA150" s="346"/>
      <c r="AB150" s="346"/>
      <c r="AC150" s="346"/>
      <c r="AD150" s="346"/>
    </row>
    <row r="151" spans="1:30" s="333" customFormat="1" ht="26.1" hidden="1" customHeight="1" x14ac:dyDescent="0.15">
      <c r="A151" s="671" t="s">
        <v>222</v>
      </c>
      <c r="B151" s="672"/>
      <c r="C151" s="536"/>
      <c r="D151" s="756"/>
      <c r="E151" s="756"/>
      <c r="F151" s="756"/>
      <c r="G151" s="756"/>
      <c r="H151" s="914"/>
      <c r="I151" s="914"/>
      <c r="J151" s="915"/>
      <c r="K151" s="916"/>
      <c r="L151" s="932"/>
      <c r="M151" s="756"/>
      <c r="N151" s="756"/>
      <c r="O151" s="756"/>
      <c r="P151" s="928"/>
      <c r="Q151" s="928"/>
      <c r="R151" s="915"/>
      <c r="S151" s="916"/>
      <c r="T151" s="944"/>
      <c r="U151" s="945"/>
      <c r="V151" s="945"/>
      <c r="W151" s="946"/>
      <c r="X151" s="346"/>
      <c r="Y151" s="346"/>
      <c r="Z151" s="346"/>
      <c r="AA151" s="346"/>
      <c r="AB151" s="346"/>
      <c r="AC151" s="346"/>
      <c r="AD151" s="346"/>
    </row>
    <row r="152" spans="1:30" s="333" customFormat="1" ht="26.1" customHeight="1" x14ac:dyDescent="0.15">
      <c r="A152" s="671" t="s">
        <v>22</v>
      </c>
      <c r="B152" s="672"/>
      <c r="C152" s="631" t="e">
        <f>RANK(J152,J151:K156,1)</f>
        <v>#DIV/0!</v>
      </c>
      <c r="D152" s="911">
        <v>0</v>
      </c>
      <c r="E152" s="755"/>
      <c r="F152" s="725">
        <v>10</v>
      </c>
      <c r="G152" s="726"/>
      <c r="H152" s="755">
        <f t="shared" ref="H152:H155" si="57">F152-D152</f>
        <v>10</v>
      </c>
      <c r="I152" s="755"/>
      <c r="J152" s="930" t="e">
        <f>F152/D152</f>
        <v>#DIV/0!</v>
      </c>
      <c r="K152" s="931"/>
      <c r="L152" s="726">
        <v>1600</v>
      </c>
      <c r="M152" s="755"/>
      <c r="N152" s="755">
        <v>10</v>
      </c>
      <c r="O152" s="755"/>
      <c r="P152" s="914">
        <f t="shared" ref="P152:P155" si="58">N152-L152</f>
        <v>-1590</v>
      </c>
      <c r="Q152" s="914"/>
      <c r="R152" s="915">
        <f t="shared" ref="R152:R155" si="59">N152/L152</f>
        <v>6.2500000000000003E-3</v>
      </c>
      <c r="S152" s="916"/>
      <c r="T152" s="944"/>
      <c r="U152" s="945"/>
      <c r="V152" s="945"/>
      <c r="W152" s="946"/>
      <c r="X152" s="346"/>
      <c r="Y152" s="346"/>
      <c r="Z152" s="346"/>
      <c r="AA152" s="346"/>
      <c r="AB152" s="346"/>
      <c r="AC152" s="346"/>
    </row>
    <row r="153" spans="1:30" s="333" customFormat="1" ht="26.1" customHeight="1" x14ac:dyDescent="0.15">
      <c r="A153" s="671" t="s">
        <v>23</v>
      </c>
      <c r="B153" s="672"/>
      <c r="C153" s="631" t="e">
        <f>RANK(J153,J151:K156,1)</f>
        <v>#DIV/0!</v>
      </c>
      <c r="D153" s="911">
        <v>2000</v>
      </c>
      <c r="E153" s="755"/>
      <c r="F153" s="755">
        <v>0</v>
      </c>
      <c r="G153" s="755"/>
      <c r="H153" s="755">
        <f t="shared" si="57"/>
        <v>-2000</v>
      </c>
      <c r="I153" s="755"/>
      <c r="J153" s="912">
        <f t="shared" ref="J153:J155" si="60">F153/D153</f>
        <v>0</v>
      </c>
      <c r="K153" s="913"/>
      <c r="L153" s="726">
        <v>2000</v>
      </c>
      <c r="M153" s="755"/>
      <c r="N153" s="755">
        <v>0</v>
      </c>
      <c r="O153" s="755"/>
      <c r="P153" s="914">
        <f t="shared" si="58"/>
        <v>-2000</v>
      </c>
      <c r="Q153" s="914"/>
      <c r="R153" s="915">
        <f t="shared" si="59"/>
        <v>0</v>
      </c>
      <c r="S153" s="916"/>
      <c r="T153" s="944"/>
      <c r="U153" s="945"/>
      <c r="V153" s="945"/>
      <c r="W153" s="946"/>
      <c r="X153" s="346"/>
      <c r="Y153" s="346"/>
      <c r="Z153" s="346"/>
      <c r="AA153" s="346"/>
      <c r="AB153" s="346"/>
      <c r="AC153" s="346"/>
    </row>
    <row r="154" spans="1:30" s="333" customFormat="1" ht="26.1" customHeight="1" x14ac:dyDescent="0.15">
      <c r="A154" s="671" t="s">
        <v>24</v>
      </c>
      <c r="B154" s="672"/>
      <c r="C154" s="631" t="e">
        <f>RANK(J154,J151:K156,1)</f>
        <v>#DIV/0!</v>
      </c>
      <c r="D154" s="911">
        <v>966</v>
      </c>
      <c r="E154" s="755"/>
      <c r="F154" s="755">
        <v>0</v>
      </c>
      <c r="G154" s="755"/>
      <c r="H154" s="755">
        <f t="shared" si="57"/>
        <v>-966</v>
      </c>
      <c r="I154" s="755"/>
      <c r="J154" s="912">
        <f t="shared" si="60"/>
        <v>0</v>
      </c>
      <c r="K154" s="913"/>
      <c r="L154" s="929">
        <v>966</v>
      </c>
      <c r="M154" s="726"/>
      <c r="N154" s="725">
        <v>0</v>
      </c>
      <c r="O154" s="726"/>
      <c r="P154" s="914">
        <f t="shared" si="58"/>
        <v>-966</v>
      </c>
      <c r="Q154" s="914"/>
      <c r="R154" s="915">
        <f t="shared" si="59"/>
        <v>0</v>
      </c>
      <c r="S154" s="916"/>
      <c r="T154" s="944"/>
      <c r="U154" s="945"/>
      <c r="V154" s="945"/>
      <c r="W154" s="946"/>
      <c r="X154" s="346"/>
      <c r="Y154" s="346"/>
      <c r="Z154" s="346"/>
      <c r="AA154" s="346"/>
      <c r="AB154" s="346"/>
      <c r="AC154" s="346"/>
    </row>
    <row r="155" spans="1:30" s="333" customFormat="1" ht="26.1" customHeight="1" x14ac:dyDescent="0.15">
      <c r="A155" s="671" t="s">
        <v>25</v>
      </c>
      <c r="B155" s="672"/>
      <c r="C155" s="631" t="e">
        <f>RANK(J155,J151:K156,1)</f>
        <v>#DIV/0!</v>
      </c>
      <c r="D155" s="911">
        <v>50.7</v>
      </c>
      <c r="E155" s="755"/>
      <c r="F155" s="755">
        <v>0</v>
      </c>
      <c r="G155" s="755"/>
      <c r="H155" s="755">
        <f t="shared" si="57"/>
        <v>-50.7</v>
      </c>
      <c r="I155" s="755"/>
      <c r="J155" s="912">
        <f t="shared" si="60"/>
        <v>0</v>
      </c>
      <c r="K155" s="913"/>
      <c r="L155" s="726">
        <v>50.7</v>
      </c>
      <c r="M155" s="755"/>
      <c r="N155" s="755">
        <v>3.3</v>
      </c>
      <c r="O155" s="755"/>
      <c r="P155" s="914">
        <f t="shared" si="58"/>
        <v>-47.400000000000006</v>
      </c>
      <c r="Q155" s="914"/>
      <c r="R155" s="915">
        <f t="shared" si="59"/>
        <v>6.5088757396449703E-2</v>
      </c>
      <c r="S155" s="916"/>
      <c r="T155" s="944"/>
      <c r="U155" s="945"/>
      <c r="V155" s="945"/>
      <c r="W155" s="946"/>
      <c r="X155" s="346"/>
      <c r="Y155" s="346"/>
      <c r="Z155" s="346"/>
      <c r="AA155" s="346"/>
      <c r="AB155" s="346"/>
      <c r="AC155" s="346"/>
    </row>
    <row r="156" spans="1:30" s="333" customFormat="1" ht="26.1" hidden="1" customHeight="1" x14ac:dyDescent="0.15">
      <c r="A156" s="671" t="s">
        <v>26</v>
      </c>
      <c r="B156" s="672"/>
      <c r="C156" s="537"/>
      <c r="D156" s="917"/>
      <c r="E156" s="918"/>
      <c r="F156" s="918"/>
      <c r="G156" s="918"/>
      <c r="H156" s="755"/>
      <c r="I156" s="755"/>
      <c r="J156" s="915"/>
      <c r="K156" s="926"/>
      <c r="L156" s="927"/>
      <c r="M156" s="918"/>
      <c r="N156" s="918"/>
      <c r="O156" s="918"/>
      <c r="P156" s="928"/>
      <c r="Q156" s="928"/>
      <c r="R156" s="915"/>
      <c r="S156" s="916"/>
      <c r="T156" s="944"/>
      <c r="U156" s="945"/>
      <c r="V156" s="945"/>
      <c r="W156" s="946"/>
      <c r="X156" s="346"/>
      <c r="Y156" s="346"/>
      <c r="Z156" s="346"/>
      <c r="AA156" s="346"/>
      <c r="AB156" s="346"/>
      <c r="AC156" s="346"/>
    </row>
    <row r="157" spans="1:30" s="333" customFormat="1" ht="26.1" hidden="1" customHeight="1" x14ac:dyDescent="0.15">
      <c r="A157" s="671" t="s">
        <v>27</v>
      </c>
      <c r="B157" s="672"/>
      <c r="C157" s="538"/>
      <c r="D157" s="919"/>
      <c r="E157" s="920"/>
      <c r="F157" s="921"/>
      <c r="G157" s="922"/>
      <c r="H157" s="921"/>
      <c r="I157" s="923"/>
      <c r="J157" s="924"/>
      <c r="K157" s="925"/>
      <c r="L157" s="922"/>
      <c r="M157" s="922"/>
      <c r="N157" s="921"/>
      <c r="O157" s="923"/>
      <c r="P157" s="922"/>
      <c r="Q157" s="922"/>
      <c r="R157" s="916"/>
      <c r="S157" s="924"/>
      <c r="T157" s="944"/>
      <c r="U157" s="945"/>
      <c r="V157" s="945"/>
      <c r="W157" s="946"/>
      <c r="X157" s="346"/>
      <c r="Y157" s="346"/>
      <c r="Z157" s="346"/>
      <c r="AA157" s="346"/>
      <c r="AB157" s="346"/>
      <c r="AC157" s="346"/>
    </row>
    <row r="158" spans="1:30" s="333" customFormat="1" ht="26.1" customHeight="1" thickBot="1" x14ac:dyDescent="0.2">
      <c r="A158" s="673" t="s">
        <v>28</v>
      </c>
      <c r="B158" s="674"/>
      <c r="C158" s="539" t="s">
        <v>29</v>
      </c>
      <c r="D158" s="906">
        <f>SUM(D151:E156)</f>
        <v>3016.7</v>
      </c>
      <c r="E158" s="907"/>
      <c r="F158" s="907">
        <f>SUM(F151:G156)</f>
        <v>10</v>
      </c>
      <c r="G158" s="907"/>
      <c r="H158" s="907">
        <f>F158-D158</f>
        <v>-3006.7</v>
      </c>
      <c r="I158" s="907"/>
      <c r="J158" s="908">
        <f>F158/D158</f>
        <v>3.314880498558027E-3</v>
      </c>
      <c r="K158" s="909"/>
      <c r="L158" s="886">
        <f>SUM(L151:M156)</f>
        <v>4616.7</v>
      </c>
      <c r="M158" s="907"/>
      <c r="N158" s="907">
        <f>SUM(N151:O156)</f>
        <v>13.3</v>
      </c>
      <c r="O158" s="907"/>
      <c r="P158" s="907">
        <f>N158-L158</f>
        <v>-4603.3999999999996</v>
      </c>
      <c r="Q158" s="907"/>
      <c r="R158" s="908">
        <f>N158/L158</f>
        <v>2.8808456256633531E-3</v>
      </c>
      <c r="S158" s="910"/>
      <c r="T158" s="947"/>
      <c r="U158" s="948"/>
      <c r="V158" s="948"/>
      <c r="W158" s="949"/>
      <c r="X158" s="346"/>
      <c r="Y158" s="346"/>
      <c r="Z158" s="346"/>
      <c r="AA158" s="346"/>
      <c r="AB158" s="346"/>
      <c r="AC158" s="346"/>
    </row>
    <row r="159" spans="1:30" s="333" customFormat="1" ht="26.1" customHeight="1" x14ac:dyDescent="0.15">
      <c r="A159" s="690"/>
      <c r="B159" s="691"/>
      <c r="C159" s="691"/>
      <c r="D159" s="691"/>
      <c r="E159" s="691"/>
      <c r="F159" s="691"/>
      <c r="G159" s="691"/>
      <c r="H159" s="691"/>
      <c r="I159" s="691"/>
      <c r="J159" s="691"/>
      <c r="K159" s="691"/>
      <c r="L159" s="691"/>
      <c r="M159" s="691"/>
      <c r="N159" s="691"/>
      <c r="O159" s="691"/>
      <c r="P159" s="691"/>
      <c r="Q159" s="691"/>
      <c r="R159" s="691"/>
      <c r="S159" s="691"/>
      <c r="T159" s="691"/>
      <c r="U159" s="691"/>
      <c r="V159" s="691"/>
      <c r="W159" s="692"/>
      <c r="X159" s="346"/>
      <c r="Y159" s="346"/>
      <c r="Z159" s="346"/>
      <c r="AA159" s="346"/>
      <c r="AB159" s="346"/>
      <c r="AC159" s="346"/>
    </row>
    <row r="160" spans="1:30" s="333" customFormat="1" ht="26.1" customHeight="1" thickBot="1" x14ac:dyDescent="0.2">
      <c r="A160" s="845" t="s">
        <v>110</v>
      </c>
      <c r="B160" s="846"/>
      <c r="C160" s="846"/>
      <c r="D160" s="846"/>
      <c r="E160" s="846"/>
      <c r="F160" s="846"/>
      <c r="G160" s="846"/>
      <c r="H160" s="846"/>
      <c r="I160" s="846"/>
      <c r="J160" s="846"/>
      <c r="K160" s="846"/>
      <c r="L160" s="846"/>
      <c r="M160" s="846"/>
      <c r="N160" s="846"/>
      <c r="O160" s="846"/>
      <c r="P160" s="846"/>
      <c r="Q160" s="846"/>
      <c r="R160" s="846"/>
      <c r="S160" s="846"/>
      <c r="T160" s="847"/>
      <c r="U160" s="847"/>
      <c r="V160" s="847"/>
      <c r="W160" s="848"/>
      <c r="X160" s="346"/>
      <c r="Y160" s="346"/>
      <c r="Z160" s="346"/>
      <c r="AA160" s="346"/>
      <c r="AB160" s="346"/>
      <c r="AC160" s="346"/>
    </row>
    <row r="161" spans="1:30" s="333" customFormat="1" ht="26.1" customHeight="1" x14ac:dyDescent="0.15">
      <c r="A161" s="905" t="s">
        <v>111</v>
      </c>
      <c r="B161" s="859"/>
      <c r="C161" s="859"/>
      <c r="D161" s="896" t="s">
        <v>38</v>
      </c>
      <c r="E161" s="897"/>
      <c r="F161" s="897"/>
      <c r="G161" s="897"/>
      <c r="H161" s="897"/>
      <c r="I161" s="897"/>
      <c r="J161" s="897"/>
      <c r="K161" s="897"/>
      <c r="L161" s="898"/>
      <c r="M161" s="896" t="s">
        <v>39</v>
      </c>
      <c r="N161" s="897"/>
      <c r="O161" s="897"/>
      <c r="P161" s="897"/>
      <c r="Q161" s="897"/>
      <c r="R161" s="897"/>
      <c r="S161" s="897"/>
      <c r="T161" s="897"/>
      <c r="U161" s="897"/>
      <c r="V161" s="788" t="s">
        <v>112</v>
      </c>
      <c r="W161" s="789"/>
      <c r="X161" s="346"/>
      <c r="Y161" s="346"/>
      <c r="Z161" s="346"/>
      <c r="AA161" s="346"/>
      <c r="AB161" s="346"/>
      <c r="AC161" s="346"/>
    </row>
    <row r="162" spans="1:30" s="333" customFormat="1" ht="26.1" customHeight="1" x14ac:dyDescent="0.15">
      <c r="A162" s="671"/>
      <c r="B162" s="672"/>
      <c r="C162" s="672"/>
      <c r="D162" s="440" t="s">
        <v>21</v>
      </c>
      <c r="E162" s="440" t="s">
        <v>22</v>
      </c>
      <c r="F162" s="440" t="s">
        <v>23</v>
      </c>
      <c r="G162" s="440" t="s">
        <v>24</v>
      </c>
      <c r="H162" s="440" t="s">
        <v>25</v>
      </c>
      <c r="I162" s="440" t="s">
        <v>26</v>
      </c>
      <c r="J162" s="440" t="s">
        <v>27</v>
      </c>
      <c r="K162" s="899" t="s">
        <v>28</v>
      </c>
      <c r="L162" s="861"/>
      <c r="M162" s="540" t="s">
        <v>21</v>
      </c>
      <c r="N162" s="440" t="s">
        <v>22</v>
      </c>
      <c r="O162" s="440" t="s">
        <v>23</v>
      </c>
      <c r="P162" s="440" t="s">
        <v>24</v>
      </c>
      <c r="Q162" s="440" t="s">
        <v>25</v>
      </c>
      <c r="R162" s="440" t="s">
        <v>26</v>
      </c>
      <c r="S162" s="440" t="s">
        <v>27</v>
      </c>
      <c r="T162" s="899" t="s">
        <v>28</v>
      </c>
      <c r="U162" s="900"/>
      <c r="V162" s="790"/>
      <c r="W162" s="791"/>
      <c r="X162" s="346"/>
      <c r="Y162" s="346"/>
      <c r="Z162" s="346"/>
      <c r="AA162" s="346"/>
      <c r="AB162" s="346"/>
      <c r="AC162" s="346"/>
      <c r="AD162" s="346"/>
    </row>
    <row r="163" spans="1:30" ht="26.1" customHeight="1" x14ac:dyDescent="0.15">
      <c r="A163" s="671" t="s">
        <v>113</v>
      </c>
      <c r="B163" s="672"/>
      <c r="C163" s="440" t="s">
        <v>60</v>
      </c>
      <c r="D163" s="632"/>
      <c r="E163" s="605">
        <v>1625637.9</v>
      </c>
      <c r="F163" s="605">
        <v>2225820</v>
      </c>
      <c r="G163" s="605">
        <v>94947</v>
      </c>
      <c r="H163" s="605">
        <v>531316</v>
      </c>
      <c r="I163" s="605"/>
      <c r="J163" s="605"/>
      <c r="K163" s="826">
        <f t="shared" ref="K163:K172" si="61">SUM(D163:J163)</f>
        <v>4477720.9000000004</v>
      </c>
      <c r="L163" s="827"/>
      <c r="M163" s="633"/>
      <c r="N163" s="605">
        <v>1696304.9</v>
      </c>
      <c r="O163" s="605">
        <v>1805249</v>
      </c>
      <c r="P163" s="605">
        <v>100383</v>
      </c>
      <c r="Q163" s="605">
        <v>520792</v>
      </c>
      <c r="R163" s="605"/>
      <c r="S163" s="605"/>
      <c r="T163" s="826">
        <f t="shared" ref="T163:T172" si="62">SUM(M163:S163)</f>
        <v>4122728.9</v>
      </c>
      <c r="U163" s="880"/>
      <c r="V163" s="881">
        <f>T163-K163</f>
        <v>-354992.00000000047</v>
      </c>
      <c r="W163" s="882"/>
      <c r="AA163" s="335"/>
      <c r="AD163" s="402"/>
    </row>
    <row r="164" spans="1:30" ht="26.1" customHeight="1" x14ac:dyDescent="0.15">
      <c r="A164" s="671"/>
      <c r="B164" s="672"/>
      <c r="C164" s="440" t="s">
        <v>61</v>
      </c>
      <c r="D164" s="634"/>
      <c r="E164" s="635">
        <v>684.12999999999988</v>
      </c>
      <c r="F164" s="635">
        <v>378.64</v>
      </c>
      <c r="G164" s="635">
        <v>98.13</v>
      </c>
      <c r="H164" s="635">
        <v>62.18</v>
      </c>
      <c r="I164" s="635"/>
      <c r="J164" s="635"/>
      <c r="K164" s="821">
        <f t="shared" si="61"/>
        <v>1223.0800000000002</v>
      </c>
      <c r="L164" s="822"/>
      <c r="M164" s="636"/>
      <c r="N164" s="635">
        <v>655.49</v>
      </c>
      <c r="O164" s="635">
        <v>301.58999999999997</v>
      </c>
      <c r="P164" s="635">
        <v>98.46</v>
      </c>
      <c r="Q164" s="635">
        <v>58.42</v>
      </c>
      <c r="R164" s="635"/>
      <c r="S164" s="635"/>
      <c r="T164" s="821">
        <f t="shared" si="62"/>
        <v>1113.96</v>
      </c>
      <c r="U164" s="823"/>
      <c r="V164" s="824">
        <f t="shared" ref="V164:V172" si="63">T164-K164</f>
        <v>-109.12000000000012</v>
      </c>
      <c r="W164" s="825"/>
      <c r="X164" s="402"/>
      <c r="Y164" s="402"/>
      <c r="Z164" s="402"/>
      <c r="AA164" s="402"/>
      <c r="AB164" s="402"/>
      <c r="AC164" s="335"/>
    </row>
    <row r="165" spans="1:30" ht="26.1" customHeight="1" x14ac:dyDescent="0.15">
      <c r="A165" s="798" t="s">
        <v>114</v>
      </c>
      <c r="B165" s="799"/>
      <c r="C165" s="446" t="s">
        <v>60</v>
      </c>
      <c r="D165" s="637"/>
      <c r="E165" s="638">
        <v>151359</v>
      </c>
      <c r="F165" s="638">
        <v>0</v>
      </c>
      <c r="G165" s="638">
        <v>82</v>
      </c>
      <c r="H165" s="638">
        <v>0</v>
      </c>
      <c r="I165" s="638"/>
      <c r="J165" s="638"/>
      <c r="K165" s="828">
        <f t="shared" si="61"/>
        <v>151441</v>
      </c>
      <c r="L165" s="829"/>
      <c r="M165" s="639"/>
      <c r="N165" s="638">
        <v>156790</v>
      </c>
      <c r="O165" s="638">
        <v>0</v>
      </c>
      <c r="P165" s="638">
        <v>82</v>
      </c>
      <c r="Q165" s="638">
        <v>0</v>
      </c>
      <c r="R165" s="638"/>
      <c r="S165" s="638"/>
      <c r="T165" s="828">
        <f>SUM(M165:S165)</f>
        <v>156872</v>
      </c>
      <c r="U165" s="901"/>
      <c r="V165" s="881">
        <f t="shared" si="63"/>
        <v>5431</v>
      </c>
      <c r="W165" s="882"/>
      <c r="X165" s="402"/>
    </row>
    <row r="166" spans="1:30" ht="26.1" customHeight="1" x14ac:dyDescent="0.15">
      <c r="A166" s="671"/>
      <c r="B166" s="672"/>
      <c r="C166" s="440" t="s">
        <v>61</v>
      </c>
      <c r="D166" s="640"/>
      <c r="E166" s="641">
        <v>15.159999999999998</v>
      </c>
      <c r="F166" s="641">
        <v>0</v>
      </c>
      <c r="G166" s="641">
        <v>0.22</v>
      </c>
      <c r="H166" s="641">
        <v>0</v>
      </c>
      <c r="I166" s="641"/>
      <c r="J166" s="641"/>
      <c r="K166" s="902">
        <f t="shared" si="61"/>
        <v>15.379999999999999</v>
      </c>
      <c r="L166" s="903"/>
      <c r="M166" s="642"/>
      <c r="N166" s="641">
        <v>17.239999999999998</v>
      </c>
      <c r="O166" s="641">
        <v>0</v>
      </c>
      <c r="P166" s="641">
        <v>0.22</v>
      </c>
      <c r="Q166" s="641">
        <v>0</v>
      </c>
      <c r="R166" s="641"/>
      <c r="S166" s="641"/>
      <c r="T166" s="902">
        <f>SUM(M166:S166)</f>
        <v>17.459999999999997</v>
      </c>
      <c r="U166" s="904"/>
      <c r="V166" s="824">
        <f t="shared" si="63"/>
        <v>2.0799999999999983</v>
      </c>
      <c r="W166" s="825"/>
      <c r="X166" s="402"/>
    </row>
    <row r="167" spans="1:30" ht="26.1" customHeight="1" x14ac:dyDescent="0.15">
      <c r="A167" s="671" t="s">
        <v>115</v>
      </c>
      <c r="B167" s="672"/>
      <c r="C167" s="440" t="s">
        <v>60</v>
      </c>
      <c r="D167" s="632"/>
      <c r="E167" s="605">
        <v>16424</v>
      </c>
      <c r="F167" s="605">
        <v>3248</v>
      </c>
      <c r="G167" s="605">
        <v>1831</v>
      </c>
      <c r="H167" s="605">
        <v>49</v>
      </c>
      <c r="I167" s="605"/>
      <c r="J167" s="605"/>
      <c r="K167" s="826">
        <f t="shared" si="61"/>
        <v>21552</v>
      </c>
      <c r="L167" s="827"/>
      <c r="M167" s="633"/>
      <c r="N167" s="605">
        <v>16087</v>
      </c>
      <c r="O167" s="605">
        <v>2328</v>
      </c>
      <c r="P167" s="605">
        <v>1664</v>
      </c>
      <c r="Q167" s="605">
        <v>78</v>
      </c>
      <c r="R167" s="605"/>
      <c r="S167" s="605"/>
      <c r="T167" s="826">
        <f t="shared" si="62"/>
        <v>20157</v>
      </c>
      <c r="U167" s="880"/>
      <c r="V167" s="881">
        <f t="shared" si="63"/>
        <v>-1395</v>
      </c>
      <c r="W167" s="882"/>
      <c r="X167" s="335"/>
    </row>
    <row r="168" spans="1:30" ht="26.1" customHeight="1" x14ac:dyDescent="0.15">
      <c r="A168" s="671"/>
      <c r="B168" s="672"/>
      <c r="C168" s="440" t="s">
        <v>61</v>
      </c>
      <c r="D168" s="634"/>
      <c r="E168" s="635">
        <v>83.730000000000018</v>
      </c>
      <c r="F168" s="641">
        <v>239.15</v>
      </c>
      <c r="G168" s="635">
        <v>41.09</v>
      </c>
      <c r="H168" s="635">
        <v>6.48</v>
      </c>
      <c r="I168" s="635"/>
      <c r="J168" s="635"/>
      <c r="K168" s="821">
        <f t="shared" si="61"/>
        <v>370.45000000000005</v>
      </c>
      <c r="L168" s="822"/>
      <c r="M168" s="636"/>
      <c r="N168" s="635">
        <v>87.95</v>
      </c>
      <c r="O168" s="641">
        <v>172.4</v>
      </c>
      <c r="P168" s="635">
        <v>39.42</v>
      </c>
      <c r="Q168" s="635">
        <v>8.92</v>
      </c>
      <c r="R168" s="635"/>
      <c r="S168" s="635"/>
      <c r="T168" s="821">
        <f t="shared" si="62"/>
        <v>308.69000000000005</v>
      </c>
      <c r="U168" s="823"/>
      <c r="V168" s="824">
        <f t="shared" si="63"/>
        <v>-61.759999999999991</v>
      </c>
      <c r="W168" s="825"/>
      <c r="X168" s="402"/>
    </row>
    <row r="169" spans="1:30" ht="26.1" customHeight="1" x14ac:dyDescent="0.15">
      <c r="A169" s="671" t="s">
        <v>117</v>
      </c>
      <c r="B169" s="672"/>
      <c r="C169" s="440" t="s">
        <v>60</v>
      </c>
      <c r="D169" s="632"/>
      <c r="E169" s="605">
        <v>869533</v>
      </c>
      <c r="F169" s="605">
        <v>18882</v>
      </c>
      <c r="G169" s="605">
        <v>377</v>
      </c>
      <c r="H169" s="638">
        <v>0</v>
      </c>
      <c r="I169" s="605"/>
      <c r="J169" s="605"/>
      <c r="K169" s="826">
        <f t="shared" si="61"/>
        <v>888792</v>
      </c>
      <c r="L169" s="827"/>
      <c r="M169" s="633"/>
      <c r="N169" s="605">
        <v>869533</v>
      </c>
      <c r="O169" s="605">
        <v>18882</v>
      </c>
      <c r="P169" s="605">
        <v>0</v>
      </c>
      <c r="Q169" s="638">
        <v>0</v>
      </c>
      <c r="R169" s="605"/>
      <c r="S169" s="605"/>
      <c r="T169" s="826">
        <f t="shared" si="62"/>
        <v>888415</v>
      </c>
      <c r="U169" s="880"/>
      <c r="V169" s="881">
        <f t="shared" si="63"/>
        <v>-377</v>
      </c>
      <c r="W169" s="882"/>
      <c r="X169" s="402"/>
    </row>
    <row r="170" spans="1:30" ht="26.1" customHeight="1" x14ac:dyDescent="0.15">
      <c r="A170" s="671"/>
      <c r="B170" s="672"/>
      <c r="C170" s="440" t="s">
        <v>61</v>
      </c>
      <c r="D170" s="634"/>
      <c r="E170" s="635">
        <v>324.33999999999997</v>
      </c>
      <c r="F170" s="635">
        <v>0.8</v>
      </c>
      <c r="G170" s="635">
        <v>0.63</v>
      </c>
      <c r="H170" s="635">
        <v>0</v>
      </c>
      <c r="I170" s="635"/>
      <c r="J170" s="635"/>
      <c r="K170" s="821">
        <f t="shared" si="61"/>
        <v>325.77</v>
      </c>
      <c r="L170" s="822"/>
      <c r="M170" s="636"/>
      <c r="N170" s="635">
        <v>324.33999999999997</v>
      </c>
      <c r="O170" s="635">
        <v>0.8</v>
      </c>
      <c r="P170" s="635">
        <v>0</v>
      </c>
      <c r="Q170" s="635">
        <v>0</v>
      </c>
      <c r="R170" s="635"/>
      <c r="S170" s="635"/>
      <c r="T170" s="821">
        <f t="shared" si="62"/>
        <v>325.14</v>
      </c>
      <c r="U170" s="823"/>
      <c r="V170" s="824">
        <f t="shared" si="63"/>
        <v>-0.62999999999999545</v>
      </c>
      <c r="W170" s="825"/>
      <c r="X170" s="402"/>
    </row>
    <row r="171" spans="1:30" ht="26.1" customHeight="1" x14ac:dyDescent="0.15">
      <c r="A171" s="671" t="s">
        <v>28</v>
      </c>
      <c r="B171" s="672"/>
      <c r="C171" s="440" t="s">
        <v>60</v>
      </c>
      <c r="D171" s="637"/>
      <c r="E171" s="638">
        <v>3356751</v>
      </c>
      <c r="F171" s="638">
        <v>2434494</v>
      </c>
      <c r="G171" s="638">
        <v>90442</v>
      </c>
      <c r="H171" s="638">
        <v>559048</v>
      </c>
      <c r="I171" s="638"/>
      <c r="J171" s="638"/>
      <c r="K171" s="826">
        <f>SUM(D171:J171)</f>
        <v>6440735</v>
      </c>
      <c r="L171" s="827"/>
      <c r="M171" s="639"/>
      <c r="N171" s="638">
        <f t="shared" ref="N171:O172" si="64">N163+N165+N167+N169</f>
        <v>2738714.9</v>
      </c>
      <c r="O171" s="638">
        <f t="shared" si="64"/>
        <v>1826459</v>
      </c>
      <c r="P171" s="638">
        <f t="shared" ref="P171:Q171" si="65">P163+P165+P167+P169</f>
        <v>102129</v>
      </c>
      <c r="Q171" s="638">
        <f t="shared" si="65"/>
        <v>520870</v>
      </c>
      <c r="R171" s="638"/>
      <c r="S171" s="638"/>
      <c r="T171" s="826">
        <f t="shared" si="62"/>
        <v>5188172.9000000004</v>
      </c>
      <c r="U171" s="880"/>
      <c r="V171" s="881">
        <f t="shared" si="63"/>
        <v>-1252562.0999999996</v>
      </c>
      <c r="W171" s="882"/>
      <c r="X171" s="335"/>
    </row>
    <row r="172" spans="1:30" ht="26.1" customHeight="1" thickBot="1" x14ac:dyDescent="0.2">
      <c r="A172" s="673"/>
      <c r="B172" s="674"/>
      <c r="C172" s="541" t="s">
        <v>61</v>
      </c>
      <c r="D172" s="532"/>
      <c r="E172" s="533">
        <f>E164+E166+E168+E170</f>
        <v>1107.3599999999999</v>
      </c>
      <c r="F172" s="533">
        <f t="shared" ref="F172:H172" si="66">F164+F166+F168+F170</f>
        <v>618.58999999999992</v>
      </c>
      <c r="G172" s="533">
        <f t="shared" si="66"/>
        <v>140.07</v>
      </c>
      <c r="H172" s="533">
        <f t="shared" si="66"/>
        <v>68.66</v>
      </c>
      <c r="I172" s="533"/>
      <c r="J172" s="533"/>
      <c r="K172" s="883">
        <f t="shared" si="61"/>
        <v>1934.6799999999998</v>
      </c>
      <c r="L172" s="884"/>
      <c r="M172" s="643"/>
      <c r="N172" s="533">
        <f t="shared" si="64"/>
        <v>1085.02</v>
      </c>
      <c r="O172" s="533">
        <f t="shared" si="64"/>
        <v>474.79</v>
      </c>
      <c r="P172" s="533">
        <f t="shared" ref="P172:Q172" si="67">P164+P166+P168+P170</f>
        <v>138.1</v>
      </c>
      <c r="Q172" s="533">
        <f t="shared" si="67"/>
        <v>67.34</v>
      </c>
      <c r="R172" s="533"/>
      <c r="S172" s="533"/>
      <c r="T172" s="883">
        <f t="shared" si="62"/>
        <v>1765.2499999999998</v>
      </c>
      <c r="U172" s="885"/>
      <c r="V172" s="886">
        <f t="shared" si="63"/>
        <v>-169.43000000000006</v>
      </c>
      <c r="W172" s="887"/>
    </row>
    <row r="173" spans="1:30" ht="26.1" customHeight="1" thickBot="1" x14ac:dyDescent="0.2">
      <c r="A173" s="893"/>
      <c r="B173" s="894"/>
      <c r="C173" s="894"/>
      <c r="D173" s="894"/>
      <c r="E173" s="894"/>
      <c r="F173" s="894"/>
      <c r="G173" s="894"/>
      <c r="H173" s="894"/>
      <c r="I173" s="894"/>
      <c r="J173" s="894"/>
      <c r="K173" s="894"/>
      <c r="L173" s="894"/>
      <c r="M173" s="894"/>
      <c r="N173" s="894"/>
      <c r="O173" s="894"/>
      <c r="P173" s="894"/>
      <c r="Q173" s="894"/>
      <c r="R173" s="894"/>
      <c r="S173" s="894"/>
      <c r="T173" s="894"/>
      <c r="U173" s="894"/>
      <c r="V173" s="894"/>
      <c r="W173" s="895"/>
    </row>
    <row r="174" spans="1:30" ht="26.1" customHeight="1" x14ac:dyDescent="0.15">
      <c r="A174" s="888" t="s">
        <v>118</v>
      </c>
      <c r="B174" s="889"/>
      <c r="C174" s="889"/>
      <c r="D174" s="889"/>
      <c r="E174" s="889"/>
      <c r="F174" s="889"/>
      <c r="G174" s="889"/>
      <c r="H174" s="889"/>
      <c r="I174" s="889"/>
      <c r="J174" s="889"/>
      <c r="K174" s="889"/>
      <c r="L174" s="889"/>
      <c r="M174" s="889"/>
      <c r="N174" s="889"/>
      <c r="O174" s="889"/>
      <c r="P174" s="889"/>
      <c r="Q174" s="889"/>
      <c r="R174" s="889"/>
      <c r="S174" s="889"/>
      <c r="T174" s="889"/>
      <c r="U174" s="889"/>
      <c r="V174" s="889"/>
      <c r="W174" s="890"/>
    </row>
    <row r="175" spans="1:30" ht="26.1" customHeight="1" x14ac:dyDescent="0.15">
      <c r="A175" s="729" t="s">
        <v>9</v>
      </c>
      <c r="B175" s="730"/>
      <c r="C175" s="730" t="s">
        <v>111</v>
      </c>
      <c r="D175" s="730"/>
      <c r="E175" s="891" t="s">
        <v>268</v>
      </c>
      <c r="F175" s="891"/>
      <c r="G175" s="891" t="s">
        <v>269</v>
      </c>
      <c r="H175" s="891"/>
      <c r="I175" s="891" t="s">
        <v>270</v>
      </c>
      <c r="J175" s="891"/>
      <c r="K175" s="891" t="s">
        <v>271</v>
      </c>
      <c r="L175" s="891"/>
      <c r="M175" s="891"/>
      <c r="N175" s="891"/>
      <c r="O175" s="891"/>
      <c r="P175" s="891"/>
      <c r="Q175" s="891"/>
      <c r="R175" s="891"/>
      <c r="S175" s="891"/>
      <c r="T175" s="891"/>
      <c r="U175" s="891"/>
      <c r="V175" s="891"/>
      <c r="W175" s="892"/>
    </row>
    <row r="176" spans="1:30" ht="26.1" hidden="1" customHeight="1" x14ac:dyDescent="0.15">
      <c r="A176" s="729" t="s">
        <v>119</v>
      </c>
      <c r="B176" s="730"/>
      <c r="C176" s="730" t="s">
        <v>113</v>
      </c>
      <c r="D176" s="730"/>
      <c r="E176" s="736"/>
      <c r="F176" s="736"/>
      <c r="G176" s="737"/>
      <c r="H176" s="737"/>
      <c r="I176" s="736"/>
      <c r="J176" s="736"/>
      <c r="K176" s="739"/>
      <c r="L176" s="739"/>
      <c r="M176" s="739"/>
      <c r="N176" s="739"/>
      <c r="O176" s="739"/>
      <c r="P176" s="739"/>
      <c r="Q176" s="739"/>
      <c r="R176" s="739"/>
      <c r="S176" s="739"/>
      <c r="T176" s="739"/>
      <c r="U176" s="739"/>
      <c r="V176" s="739"/>
      <c r="W176" s="740"/>
    </row>
    <row r="177" spans="1:23" ht="26.1" hidden="1" customHeight="1" x14ac:dyDescent="0.15">
      <c r="A177" s="729"/>
      <c r="B177" s="730"/>
      <c r="C177" s="730" t="s">
        <v>114</v>
      </c>
      <c r="D177" s="730"/>
      <c r="E177" s="732"/>
      <c r="F177" s="732"/>
      <c r="G177" s="731"/>
      <c r="H177" s="731"/>
      <c r="I177" s="732"/>
      <c r="J177" s="732"/>
      <c r="K177" s="734"/>
      <c r="L177" s="734"/>
      <c r="M177" s="734"/>
      <c r="N177" s="734"/>
      <c r="O177" s="734"/>
      <c r="P177" s="734"/>
      <c r="Q177" s="734"/>
      <c r="R177" s="734"/>
      <c r="S177" s="734"/>
      <c r="T177" s="734"/>
      <c r="U177" s="734"/>
      <c r="V177" s="734"/>
      <c r="W177" s="735"/>
    </row>
    <row r="178" spans="1:23" ht="26.1" hidden="1" customHeight="1" x14ac:dyDescent="0.15">
      <c r="A178" s="729"/>
      <c r="B178" s="730"/>
      <c r="C178" s="730" t="s">
        <v>115</v>
      </c>
      <c r="D178" s="730"/>
      <c r="E178" s="732"/>
      <c r="F178" s="732"/>
      <c r="G178" s="731"/>
      <c r="H178" s="731"/>
      <c r="I178" s="732"/>
      <c r="J178" s="732"/>
      <c r="K178" s="734"/>
      <c r="L178" s="734"/>
      <c r="M178" s="734"/>
      <c r="N178" s="734"/>
      <c r="O178" s="734"/>
      <c r="P178" s="734"/>
      <c r="Q178" s="734"/>
      <c r="R178" s="734"/>
      <c r="S178" s="734"/>
      <c r="T178" s="734"/>
      <c r="U178" s="734"/>
      <c r="V178" s="734"/>
      <c r="W178" s="735"/>
    </row>
    <row r="179" spans="1:23" ht="26.1" hidden="1" customHeight="1" x14ac:dyDescent="0.15">
      <c r="A179" s="729"/>
      <c r="B179" s="730"/>
      <c r="C179" s="730" t="s">
        <v>117</v>
      </c>
      <c r="D179" s="730"/>
      <c r="E179" s="732"/>
      <c r="F179" s="732"/>
      <c r="G179" s="731"/>
      <c r="H179" s="731"/>
      <c r="I179" s="732"/>
      <c r="J179" s="732"/>
      <c r="K179" s="734"/>
      <c r="L179" s="734"/>
      <c r="M179" s="734"/>
      <c r="N179" s="734"/>
      <c r="O179" s="734"/>
      <c r="P179" s="734"/>
      <c r="Q179" s="734"/>
      <c r="R179" s="734"/>
      <c r="S179" s="734"/>
      <c r="T179" s="734"/>
      <c r="U179" s="734"/>
      <c r="V179" s="734"/>
      <c r="W179" s="735"/>
    </row>
    <row r="180" spans="1:23" ht="26.1" hidden="1" customHeight="1" x14ac:dyDescent="0.15">
      <c r="A180" s="729"/>
      <c r="B180" s="730"/>
      <c r="C180" s="784" t="s">
        <v>28</v>
      </c>
      <c r="D180" s="784"/>
      <c r="E180" s="761"/>
      <c r="F180" s="761"/>
      <c r="G180" s="761"/>
      <c r="H180" s="761"/>
      <c r="I180" s="761"/>
      <c r="J180" s="761"/>
      <c r="K180" s="878"/>
      <c r="L180" s="878"/>
      <c r="M180" s="878"/>
      <c r="N180" s="878"/>
      <c r="O180" s="878"/>
      <c r="P180" s="878"/>
      <c r="Q180" s="878"/>
      <c r="R180" s="878"/>
      <c r="S180" s="878"/>
      <c r="T180" s="878"/>
      <c r="U180" s="878"/>
      <c r="V180" s="878"/>
      <c r="W180" s="879"/>
    </row>
    <row r="181" spans="1:23" ht="26.1" customHeight="1" x14ac:dyDescent="0.15">
      <c r="A181" s="729" t="s">
        <v>120</v>
      </c>
      <c r="B181" s="730"/>
      <c r="C181" s="730" t="s">
        <v>113</v>
      </c>
      <c r="D181" s="730"/>
      <c r="E181" s="736">
        <f>N164</f>
        <v>655.49</v>
      </c>
      <c r="F181" s="736"/>
      <c r="G181" s="736">
        <v>925</v>
      </c>
      <c r="H181" s="736"/>
      <c r="I181" s="736">
        <f>E181-G181</f>
        <v>-269.51</v>
      </c>
      <c r="J181" s="736"/>
      <c r="K181" s="875"/>
      <c r="L181" s="875"/>
      <c r="M181" s="875"/>
      <c r="N181" s="875"/>
      <c r="O181" s="875"/>
      <c r="P181" s="875"/>
      <c r="Q181" s="875"/>
      <c r="R181" s="875"/>
      <c r="S181" s="875"/>
      <c r="T181" s="875"/>
      <c r="U181" s="875"/>
      <c r="V181" s="875"/>
      <c r="W181" s="876"/>
    </row>
    <row r="182" spans="1:23" ht="26.1" customHeight="1" x14ac:dyDescent="0.15">
      <c r="A182" s="729"/>
      <c r="B182" s="730"/>
      <c r="C182" s="730" t="s">
        <v>114</v>
      </c>
      <c r="D182" s="730"/>
      <c r="E182" s="732">
        <f>N166</f>
        <v>17.239999999999998</v>
      </c>
      <c r="F182" s="732"/>
      <c r="G182" s="732">
        <v>95</v>
      </c>
      <c r="H182" s="732"/>
      <c r="I182" s="732">
        <f t="shared" ref="I182:I200" si="68">E182-G182</f>
        <v>-77.760000000000005</v>
      </c>
      <c r="J182" s="732"/>
      <c r="K182" s="865"/>
      <c r="L182" s="865"/>
      <c r="M182" s="865"/>
      <c r="N182" s="865"/>
      <c r="O182" s="865"/>
      <c r="P182" s="865"/>
      <c r="Q182" s="865"/>
      <c r="R182" s="865"/>
      <c r="S182" s="865"/>
      <c r="T182" s="865"/>
      <c r="U182" s="865"/>
      <c r="V182" s="865"/>
      <c r="W182" s="866"/>
    </row>
    <row r="183" spans="1:23" ht="26.1" customHeight="1" x14ac:dyDescent="0.15">
      <c r="A183" s="729"/>
      <c r="B183" s="730"/>
      <c r="C183" s="730" t="s">
        <v>115</v>
      </c>
      <c r="D183" s="730"/>
      <c r="E183" s="732">
        <f>N168</f>
        <v>87.95</v>
      </c>
      <c r="F183" s="732"/>
      <c r="G183" s="732">
        <v>280</v>
      </c>
      <c r="H183" s="732"/>
      <c r="I183" s="732">
        <f t="shared" si="68"/>
        <v>-192.05</v>
      </c>
      <c r="J183" s="732"/>
      <c r="K183" s="865"/>
      <c r="L183" s="865"/>
      <c r="M183" s="865"/>
      <c r="N183" s="865"/>
      <c r="O183" s="865"/>
      <c r="P183" s="865"/>
      <c r="Q183" s="865"/>
      <c r="R183" s="865"/>
      <c r="S183" s="865"/>
      <c r="T183" s="865"/>
      <c r="U183" s="865"/>
      <c r="V183" s="865"/>
      <c r="W183" s="866"/>
    </row>
    <row r="184" spans="1:23" ht="26.1" customHeight="1" x14ac:dyDescent="0.15">
      <c r="A184" s="729"/>
      <c r="B184" s="730"/>
      <c r="C184" s="730" t="s">
        <v>117</v>
      </c>
      <c r="D184" s="730"/>
      <c r="E184" s="732">
        <f>N170</f>
        <v>324.33999999999997</v>
      </c>
      <c r="F184" s="732"/>
      <c r="G184" s="732">
        <v>0</v>
      </c>
      <c r="H184" s="732"/>
      <c r="I184" s="732">
        <f t="shared" si="68"/>
        <v>324.33999999999997</v>
      </c>
      <c r="J184" s="732"/>
      <c r="K184" s="865"/>
      <c r="L184" s="865"/>
      <c r="M184" s="865"/>
      <c r="N184" s="865"/>
      <c r="O184" s="865"/>
      <c r="P184" s="865"/>
      <c r="Q184" s="865"/>
      <c r="R184" s="865"/>
      <c r="S184" s="865"/>
      <c r="T184" s="865"/>
      <c r="U184" s="865"/>
      <c r="V184" s="865"/>
      <c r="W184" s="866"/>
    </row>
    <row r="185" spans="1:23" ht="26.1" customHeight="1" x14ac:dyDescent="0.15">
      <c r="A185" s="729"/>
      <c r="B185" s="730"/>
      <c r="C185" s="784" t="s">
        <v>28</v>
      </c>
      <c r="D185" s="784"/>
      <c r="E185" s="761">
        <f>SUM(E181:F184)</f>
        <v>1085.02</v>
      </c>
      <c r="F185" s="761"/>
      <c r="G185" s="761">
        <f>SUM(G181:H184)</f>
        <v>1300</v>
      </c>
      <c r="H185" s="761"/>
      <c r="I185" s="762">
        <f t="shared" si="68"/>
        <v>-214.98000000000002</v>
      </c>
      <c r="J185" s="762"/>
      <c r="K185" s="869"/>
      <c r="L185" s="869"/>
      <c r="M185" s="869"/>
      <c r="N185" s="869"/>
      <c r="O185" s="869"/>
      <c r="P185" s="869"/>
      <c r="Q185" s="869"/>
      <c r="R185" s="869"/>
      <c r="S185" s="869"/>
      <c r="T185" s="869"/>
      <c r="U185" s="869"/>
      <c r="V185" s="869"/>
      <c r="W185" s="870"/>
    </row>
    <row r="186" spans="1:23" ht="26.1" customHeight="1" x14ac:dyDescent="0.15">
      <c r="A186" s="729" t="s">
        <v>121</v>
      </c>
      <c r="B186" s="730"/>
      <c r="C186" s="730" t="s">
        <v>113</v>
      </c>
      <c r="D186" s="730"/>
      <c r="E186" s="736">
        <f>O164</f>
        <v>301.58999999999997</v>
      </c>
      <c r="F186" s="736"/>
      <c r="G186" s="736">
        <v>222</v>
      </c>
      <c r="H186" s="736"/>
      <c r="I186" s="765">
        <f t="shared" si="68"/>
        <v>79.589999999999975</v>
      </c>
      <c r="J186" s="765"/>
      <c r="K186" s="877" t="s">
        <v>282</v>
      </c>
      <c r="L186" s="873"/>
      <c r="M186" s="873"/>
      <c r="N186" s="873"/>
      <c r="O186" s="873"/>
      <c r="P186" s="873"/>
      <c r="Q186" s="873"/>
      <c r="R186" s="873"/>
      <c r="S186" s="873"/>
      <c r="T186" s="873"/>
      <c r="U186" s="873"/>
      <c r="V186" s="873"/>
      <c r="W186" s="874"/>
    </row>
    <row r="187" spans="1:23" ht="26.1" customHeight="1" x14ac:dyDescent="0.15">
      <c r="A187" s="729"/>
      <c r="B187" s="730"/>
      <c r="C187" s="730" t="s">
        <v>114</v>
      </c>
      <c r="D187" s="730"/>
      <c r="E187" s="732">
        <f>O166</f>
        <v>0</v>
      </c>
      <c r="F187" s="732"/>
      <c r="G187" s="732">
        <f>O166</f>
        <v>0</v>
      </c>
      <c r="H187" s="732"/>
      <c r="I187" s="732">
        <f t="shared" si="68"/>
        <v>0</v>
      </c>
      <c r="J187" s="732"/>
      <c r="K187" s="1073" t="s">
        <v>283</v>
      </c>
      <c r="L187" s="1073"/>
      <c r="M187" s="1073"/>
      <c r="N187" s="1073"/>
      <c r="O187" s="1073"/>
      <c r="P187" s="1073"/>
      <c r="Q187" s="1073"/>
      <c r="R187" s="1073"/>
      <c r="S187" s="1073"/>
      <c r="T187" s="1073"/>
      <c r="U187" s="1073"/>
      <c r="V187" s="1073"/>
      <c r="W187" s="1074"/>
    </row>
    <row r="188" spans="1:23" ht="26.1" customHeight="1" x14ac:dyDescent="0.15">
      <c r="A188" s="729"/>
      <c r="B188" s="730"/>
      <c r="C188" s="730" t="s">
        <v>115</v>
      </c>
      <c r="D188" s="730"/>
      <c r="E188" s="732">
        <f>O168</f>
        <v>172.4</v>
      </c>
      <c r="F188" s="732"/>
      <c r="G188" s="732">
        <v>90</v>
      </c>
      <c r="H188" s="732"/>
      <c r="I188" s="732">
        <f t="shared" si="68"/>
        <v>82.4</v>
      </c>
      <c r="J188" s="732"/>
      <c r="K188" s="865"/>
      <c r="L188" s="865"/>
      <c r="M188" s="865"/>
      <c r="N188" s="865"/>
      <c r="O188" s="865"/>
      <c r="P188" s="865"/>
      <c r="Q188" s="865"/>
      <c r="R188" s="865"/>
      <c r="S188" s="865"/>
      <c r="T188" s="865"/>
      <c r="U188" s="865"/>
      <c r="V188" s="865"/>
      <c r="W188" s="866"/>
    </row>
    <row r="189" spans="1:23" ht="26.1" customHeight="1" x14ac:dyDescent="0.15">
      <c r="A189" s="729"/>
      <c r="B189" s="730"/>
      <c r="C189" s="730" t="s">
        <v>117</v>
      </c>
      <c r="D189" s="730"/>
      <c r="E189" s="732">
        <f>O170</f>
        <v>0.8</v>
      </c>
      <c r="F189" s="732"/>
      <c r="G189" s="732">
        <v>0</v>
      </c>
      <c r="H189" s="732"/>
      <c r="I189" s="732">
        <f t="shared" si="68"/>
        <v>0.8</v>
      </c>
      <c r="J189" s="732"/>
      <c r="K189" s="865"/>
      <c r="L189" s="865"/>
      <c r="M189" s="865"/>
      <c r="N189" s="865"/>
      <c r="O189" s="865"/>
      <c r="P189" s="865"/>
      <c r="Q189" s="865"/>
      <c r="R189" s="865"/>
      <c r="S189" s="865"/>
      <c r="T189" s="865"/>
      <c r="U189" s="865"/>
      <c r="V189" s="865"/>
      <c r="W189" s="866"/>
    </row>
    <row r="190" spans="1:23" ht="26.1" customHeight="1" x14ac:dyDescent="0.15">
      <c r="A190" s="729"/>
      <c r="B190" s="730"/>
      <c r="C190" s="784" t="s">
        <v>28</v>
      </c>
      <c r="D190" s="784"/>
      <c r="E190" s="761">
        <f>SUM(E186:F189)</f>
        <v>474.79</v>
      </c>
      <c r="F190" s="761"/>
      <c r="G190" s="761">
        <f>SUM(G186:H189)</f>
        <v>312</v>
      </c>
      <c r="H190" s="761"/>
      <c r="I190" s="761">
        <f t="shared" si="68"/>
        <v>162.79000000000002</v>
      </c>
      <c r="J190" s="761"/>
      <c r="K190" s="867"/>
      <c r="L190" s="867"/>
      <c r="M190" s="867"/>
      <c r="N190" s="867"/>
      <c r="O190" s="867"/>
      <c r="P190" s="867"/>
      <c r="Q190" s="867"/>
      <c r="R190" s="867"/>
      <c r="S190" s="867"/>
      <c r="T190" s="867"/>
      <c r="U190" s="867"/>
      <c r="V190" s="867"/>
      <c r="W190" s="868"/>
    </row>
    <row r="191" spans="1:23" ht="26.1" customHeight="1" x14ac:dyDescent="0.15">
      <c r="A191" s="729" t="s">
        <v>122</v>
      </c>
      <c r="B191" s="730"/>
      <c r="C191" s="730" t="s">
        <v>113</v>
      </c>
      <c r="D191" s="730"/>
      <c r="E191" s="736">
        <f>P164</f>
        <v>98.46</v>
      </c>
      <c r="F191" s="736"/>
      <c r="G191" s="736">
        <v>120</v>
      </c>
      <c r="H191" s="736"/>
      <c r="I191" s="736">
        <f t="shared" si="68"/>
        <v>-21.540000000000006</v>
      </c>
      <c r="J191" s="736"/>
      <c r="K191" s="875"/>
      <c r="L191" s="875"/>
      <c r="M191" s="875"/>
      <c r="N191" s="875"/>
      <c r="O191" s="875"/>
      <c r="P191" s="875"/>
      <c r="Q191" s="875"/>
      <c r="R191" s="875"/>
      <c r="S191" s="875"/>
      <c r="T191" s="875"/>
      <c r="U191" s="875"/>
      <c r="V191" s="875"/>
      <c r="W191" s="876"/>
    </row>
    <row r="192" spans="1:23" ht="26.1" customHeight="1" x14ac:dyDescent="0.15">
      <c r="A192" s="729"/>
      <c r="B192" s="730"/>
      <c r="C192" s="730" t="s">
        <v>114</v>
      </c>
      <c r="D192" s="730"/>
      <c r="E192" s="732">
        <f>P166</f>
        <v>0.22</v>
      </c>
      <c r="F192" s="732"/>
      <c r="G192" s="732">
        <v>0</v>
      </c>
      <c r="H192" s="732"/>
      <c r="I192" s="732">
        <f t="shared" si="68"/>
        <v>0.22</v>
      </c>
      <c r="J192" s="732"/>
      <c r="K192" s="865"/>
      <c r="L192" s="865"/>
      <c r="M192" s="865"/>
      <c r="N192" s="865"/>
      <c r="O192" s="865"/>
      <c r="P192" s="865"/>
      <c r="Q192" s="865"/>
      <c r="R192" s="865"/>
      <c r="S192" s="865"/>
      <c r="T192" s="865"/>
      <c r="U192" s="865"/>
      <c r="V192" s="865"/>
      <c r="W192" s="866"/>
    </row>
    <row r="193" spans="1:23" ht="26.1" customHeight="1" x14ac:dyDescent="0.15">
      <c r="A193" s="729"/>
      <c r="B193" s="730"/>
      <c r="C193" s="730" t="s">
        <v>115</v>
      </c>
      <c r="D193" s="730"/>
      <c r="E193" s="732">
        <f>P168</f>
        <v>39.42</v>
      </c>
      <c r="F193" s="732"/>
      <c r="G193" s="732">
        <v>65</v>
      </c>
      <c r="H193" s="732"/>
      <c r="I193" s="732">
        <f t="shared" si="68"/>
        <v>-25.58</v>
      </c>
      <c r="J193" s="732"/>
      <c r="K193" s="865"/>
      <c r="L193" s="865"/>
      <c r="M193" s="865"/>
      <c r="N193" s="865"/>
      <c r="O193" s="865"/>
      <c r="P193" s="865"/>
      <c r="Q193" s="865"/>
      <c r="R193" s="865"/>
      <c r="S193" s="865"/>
      <c r="T193" s="865"/>
      <c r="U193" s="865"/>
      <c r="V193" s="865"/>
      <c r="W193" s="866"/>
    </row>
    <row r="194" spans="1:23" ht="26.1" customHeight="1" x14ac:dyDescent="0.15">
      <c r="A194" s="729"/>
      <c r="B194" s="730"/>
      <c r="C194" s="730" t="s">
        <v>117</v>
      </c>
      <c r="D194" s="730"/>
      <c r="E194" s="732">
        <f>P170</f>
        <v>0</v>
      </c>
      <c r="F194" s="732"/>
      <c r="G194" s="732">
        <f>P170</f>
        <v>0</v>
      </c>
      <c r="H194" s="732"/>
      <c r="I194" s="732">
        <f t="shared" si="68"/>
        <v>0</v>
      </c>
      <c r="J194" s="732"/>
      <c r="K194" s="865"/>
      <c r="L194" s="865"/>
      <c r="M194" s="865"/>
      <c r="N194" s="865"/>
      <c r="O194" s="865"/>
      <c r="P194" s="865"/>
      <c r="Q194" s="865"/>
      <c r="R194" s="865"/>
      <c r="S194" s="865"/>
      <c r="T194" s="865"/>
      <c r="U194" s="865"/>
      <c r="V194" s="865"/>
      <c r="W194" s="866"/>
    </row>
    <row r="195" spans="1:23" ht="26.1" customHeight="1" x14ac:dyDescent="0.15">
      <c r="A195" s="729"/>
      <c r="B195" s="730"/>
      <c r="C195" s="784" t="s">
        <v>28</v>
      </c>
      <c r="D195" s="784"/>
      <c r="E195" s="761">
        <f>SUM(E191:F194)</f>
        <v>138.1</v>
      </c>
      <c r="F195" s="761"/>
      <c r="G195" s="761">
        <f>SUM(G191:H194)</f>
        <v>185</v>
      </c>
      <c r="H195" s="761"/>
      <c r="I195" s="762">
        <f t="shared" si="68"/>
        <v>-46.900000000000006</v>
      </c>
      <c r="J195" s="762"/>
      <c r="K195" s="869"/>
      <c r="L195" s="869"/>
      <c r="M195" s="869"/>
      <c r="N195" s="869"/>
      <c r="O195" s="869"/>
      <c r="P195" s="869"/>
      <c r="Q195" s="869"/>
      <c r="R195" s="869"/>
      <c r="S195" s="869"/>
      <c r="T195" s="869"/>
      <c r="U195" s="869"/>
      <c r="V195" s="869"/>
      <c r="W195" s="870"/>
    </row>
    <row r="196" spans="1:23" ht="26.1" customHeight="1" x14ac:dyDescent="0.15">
      <c r="A196" s="729" t="s">
        <v>123</v>
      </c>
      <c r="B196" s="730"/>
      <c r="C196" s="730" t="s">
        <v>113</v>
      </c>
      <c r="D196" s="730"/>
      <c r="E196" s="736">
        <f>Q164</f>
        <v>58.42</v>
      </c>
      <c r="F196" s="736"/>
      <c r="G196" s="871">
        <v>70</v>
      </c>
      <c r="H196" s="872"/>
      <c r="I196" s="871">
        <f t="shared" si="68"/>
        <v>-11.579999999999998</v>
      </c>
      <c r="J196" s="872"/>
      <c r="K196" s="873"/>
      <c r="L196" s="873"/>
      <c r="M196" s="873"/>
      <c r="N196" s="873"/>
      <c r="O196" s="873"/>
      <c r="P196" s="873"/>
      <c r="Q196" s="873"/>
      <c r="R196" s="873"/>
      <c r="S196" s="873"/>
      <c r="T196" s="873"/>
      <c r="U196" s="873"/>
      <c r="V196" s="873"/>
      <c r="W196" s="874"/>
    </row>
    <row r="197" spans="1:23" ht="26.1" customHeight="1" x14ac:dyDescent="0.15">
      <c r="A197" s="729"/>
      <c r="B197" s="730"/>
      <c r="C197" s="730" t="s">
        <v>114</v>
      </c>
      <c r="D197" s="730"/>
      <c r="E197" s="732">
        <f>Q166</f>
        <v>0</v>
      </c>
      <c r="F197" s="732"/>
      <c r="G197" s="863">
        <f>Q166</f>
        <v>0</v>
      </c>
      <c r="H197" s="864"/>
      <c r="I197" s="863">
        <f t="shared" si="68"/>
        <v>0</v>
      </c>
      <c r="J197" s="864"/>
      <c r="K197" s="865"/>
      <c r="L197" s="865"/>
      <c r="M197" s="865"/>
      <c r="N197" s="865"/>
      <c r="O197" s="865"/>
      <c r="P197" s="865"/>
      <c r="Q197" s="865"/>
      <c r="R197" s="865"/>
      <c r="S197" s="865"/>
      <c r="T197" s="865"/>
      <c r="U197" s="865"/>
      <c r="V197" s="865"/>
      <c r="W197" s="866"/>
    </row>
    <row r="198" spans="1:23" ht="26.1" customHeight="1" x14ac:dyDescent="0.15">
      <c r="A198" s="729"/>
      <c r="B198" s="730"/>
      <c r="C198" s="730" t="s">
        <v>115</v>
      </c>
      <c r="D198" s="730"/>
      <c r="E198" s="732">
        <f>Q168</f>
        <v>8.92</v>
      </c>
      <c r="F198" s="732"/>
      <c r="G198" s="863">
        <v>10</v>
      </c>
      <c r="H198" s="864"/>
      <c r="I198" s="732">
        <f t="shared" si="68"/>
        <v>-1.08</v>
      </c>
      <c r="J198" s="732"/>
      <c r="K198" s="865"/>
      <c r="L198" s="865"/>
      <c r="M198" s="865"/>
      <c r="N198" s="865"/>
      <c r="O198" s="865"/>
      <c r="P198" s="865"/>
      <c r="Q198" s="865"/>
      <c r="R198" s="865"/>
      <c r="S198" s="865"/>
      <c r="T198" s="865"/>
      <c r="U198" s="865"/>
      <c r="V198" s="865"/>
      <c r="W198" s="866"/>
    </row>
    <row r="199" spans="1:23" ht="26.1" customHeight="1" x14ac:dyDescent="0.15">
      <c r="A199" s="729"/>
      <c r="B199" s="730"/>
      <c r="C199" s="730" t="s">
        <v>117</v>
      </c>
      <c r="D199" s="730"/>
      <c r="E199" s="732">
        <f>Q170</f>
        <v>0</v>
      </c>
      <c r="F199" s="732"/>
      <c r="G199" s="863">
        <f>Q170</f>
        <v>0</v>
      </c>
      <c r="H199" s="864"/>
      <c r="I199" s="732">
        <f t="shared" si="68"/>
        <v>0</v>
      </c>
      <c r="J199" s="732"/>
      <c r="K199" s="865"/>
      <c r="L199" s="865"/>
      <c r="M199" s="865"/>
      <c r="N199" s="865"/>
      <c r="O199" s="865"/>
      <c r="P199" s="865"/>
      <c r="Q199" s="865"/>
      <c r="R199" s="865"/>
      <c r="S199" s="865"/>
      <c r="T199" s="865"/>
      <c r="U199" s="865"/>
      <c r="V199" s="865"/>
      <c r="W199" s="866"/>
    </row>
    <row r="200" spans="1:23" ht="26.1" customHeight="1" thickBot="1" x14ac:dyDescent="0.2">
      <c r="A200" s="729"/>
      <c r="B200" s="730"/>
      <c r="C200" s="784" t="s">
        <v>28</v>
      </c>
      <c r="D200" s="784"/>
      <c r="E200" s="761">
        <f>SUM(E196:F199)</f>
        <v>67.34</v>
      </c>
      <c r="F200" s="761"/>
      <c r="G200" s="761">
        <f>SUM(G196:H199)</f>
        <v>80</v>
      </c>
      <c r="H200" s="761"/>
      <c r="I200" s="761">
        <f t="shared" si="68"/>
        <v>-12.659999999999997</v>
      </c>
      <c r="J200" s="761"/>
      <c r="K200" s="867"/>
      <c r="L200" s="867"/>
      <c r="M200" s="867"/>
      <c r="N200" s="867"/>
      <c r="O200" s="867"/>
      <c r="P200" s="867"/>
      <c r="Q200" s="867"/>
      <c r="R200" s="867"/>
      <c r="S200" s="867"/>
      <c r="T200" s="867"/>
      <c r="U200" s="867"/>
      <c r="V200" s="867"/>
      <c r="W200" s="868"/>
    </row>
    <row r="201" spans="1:23" ht="26.1" hidden="1" customHeight="1" x14ac:dyDescent="0.15">
      <c r="A201" s="729" t="s">
        <v>124</v>
      </c>
      <c r="B201" s="730"/>
      <c r="C201" s="730" t="s">
        <v>113</v>
      </c>
      <c r="D201" s="730"/>
      <c r="E201" s="736"/>
      <c r="F201" s="736"/>
      <c r="G201" s="737"/>
      <c r="H201" s="737"/>
      <c r="I201" s="736"/>
      <c r="J201" s="736"/>
      <c r="K201" s="738"/>
      <c r="L201" s="739"/>
      <c r="M201" s="739"/>
      <c r="N201" s="739"/>
      <c r="O201" s="739"/>
      <c r="P201" s="739"/>
      <c r="Q201" s="739"/>
      <c r="R201" s="739"/>
      <c r="S201" s="739"/>
      <c r="T201" s="739"/>
      <c r="U201" s="739"/>
      <c r="V201" s="739"/>
      <c r="W201" s="740"/>
    </row>
    <row r="202" spans="1:23" ht="26.1" hidden="1" customHeight="1" x14ac:dyDescent="0.15">
      <c r="A202" s="729"/>
      <c r="B202" s="730"/>
      <c r="C202" s="730" t="s">
        <v>114</v>
      </c>
      <c r="D202" s="730"/>
      <c r="E202" s="732"/>
      <c r="F202" s="732"/>
      <c r="G202" s="731"/>
      <c r="H202" s="731"/>
      <c r="I202" s="732"/>
      <c r="J202" s="732"/>
      <c r="K202" s="734"/>
      <c r="L202" s="734"/>
      <c r="M202" s="734"/>
      <c r="N202" s="734"/>
      <c r="O202" s="734"/>
      <c r="P202" s="734"/>
      <c r="Q202" s="734"/>
      <c r="R202" s="734"/>
      <c r="S202" s="734"/>
      <c r="T202" s="734"/>
      <c r="U202" s="734"/>
      <c r="V202" s="734"/>
      <c r="W202" s="735"/>
    </row>
    <row r="203" spans="1:23" ht="26.1" hidden="1" customHeight="1" x14ac:dyDescent="0.15">
      <c r="A203" s="729"/>
      <c r="B203" s="730"/>
      <c r="C203" s="730" t="s">
        <v>115</v>
      </c>
      <c r="D203" s="730"/>
      <c r="E203" s="732"/>
      <c r="F203" s="732"/>
      <c r="G203" s="731"/>
      <c r="H203" s="731"/>
      <c r="I203" s="732"/>
      <c r="J203" s="732"/>
      <c r="K203" s="733"/>
      <c r="L203" s="734"/>
      <c r="M203" s="734"/>
      <c r="N203" s="734"/>
      <c r="O203" s="734"/>
      <c r="P203" s="734"/>
      <c r="Q203" s="734"/>
      <c r="R203" s="734"/>
      <c r="S203" s="734"/>
      <c r="T203" s="734"/>
      <c r="U203" s="734"/>
      <c r="V203" s="734"/>
      <c r="W203" s="735"/>
    </row>
    <row r="204" spans="1:23" ht="26.1" hidden="1" customHeight="1" x14ac:dyDescent="0.15">
      <c r="A204" s="729"/>
      <c r="B204" s="730"/>
      <c r="C204" s="730" t="s">
        <v>117</v>
      </c>
      <c r="D204" s="730"/>
      <c r="E204" s="732"/>
      <c r="F204" s="732"/>
      <c r="G204" s="731"/>
      <c r="H204" s="731"/>
      <c r="I204" s="732"/>
      <c r="J204" s="732"/>
      <c r="K204" s="734"/>
      <c r="L204" s="734"/>
      <c r="M204" s="734"/>
      <c r="N204" s="734"/>
      <c r="O204" s="734"/>
      <c r="P204" s="734"/>
      <c r="Q204" s="734"/>
      <c r="R204" s="734"/>
      <c r="S204" s="734"/>
      <c r="T204" s="734"/>
      <c r="U204" s="734"/>
      <c r="V204" s="734"/>
      <c r="W204" s="735"/>
    </row>
    <row r="205" spans="1:23" ht="26.1" hidden="1" customHeight="1" x14ac:dyDescent="0.15">
      <c r="A205" s="729"/>
      <c r="B205" s="730"/>
      <c r="C205" s="784" t="s">
        <v>28</v>
      </c>
      <c r="D205" s="784"/>
      <c r="E205" s="761"/>
      <c r="F205" s="761"/>
      <c r="G205" s="761"/>
      <c r="H205" s="761"/>
      <c r="I205" s="762"/>
      <c r="J205" s="762"/>
      <c r="K205" s="763"/>
      <c r="L205" s="763"/>
      <c r="M205" s="763"/>
      <c r="N205" s="763"/>
      <c r="O205" s="763"/>
      <c r="P205" s="763"/>
      <c r="Q205" s="763"/>
      <c r="R205" s="763"/>
      <c r="S205" s="763"/>
      <c r="T205" s="763"/>
      <c r="U205" s="763"/>
      <c r="V205" s="763"/>
      <c r="W205" s="764"/>
    </row>
    <row r="206" spans="1:23" ht="26.1" hidden="1" customHeight="1" x14ac:dyDescent="0.15">
      <c r="A206" s="729" t="s">
        <v>125</v>
      </c>
      <c r="B206" s="730"/>
      <c r="C206" s="730" t="s">
        <v>113</v>
      </c>
      <c r="D206" s="730"/>
      <c r="E206" s="736"/>
      <c r="F206" s="736"/>
      <c r="G206" s="737"/>
      <c r="H206" s="737"/>
      <c r="I206" s="765"/>
      <c r="J206" s="765"/>
      <c r="K206" s="766"/>
      <c r="L206" s="767"/>
      <c r="M206" s="767"/>
      <c r="N206" s="767"/>
      <c r="O206" s="767"/>
      <c r="P206" s="767"/>
      <c r="Q206" s="767"/>
      <c r="R206" s="767"/>
      <c r="S206" s="767"/>
      <c r="T206" s="767"/>
      <c r="U206" s="767"/>
      <c r="V206" s="767"/>
      <c r="W206" s="768"/>
    </row>
    <row r="207" spans="1:23" ht="26.1" hidden="1" customHeight="1" x14ac:dyDescent="0.15">
      <c r="A207" s="729"/>
      <c r="B207" s="730"/>
      <c r="C207" s="730" t="s">
        <v>114</v>
      </c>
      <c r="D207" s="730"/>
      <c r="E207" s="732"/>
      <c r="F207" s="732"/>
      <c r="G207" s="731"/>
      <c r="H207" s="731"/>
      <c r="I207" s="732"/>
      <c r="J207" s="732"/>
      <c r="K207" s="734"/>
      <c r="L207" s="734"/>
      <c r="M207" s="734"/>
      <c r="N207" s="734"/>
      <c r="O207" s="734"/>
      <c r="P207" s="734"/>
      <c r="Q207" s="734"/>
      <c r="R207" s="734"/>
      <c r="S207" s="734"/>
      <c r="T207" s="734"/>
      <c r="U207" s="734"/>
      <c r="V207" s="734"/>
      <c r="W207" s="735"/>
    </row>
    <row r="208" spans="1:23" ht="26.1" hidden="1" customHeight="1" x14ac:dyDescent="0.15">
      <c r="A208" s="729"/>
      <c r="B208" s="730"/>
      <c r="C208" s="730" t="s">
        <v>115</v>
      </c>
      <c r="D208" s="730"/>
      <c r="E208" s="732"/>
      <c r="F208" s="732"/>
      <c r="G208" s="731"/>
      <c r="H208" s="731"/>
      <c r="I208" s="732"/>
      <c r="J208" s="732"/>
      <c r="K208" s="733"/>
      <c r="L208" s="734"/>
      <c r="M208" s="734"/>
      <c r="N208" s="734"/>
      <c r="O208" s="734"/>
      <c r="P208" s="734"/>
      <c r="Q208" s="734"/>
      <c r="R208" s="734"/>
      <c r="S208" s="734"/>
      <c r="T208" s="734"/>
      <c r="U208" s="734"/>
      <c r="V208" s="734"/>
      <c r="W208" s="735"/>
    </row>
    <row r="209" spans="1:23" ht="26.1" hidden="1" customHeight="1" x14ac:dyDescent="0.15">
      <c r="A209" s="729"/>
      <c r="B209" s="730"/>
      <c r="C209" s="730" t="s">
        <v>117</v>
      </c>
      <c r="D209" s="730"/>
      <c r="E209" s="732"/>
      <c r="F209" s="732"/>
      <c r="G209" s="731"/>
      <c r="H209" s="731"/>
      <c r="I209" s="732"/>
      <c r="J209" s="732"/>
      <c r="K209" s="734"/>
      <c r="L209" s="734"/>
      <c r="M209" s="734"/>
      <c r="N209" s="734"/>
      <c r="O209" s="734"/>
      <c r="P209" s="734"/>
      <c r="Q209" s="734"/>
      <c r="R209" s="734"/>
      <c r="S209" s="734"/>
      <c r="T209" s="734"/>
      <c r="U209" s="734"/>
      <c r="V209" s="734"/>
      <c r="W209" s="735"/>
    </row>
    <row r="210" spans="1:23" ht="26.1" hidden="1" customHeight="1" thickBot="1" x14ac:dyDescent="0.2">
      <c r="A210" s="778"/>
      <c r="B210" s="779"/>
      <c r="C210" s="780" t="s">
        <v>28</v>
      </c>
      <c r="D210" s="780"/>
      <c r="E210" s="781"/>
      <c r="F210" s="781"/>
      <c r="G210" s="781"/>
      <c r="H210" s="781"/>
      <c r="I210" s="781"/>
      <c r="J210" s="781"/>
      <c r="K210" s="782"/>
      <c r="L210" s="782"/>
      <c r="M210" s="782"/>
      <c r="N210" s="782"/>
      <c r="O210" s="782"/>
      <c r="P210" s="782"/>
      <c r="Q210" s="782"/>
      <c r="R210" s="782"/>
      <c r="S210" s="782"/>
      <c r="T210" s="782"/>
      <c r="U210" s="782"/>
      <c r="V210" s="782"/>
      <c r="W210" s="783"/>
    </row>
    <row r="211" spans="1:23" ht="26.1" customHeight="1" x14ac:dyDescent="0.15">
      <c r="A211" s="775"/>
      <c r="B211" s="776"/>
      <c r="C211" s="776"/>
      <c r="D211" s="776"/>
      <c r="E211" s="776"/>
      <c r="F211" s="776"/>
      <c r="G211" s="776"/>
      <c r="H211" s="776"/>
      <c r="I211" s="776"/>
      <c r="J211" s="776"/>
      <c r="K211" s="776"/>
      <c r="L211" s="776"/>
      <c r="M211" s="776"/>
      <c r="N211" s="776"/>
      <c r="O211" s="776"/>
      <c r="P211" s="776"/>
      <c r="Q211" s="776"/>
      <c r="R211" s="776"/>
      <c r="S211" s="776"/>
      <c r="T211" s="776"/>
      <c r="U211" s="776"/>
      <c r="V211" s="776"/>
      <c r="W211" s="777"/>
    </row>
    <row r="212" spans="1:23" ht="26.1" customHeight="1" thickBot="1" x14ac:dyDescent="0.2">
      <c r="A212" s="845" t="s">
        <v>126</v>
      </c>
      <c r="B212" s="846"/>
      <c r="C212" s="846"/>
      <c r="D212" s="846"/>
      <c r="E212" s="846"/>
      <c r="F212" s="846"/>
      <c r="G212" s="846"/>
      <c r="H212" s="846"/>
      <c r="I212" s="846"/>
      <c r="J212" s="846"/>
      <c r="K212" s="846"/>
      <c r="L212" s="846"/>
      <c r="M212" s="846"/>
      <c r="N212" s="846"/>
      <c r="O212" s="846"/>
      <c r="P212" s="846"/>
      <c r="Q212" s="846"/>
      <c r="R212" s="846"/>
      <c r="S212" s="846"/>
      <c r="T212" s="847"/>
      <c r="U212" s="847"/>
      <c r="V212" s="847"/>
      <c r="W212" s="848"/>
    </row>
    <row r="213" spans="1:23" ht="26.1" customHeight="1" x14ac:dyDescent="0.15">
      <c r="A213" s="741" t="s">
        <v>9</v>
      </c>
      <c r="B213" s="745"/>
      <c r="C213" s="697" t="s">
        <v>56</v>
      </c>
      <c r="D213" s="859"/>
      <c r="E213" s="859"/>
      <c r="F213" s="859"/>
      <c r="G213" s="859"/>
      <c r="H213" s="859"/>
      <c r="I213" s="859"/>
      <c r="J213" s="859"/>
      <c r="K213" s="859" t="s">
        <v>127</v>
      </c>
      <c r="L213" s="859"/>
      <c r="M213" s="859"/>
      <c r="N213" s="859"/>
      <c r="O213" s="859"/>
      <c r="P213" s="859"/>
      <c r="Q213" s="859"/>
      <c r="R213" s="859"/>
      <c r="S213" s="859"/>
      <c r="T213" s="859"/>
      <c r="U213" s="859"/>
      <c r="V213" s="859"/>
      <c r="W213" s="860"/>
    </row>
    <row r="214" spans="1:23" ht="26.1" customHeight="1" x14ac:dyDescent="0.15">
      <c r="A214" s="747"/>
      <c r="B214" s="748"/>
      <c r="C214" s="861" t="s">
        <v>128</v>
      </c>
      <c r="D214" s="672"/>
      <c r="E214" s="672" t="s">
        <v>129</v>
      </c>
      <c r="F214" s="672"/>
      <c r="G214" s="672" t="s">
        <v>130</v>
      </c>
      <c r="H214" s="672"/>
      <c r="I214" s="672" t="s">
        <v>131</v>
      </c>
      <c r="J214" s="672"/>
      <c r="K214" s="672" t="s">
        <v>132</v>
      </c>
      <c r="L214" s="672"/>
      <c r="M214" s="672"/>
      <c r="N214" s="672"/>
      <c r="O214" s="672"/>
      <c r="P214" s="672"/>
      <c r="Q214" s="672"/>
      <c r="R214" s="672"/>
      <c r="S214" s="672"/>
      <c r="T214" s="672"/>
      <c r="U214" s="440" t="s">
        <v>133</v>
      </c>
      <c r="V214" s="440" t="s">
        <v>134</v>
      </c>
      <c r="W214" s="542" t="s">
        <v>35</v>
      </c>
    </row>
    <row r="215" spans="1:23" ht="26.1" hidden="1" customHeight="1" x14ac:dyDescent="0.15">
      <c r="A215" s="671" t="s">
        <v>21</v>
      </c>
      <c r="B215" s="672"/>
      <c r="C215" s="862"/>
      <c r="D215" s="757"/>
      <c r="E215" s="756"/>
      <c r="F215" s="756"/>
      <c r="G215" s="756"/>
      <c r="H215" s="756"/>
      <c r="I215" s="757"/>
      <c r="J215" s="758"/>
      <c r="K215" s="759"/>
      <c r="L215" s="760"/>
      <c r="M215" s="760"/>
      <c r="N215" s="760"/>
      <c r="O215" s="760"/>
      <c r="P215" s="760"/>
      <c r="Q215" s="760"/>
      <c r="R215" s="760"/>
      <c r="S215" s="760"/>
      <c r="T215" s="760"/>
      <c r="U215" s="543"/>
      <c r="V215" s="543"/>
      <c r="W215" s="544"/>
    </row>
    <row r="216" spans="1:23" ht="33" x14ac:dyDescent="0.15">
      <c r="A216" s="671" t="s">
        <v>22</v>
      </c>
      <c r="B216" s="672"/>
      <c r="C216" s="722">
        <v>74800</v>
      </c>
      <c r="D216" s="723"/>
      <c r="E216" s="755">
        <v>815.122392029671</v>
      </c>
      <c r="F216" s="755"/>
      <c r="G216" s="755">
        <v>138095</v>
      </c>
      <c r="H216" s="755"/>
      <c r="I216" s="723">
        <v>288</v>
      </c>
      <c r="J216" s="727"/>
      <c r="K216" s="687" t="s">
        <v>272</v>
      </c>
      <c r="L216" s="688"/>
      <c r="M216" s="688"/>
      <c r="N216" s="688"/>
      <c r="O216" s="688"/>
      <c r="P216" s="688"/>
      <c r="Q216" s="688"/>
      <c r="R216" s="688"/>
      <c r="S216" s="688"/>
      <c r="T216" s="688"/>
      <c r="U216" s="644" t="s">
        <v>273</v>
      </c>
      <c r="V216" s="644" t="s">
        <v>274</v>
      </c>
      <c r="W216" s="645" t="s">
        <v>275</v>
      </c>
    </row>
    <row r="217" spans="1:23" ht="26.1" customHeight="1" x14ac:dyDescent="0.15">
      <c r="A217" s="671" t="s">
        <v>23</v>
      </c>
      <c r="B217" s="672"/>
      <c r="C217" s="722">
        <v>13700</v>
      </c>
      <c r="D217" s="723"/>
      <c r="E217" s="755">
        <v>287.5</v>
      </c>
      <c r="F217" s="755"/>
      <c r="G217" s="755">
        <v>80722</v>
      </c>
      <c r="H217" s="755"/>
      <c r="I217" s="723">
        <v>195</v>
      </c>
      <c r="J217" s="727"/>
      <c r="K217" s="728"/>
      <c r="L217" s="688"/>
      <c r="M217" s="688"/>
      <c r="N217" s="688"/>
      <c r="O217" s="688"/>
      <c r="P217" s="688"/>
      <c r="Q217" s="688"/>
      <c r="R217" s="688"/>
      <c r="S217" s="688"/>
      <c r="T217" s="688"/>
      <c r="U217" s="646"/>
      <c r="V217" s="646"/>
      <c r="W217" s="647"/>
    </row>
    <row r="218" spans="1:23" ht="26.1" customHeight="1" x14ac:dyDescent="0.15">
      <c r="A218" s="671" t="s">
        <v>24</v>
      </c>
      <c r="B218" s="672"/>
      <c r="C218" s="722">
        <v>16349</v>
      </c>
      <c r="D218" s="723"/>
      <c r="E218" s="755">
        <v>382.15000000000003</v>
      </c>
      <c r="F218" s="755"/>
      <c r="G218" s="755">
        <v>131146</v>
      </c>
      <c r="H218" s="755"/>
      <c r="I218" s="723">
        <v>283</v>
      </c>
      <c r="J218" s="727"/>
      <c r="K218" s="687"/>
      <c r="L218" s="688"/>
      <c r="M218" s="688"/>
      <c r="N218" s="688"/>
      <c r="O218" s="688"/>
      <c r="P218" s="688"/>
      <c r="Q218" s="688"/>
      <c r="R218" s="688"/>
      <c r="S218" s="688"/>
      <c r="T218" s="688"/>
      <c r="U218" s="646"/>
      <c r="V218" s="646"/>
      <c r="W218" s="647"/>
    </row>
    <row r="219" spans="1:23" ht="26.1" customHeight="1" x14ac:dyDescent="0.15">
      <c r="A219" s="671" t="s">
        <v>25</v>
      </c>
      <c r="B219" s="672"/>
      <c r="C219" s="724">
        <v>50</v>
      </c>
      <c r="D219" s="722"/>
      <c r="E219" s="725">
        <v>2.8600000000000003</v>
      </c>
      <c r="F219" s="726"/>
      <c r="G219" s="725">
        <v>1200</v>
      </c>
      <c r="H219" s="726"/>
      <c r="I219" s="723">
        <v>9</v>
      </c>
      <c r="J219" s="727"/>
      <c r="K219" s="728"/>
      <c r="L219" s="688"/>
      <c r="M219" s="688"/>
      <c r="N219" s="688"/>
      <c r="O219" s="688"/>
      <c r="P219" s="688"/>
      <c r="Q219" s="688"/>
      <c r="R219" s="688"/>
      <c r="S219" s="688"/>
      <c r="T219" s="688"/>
      <c r="U219" s="646"/>
      <c r="V219" s="646"/>
      <c r="W219" s="648"/>
    </row>
    <row r="220" spans="1:23" ht="26.1" hidden="1" customHeight="1" x14ac:dyDescent="0.15">
      <c r="A220" s="671" t="s">
        <v>26</v>
      </c>
      <c r="B220" s="672"/>
      <c r="C220" s="722"/>
      <c r="D220" s="723"/>
      <c r="E220" s="755"/>
      <c r="F220" s="755"/>
      <c r="G220" s="755"/>
      <c r="H220" s="755"/>
      <c r="I220" s="723"/>
      <c r="J220" s="727"/>
      <c r="K220" s="728"/>
      <c r="L220" s="688"/>
      <c r="M220" s="688"/>
      <c r="N220" s="688"/>
      <c r="O220" s="688"/>
      <c r="P220" s="688"/>
      <c r="Q220" s="688"/>
      <c r="R220" s="688"/>
      <c r="S220" s="688"/>
      <c r="T220" s="688"/>
      <c r="U220" s="646"/>
      <c r="V220" s="646"/>
      <c r="W220" s="648"/>
    </row>
    <row r="221" spans="1:23" ht="25.5" hidden="1" customHeight="1" x14ac:dyDescent="0.15">
      <c r="A221" s="671" t="s">
        <v>27</v>
      </c>
      <c r="B221" s="672"/>
      <c r="C221" s="722"/>
      <c r="D221" s="723"/>
      <c r="E221" s="755"/>
      <c r="F221" s="755"/>
      <c r="G221" s="755"/>
      <c r="H221" s="755"/>
      <c r="I221" s="723"/>
      <c r="J221" s="727"/>
      <c r="K221" s="687"/>
      <c r="L221" s="688"/>
      <c r="M221" s="688"/>
      <c r="N221" s="688"/>
      <c r="O221" s="688"/>
      <c r="P221" s="688"/>
      <c r="Q221" s="688"/>
      <c r="R221" s="688"/>
      <c r="S221" s="688"/>
      <c r="T221" s="688"/>
      <c r="U221" s="644"/>
      <c r="V221" s="644"/>
      <c r="W221" s="645"/>
    </row>
    <row r="222" spans="1:23" ht="26.1" customHeight="1" thickBot="1" x14ac:dyDescent="0.2">
      <c r="A222" s="673" t="s">
        <v>28</v>
      </c>
      <c r="B222" s="674"/>
      <c r="C222" s="769">
        <f>SUM(C215:D221)</f>
        <v>104899</v>
      </c>
      <c r="D222" s="770"/>
      <c r="E222" s="771">
        <f>SUM(E215:F221)</f>
        <v>1487.6323920296711</v>
      </c>
      <c r="F222" s="771"/>
      <c r="G222" s="771">
        <f>SUM(G215:H221)</f>
        <v>351163</v>
      </c>
      <c r="H222" s="771"/>
      <c r="I222" s="770">
        <f>SUM(I215:J221)</f>
        <v>775</v>
      </c>
      <c r="J222" s="772"/>
      <c r="K222" s="773"/>
      <c r="L222" s="774"/>
      <c r="M222" s="774"/>
      <c r="N222" s="774"/>
      <c r="O222" s="774"/>
      <c r="P222" s="774"/>
      <c r="Q222" s="774"/>
      <c r="R222" s="774"/>
      <c r="S222" s="774"/>
      <c r="T222" s="774"/>
      <c r="U222" s="649"/>
      <c r="V222" s="649"/>
      <c r="W222" s="650"/>
    </row>
    <row r="223" spans="1:23" ht="26.1" customHeight="1" x14ac:dyDescent="0.15">
      <c r="A223" s="690"/>
      <c r="B223" s="691"/>
      <c r="C223" s="691"/>
      <c r="D223" s="691"/>
      <c r="E223" s="691"/>
      <c r="F223" s="691"/>
      <c r="G223" s="691"/>
      <c r="H223" s="691"/>
      <c r="I223" s="691"/>
      <c r="J223" s="691"/>
      <c r="K223" s="691"/>
      <c r="L223" s="691"/>
      <c r="M223" s="691"/>
      <c r="N223" s="691"/>
      <c r="O223" s="691"/>
      <c r="P223" s="691"/>
      <c r="Q223" s="691"/>
      <c r="R223" s="691"/>
      <c r="S223" s="691"/>
      <c r="T223" s="691"/>
      <c r="U223" s="691"/>
      <c r="V223" s="691"/>
      <c r="W223" s="692"/>
    </row>
    <row r="224" spans="1:23" ht="26.1" customHeight="1" thickBot="1" x14ac:dyDescent="0.2">
      <c r="A224" s="693" t="s">
        <v>135</v>
      </c>
      <c r="B224" s="694"/>
      <c r="C224" s="694"/>
      <c r="D224" s="694"/>
      <c r="E224" s="694"/>
      <c r="F224" s="694"/>
      <c r="G224" s="694"/>
      <c r="H224" s="694"/>
      <c r="I224" s="694"/>
      <c r="J224" s="694"/>
      <c r="K224" s="694"/>
      <c r="L224" s="694"/>
      <c r="M224" s="694"/>
      <c r="N224" s="694"/>
      <c r="O224" s="694"/>
      <c r="P224" s="694"/>
      <c r="Q224" s="694"/>
      <c r="R224" s="694"/>
      <c r="S224" s="694"/>
      <c r="T224" s="694"/>
      <c r="U224" s="694"/>
      <c r="V224" s="694"/>
      <c r="W224" s="695"/>
    </row>
    <row r="225" spans="1:36" ht="25.5" customHeight="1" x14ac:dyDescent="0.15">
      <c r="A225" s="696" t="s">
        <v>9</v>
      </c>
      <c r="B225" s="697"/>
      <c r="C225" s="785" t="s">
        <v>39</v>
      </c>
      <c r="D225" s="785"/>
      <c r="E225" s="785"/>
      <c r="F225" s="785"/>
      <c r="G225" s="785"/>
      <c r="H225" s="785"/>
      <c r="I225" s="785"/>
      <c r="J225" s="785"/>
      <c r="K225" s="785"/>
      <c r="L225" s="785"/>
      <c r="M225" s="849" t="s">
        <v>136</v>
      </c>
      <c r="N225" s="785"/>
      <c r="O225" s="785"/>
      <c r="P225" s="785"/>
      <c r="Q225" s="785"/>
      <c r="R225" s="785"/>
      <c r="S225" s="785"/>
      <c r="T225" s="785"/>
      <c r="U225" s="785"/>
      <c r="V225" s="785"/>
      <c r="W225" s="858"/>
    </row>
    <row r="226" spans="1:36" ht="408.75" customHeight="1" x14ac:dyDescent="0.15">
      <c r="A226" s="671" t="s">
        <v>22</v>
      </c>
      <c r="B226" s="672"/>
      <c r="C226" s="675" t="s">
        <v>257</v>
      </c>
      <c r="D226" s="676"/>
      <c r="E226" s="676"/>
      <c r="F226" s="676"/>
      <c r="G226" s="676"/>
      <c r="H226" s="676"/>
      <c r="I226" s="676"/>
      <c r="J226" s="676"/>
      <c r="K226" s="676"/>
      <c r="L226" s="676"/>
      <c r="M226" s="677" t="s">
        <v>258</v>
      </c>
      <c r="N226" s="678"/>
      <c r="O226" s="678"/>
      <c r="P226" s="678"/>
      <c r="Q226" s="678"/>
      <c r="R226" s="678"/>
      <c r="S226" s="678"/>
      <c r="T226" s="678"/>
      <c r="U226" s="678"/>
      <c r="V226" s="678"/>
      <c r="W226" s="679"/>
      <c r="Z226" s="366"/>
    </row>
    <row r="227" spans="1:36" ht="185.25" customHeight="1" x14ac:dyDescent="0.15">
      <c r="A227" s="671" t="s">
        <v>23</v>
      </c>
      <c r="B227" s="672"/>
      <c r="C227" s="677" t="s">
        <v>276</v>
      </c>
      <c r="D227" s="678"/>
      <c r="E227" s="678"/>
      <c r="F227" s="678"/>
      <c r="G227" s="678"/>
      <c r="H227" s="678"/>
      <c r="I227" s="678"/>
      <c r="J227" s="678"/>
      <c r="K227" s="678"/>
      <c r="L227" s="689"/>
      <c r="M227" s="677" t="s">
        <v>277</v>
      </c>
      <c r="N227" s="678"/>
      <c r="O227" s="678"/>
      <c r="P227" s="678"/>
      <c r="Q227" s="678"/>
      <c r="R227" s="678"/>
      <c r="S227" s="678"/>
      <c r="T227" s="678"/>
      <c r="U227" s="678"/>
      <c r="V227" s="678"/>
      <c r="W227" s="679"/>
    </row>
    <row r="228" spans="1:36" ht="275.25" customHeight="1" x14ac:dyDescent="0.15">
      <c r="A228" s="671" t="s">
        <v>24</v>
      </c>
      <c r="B228" s="672"/>
      <c r="C228" s="677" t="s">
        <v>284</v>
      </c>
      <c r="D228" s="678"/>
      <c r="E228" s="678"/>
      <c r="F228" s="678"/>
      <c r="G228" s="678"/>
      <c r="H228" s="678"/>
      <c r="I228" s="678"/>
      <c r="J228" s="678"/>
      <c r="K228" s="678"/>
      <c r="L228" s="689"/>
      <c r="M228" s="677" t="s">
        <v>285</v>
      </c>
      <c r="N228" s="678"/>
      <c r="O228" s="678"/>
      <c r="P228" s="678"/>
      <c r="Q228" s="678"/>
      <c r="R228" s="678"/>
      <c r="S228" s="678"/>
      <c r="T228" s="678"/>
      <c r="U228" s="678"/>
      <c r="V228" s="678"/>
      <c r="W228" s="679"/>
    </row>
    <row r="229" spans="1:36" ht="142.5" customHeight="1" thickBot="1" x14ac:dyDescent="0.2">
      <c r="A229" s="671" t="s">
        <v>25</v>
      </c>
      <c r="B229" s="672"/>
      <c r="C229" s="675" t="s">
        <v>292</v>
      </c>
      <c r="D229" s="676"/>
      <c r="E229" s="676"/>
      <c r="F229" s="676"/>
      <c r="G229" s="676"/>
      <c r="H229" s="676"/>
      <c r="I229" s="676"/>
      <c r="J229" s="676"/>
      <c r="K229" s="676"/>
      <c r="L229" s="676"/>
      <c r="M229" s="677" t="s">
        <v>293</v>
      </c>
      <c r="N229" s="678"/>
      <c r="O229" s="678"/>
      <c r="P229" s="678"/>
      <c r="Q229" s="678"/>
      <c r="R229" s="678"/>
      <c r="S229" s="678"/>
      <c r="T229" s="678"/>
      <c r="U229" s="678"/>
      <c r="V229" s="678"/>
      <c r="W229" s="679"/>
    </row>
    <row r="230" spans="1:36" ht="16.5" hidden="1" x14ac:dyDescent="0.15">
      <c r="A230" s="671" t="s">
        <v>26</v>
      </c>
      <c r="B230" s="672"/>
      <c r="C230" s="680"/>
      <c r="D230" s="681"/>
      <c r="E230" s="681"/>
      <c r="F230" s="681"/>
      <c r="G230" s="681"/>
      <c r="H230" s="681"/>
      <c r="I230" s="681"/>
      <c r="J230" s="681"/>
      <c r="K230" s="681"/>
      <c r="L230" s="681"/>
      <c r="M230" s="680"/>
      <c r="N230" s="681"/>
      <c r="O230" s="681"/>
      <c r="P230" s="681"/>
      <c r="Q230" s="681"/>
      <c r="R230" s="681"/>
      <c r="S230" s="681"/>
      <c r="T230" s="681"/>
      <c r="U230" s="681"/>
      <c r="V230" s="681"/>
      <c r="W230" s="854"/>
    </row>
    <row r="231" spans="1:36" ht="27" hidden="1" customHeight="1" thickBot="1" x14ac:dyDescent="0.2">
      <c r="A231" s="673" t="s">
        <v>27</v>
      </c>
      <c r="B231" s="674"/>
      <c r="C231" s="855"/>
      <c r="D231" s="856"/>
      <c r="E231" s="856"/>
      <c r="F231" s="856"/>
      <c r="G231" s="856"/>
      <c r="H231" s="856"/>
      <c r="I231" s="856"/>
      <c r="J231" s="856"/>
      <c r="K231" s="856"/>
      <c r="L231" s="856"/>
      <c r="M231" s="855"/>
      <c r="N231" s="856"/>
      <c r="O231" s="856"/>
      <c r="P231" s="856"/>
      <c r="Q231" s="856"/>
      <c r="R231" s="856"/>
      <c r="S231" s="856"/>
      <c r="T231" s="856"/>
      <c r="U231" s="856"/>
      <c r="V231" s="856"/>
      <c r="W231" s="857"/>
    </row>
    <row r="232" spans="1:36" ht="25.5" customHeight="1" x14ac:dyDescent="0.15">
      <c r="A232" s="690"/>
      <c r="B232" s="691"/>
      <c r="C232" s="691"/>
      <c r="D232" s="691"/>
      <c r="E232" s="691"/>
      <c r="F232" s="691"/>
      <c r="G232" s="691"/>
      <c r="H232" s="691"/>
      <c r="I232" s="691"/>
      <c r="J232" s="691"/>
      <c r="K232" s="691"/>
      <c r="L232" s="691"/>
      <c r="M232" s="691"/>
      <c r="N232" s="691"/>
      <c r="O232" s="691"/>
      <c r="P232" s="691"/>
      <c r="Q232" s="691"/>
      <c r="R232" s="691"/>
      <c r="S232" s="691"/>
      <c r="T232" s="691"/>
      <c r="U232" s="691"/>
      <c r="V232" s="691"/>
      <c r="W232" s="692"/>
    </row>
    <row r="233" spans="1:36" ht="26.1" customHeight="1" x14ac:dyDescent="0.15">
      <c r="A233" s="693" t="s">
        <v>137</v>
      </c>
      <c r="B233" s="694"/>
      <c r="C233" s="694"/>
      <c r="D233" s="694"/>
      <c r="E233" s="694"/>
      <c r="F233" s="694"/>
      <c r="G233" s="694"/>
      <c r="H233" s="694"/>
      <c r="I233" s="694"/>
      <c r="J233" s="694"/>
      <c r="K233" s="694"/>
      <c r="L233" s="694"/>
      <c r="M233" s="694"/>
      <c r="N233" s="694"/>
      <c r="O233" s="694"/>
      <c r="P233" s="694"/>
      <c r="Q233" s="694"/>
      <c r="R233" s="694"/>
      <c r="S233" s="694"/>
      <c r="T233" s="694"/>
      <c r="U233" s="694"/>
      <c r="V233" s="694"/>
      <c r="W233" s="695"/>
    </row>
    <row r="234" spans="1:36" ht="26.1" customHeight="1" thickBot="1" x14ac:dyDescent="0.2">
      <c r="A234" s="845" t="s">
        <v>138</v>
      </c>
      <c r="B234" s="846"/>
      <c r="C234" s="846"/>
      <c r="D234" s="846"/>
      <c r="E234" s="846"/>
      <c r="F234" s="846"/>
      <c r="G234" s="846"/>
      <c r="H234" s="846"/>
      <c r="I234" s="846"/>
      <c r="J234" s="846"/>
      <c r="K234" s="846"/>
      <c r="L234" s="846"/>
      <c r="M234" s="846"/>
      <c r="N234" s="846"/>
      <c r="O234" s="846"/>
      <c r="P234" s="846"/>
      <c r="Q234" s="846"/>
      <c r="R234" s="846"/>
      <c r="S234" s="846"/>
      <c r="T234" s="847"/>
      <c r="U234" s="847"/>
      <c r="V234" s="847"/>
      <c r="W234" s="848"/>
      <c r="X234" s="363"/>
      <c r="AE234" s="365"/>
      <c r="AF234" s="365"/>
      <c r="AG234" s="365"/>
      <c r="AH234" s="365"/>
      <c r="AI234" s="365"/>
      <c r="AJ234" s="365"/>
    </row>
    <row r="235" spans="1:36" ht="26.25" customHeight="1" x14ac:dyDescent="0.15">
      <c r="A235" s="545" t="s">
        <v>139</v>
      </c>
      <c r="B235" s="849" t="s">
        <v>140</v>
      </c>
      <c r="C235" s="850"/>
      <c r="D235" s="849" t="s">
        <v>141</v>
      </c>
      <c r="E235" s="785"/>
      <c r="F235" s="785"/>
      <c r="G235" s="785"/>
      <c r="H235" s="850"/>
      <c r="I235" s="849" t="s">
        <v>142</v>
      </c>
      <c r="J235" s="785"/>
      <c r="K235" s="785"/>
      <c r="L235" s="785"/>
      <c r="M235" s="785"/>
      <c r="N235" s="785"/>
      <c r="O235" s="785"/>
      <c r="P235" s="785"/>
      <c r="Q235" s="785"/>
      <c r="R235" s="785"/>
      <c r="S235" s="850"/>
      <c r="T235" s="546" t="s">
        <v>33</v>
      </c>
      <c r="U235" s="546" t="s">
        <v>34</v>
      </c>
      <c r="V235" s="546" t="s">
        <v>143</v>
      </c>
      <c r="W235" s="547" t="s">
        <v>35</v>
      </c>
      <c r="X235" s="363"/>
      <c r="AE235" s="365"/>
      <c r="AF235" s="365"/>
      <c r="AG235" s="365"/>
      <c r="AH235" s="365"/>
      <c r="AI235" s="365"/>
      <c r="AJ235" s="365"/>
    </row>
    <row r="236" spans="1:36" s="365" customFormat="1" ht="71.25" customHeight="1" x14ac:dyDescent="0.15">
      <c r="A236" s="548">
        <v>1</v>
      </c>
      <c r="B236" s="1086" t="s">
        <v>305</v>
      </c>
      <c r="C236" s="1087"/>
      <c r="D236" s="840" t="s">
        <v>295</v>
      </c>
      <c r="E236" s="851"/>
      <c r="F236" s="851"/>
      <c r="G236" s="851"/>
      <c r="H236" s="841"/>
      <c r="I236" s="833" t="s">
        <v>314</v>
      </c>
      <c r="J236" s="834"/>
      <c r="K236" s="834"/>
      <c r="L236" s="834"/>
      <c r="M236" s="834"/>
      <c r="N236" s="834"/>
      <c r="O236" s="834"/>
      <c r="P236" s="834"/>
      <c r="Q236" s="834"/>
      <c r="R236" s="834"/>
      <c r="S236" s="852"/>
      <c r="T236" s="549" t="s">
        <v>315</v>
      </c>
      <c r="U236" s="550" t="s">
        <v>325</v>
      </c>
      <c r="V236" s="549" t="s">
        <v>316</v>
      </c>
      <c r="W236" s="551" t="s">
        <v>317</v>
      </c>
      <c r="X236" s="363"/>
      <c r="Y236" s="370"/>
      <c r="Z236" s="371"/>
      <c r="AA236" s="345"/>
      <c r="AB236" s="345"/>
      <c r="AC236" s="345"/>
      <c r="AD236" s="345"/>
    </row>
    <row r="237" spans="1:36" s="365" customFormat="1" ht="71.25" customHeight="1" x14ac:dyDescent="0.15">
      <c r="A237" s="548">
        <v>2</v>
      </c>
      <c r="B237" s="1082"/>
      <c r="C237" s="1083"/>
      <c r="D237" s="1088" t="s">
        <v>296</v>
      </c>
      <c r="E237" s="1091"/>
      <c r="F237" s="1091"/>
      <c r="G237" s="1091"/>
      <c r="H237" s="1089"/>
      <c r="I237" s="838" t="s">
        <v>306</v>
      </c>
      <c r="J237" s="839"/>
      <c r="K237" s="839"/>
      <c r="L237" s="839"/>
      <c r="M237" s="839"/>
      <c r="N237" s="839"/>
      <c r="O237" s="839"/>
      <c r="P237" s="839"/>
      <c r="Q237" s="839"/>
      <c r="R237" s="839"/>
      <c r="S237" s="1090"/>
      <c r="T237" s="552" t="s">
        <v>315</v>
      </c>
      <c r="U237" s="550" t="s">
        <v>325</v>
      </c>
      <c r="V237" s="552" t="s">
        <v>316</v>
      </c>
      <c r="W237" s="553" t="s">
        <v>318</v>
      </c>
      <c r="X237" s="374"/>
      <c r="Y237" s="370"/>
      <c r="Z237" s="371"/>
      <c r="AA237" s="345"/>
      <c r="AB237" s="345"/>
      <c r="AC237" s="345"/>
      <c r="AD237" s="345"/>
    </row>
    <row r="238" spans="1:36" s="365" customFormat="1" ht="71.25" customHeight="1" x14ac:dyDescent="0.15">
      <c r="A238" s="548">
        <v>3</v>
      </c>
      <c r="B238" s="1082"/>
      <c r="C238" s="1083"/>
      <c r="D238" s="1088" t="s">
        <v>297</v>
      </c>
      <c r="E238" s="1091"/>
      <c r="F238" s="1091"/>
      <c r="G238" s="1091"/>
      <c r="H238" s="1089"/>
      <c r="I238" s="838" t="s">
        <v>313</v>
      </c>
      <c r="J238" s="839"/>
      <c r="K238" s="839"/>
      <c r="L238" s="839"/>
      <c r="M238" s="839"/>
      <c r="N238" s="839"/>
      <c r="O238" s="839"/>
      <c r="P238" s="839"/>
      <c r="Q238" s="839"/>
      <c r="R238" s="839"/>
      <c r="S238" s="1090"/>
      <c r="T238" s="552" t="s">
        <v>315</v>
      </c>
      <c r="U238" s="550" t="s">
        <v>325</v>
      </c>
      <c r="V238" s="554" t="s">
        <v>319</v>
      </c>
      <c r="W238" s="553" t="s">
        <v>320</v>
      </c>
      <c r="X238" s="374"/>
      <c r="Y238" s="370"/>
      <c r="Z238" s="371"/>
      <c r="AA238" s="345"/>
      <c r="AB238" s="345"/>
      <c r="AC238" s="345"/>
      <c r="AD238" s="345"/>
    </row>
    <row r="239" spans="1:36" s="365" customFormat="1" ht="119.25" customHeight="1" x14ac:dyDescent="0.15">
      <c r="A239" s="548">
        <v>4</v>
      </c>
      <c r="B239" s="1082"/>
      <c r="C239" s="1083"/>
      <c r="D239" s="1088" t="s">
        <v>298</v>
      </c>
      <c r="E239" s="1091"/>
      <c r="F239" s="1091"/>
      <c r="G239" s="1091"/>
      <c r="H239" s="1089"/>
      <c r="I239" s="838" t="s">
        <v>307</v>
      </c>
      <c r="J239" s="839"/>
      <c r="K239" s="839"/>
      <c r="L239" s="839"/>
      <c r="M239" s="839"/>
      <c r="N239" s="839"/>
      <c r="O239" s="839"/>
      <c r="P239" s="839"/>
      <c r="Q239" s="839"/>
      <c r="R239" s="839"/>
      <c r="S239" s="1090"/>
      <c r="T239" s="552" t="s">
        <v>315</v>
      </c>
      <c r="U239" s="550" t="s">
        <v>326</v>
      </c>
      <c r="V239" s="552" t="s">
        <v>321</v>
      </c>
      <c r="W239" s="553" t="s">
        <v>318</v>
      </c>
      <c r="X239" s="374"/>
      <c r="Y239" s="370"/>
      <c r="Z239" s="371"/>
      <c r="AA239" s="345"/>
      <c r="AB239" s="345"/>
      <c r="AC239" s="345"/>
      <c r="AD239" s="345"/>
    </row>
    <row r="240" spans="1:36" s="365" customFormat="1" ht="71.25" customHeight="1" x14ac:dyDescent="0.15">
      <c r="A240" s="548">
        <v>5</v>
      </c>
      <c r="B240" s="1082"/>
      <c r="C240" s="1083"/>
      <c r="D240" s="1088" t="s">
        <v>299</v>
      </c>
      <c r="E240" s="1091"/>
      <c r="F240" s="1091"/>
      <c r="G240" s="1091"/>
      <c r="H240" s="1089"/>
      <c r="I240" s="838" t="s">
        <v>308</v>
      </c>
      <c r="J240" s="839"/>
      <c r="K240" s="839"/>
      <c r="L240" s="839"/>
      <c r="M240" s="839"/>
      <c r="N240" s="839"/>
      <c r="O240" s="839"/>
      <c r="P240" s="839"/>
      <c r="Q240" s="839"/>
      <c r="R240" s="839"/>
      <c r="S240" s="1090"/>
      <c r="T240" s="552" t="s">
        <v>315</v>
      </c>
      <c r="U240" s="550" t="s">
        <v>327</v>
      </c>
      <c r="V240" s="552" t="s">
        <v>316</v>
      </c>
      <c r="W240" s="553" t="s">
        <v>318</v>
      </c>
      <c r="X240" s="374"/>
      <c r="Y240" s="370"/>
      <c r="Z240" s="371"/>
      <c r="AA240" s="345"/>
      <c r="AB240" s="345"/>
      <c r="AC240" s="345"/>
      <c r="AD240" s="345"/>
    </row>
    <row r="241" spans="1:36" s="365" customFormat="1" ht="119.25" customHeight="1" x14ac:dyDescent="0.15">
      <c r="A241" s="548">
        <v>6</v>
      </c>
      <c r="B241" s="1084"/>
      <c r="C241" s="1085"/>
      <c r="D241" s="1088" t="s">
        <v>300</v>
      </c>
      <c r="E241" s="1091"/>
      <c r="F241" s="1091"/>
      <c r="G241" s="1091"/>
      <c r="H241" s="1089"/>
      <c r="I241" s="838" t="s">
        <v>309</v>
      </c>
      <c r="J241" s="839"/>
      <c r="K241" s="839"/>
      <c r="L241" s="839"/>
      <c r="M241" s="839"/>
      <c r="N241" s="839"/>
      <c r="O241" s="839"/>
      <c r="P241" s="839"/>
      <c r="Q241" s="839"/>
      <c r="R241" s="839"/>
      <c r="S241" s="1090"/>
      <c r="T241" s="552" t="s">
        <v>245</v>
      </c>
      <c r="U241" s="550" t="s">
        <v>322</v>
      </c>
      <c r="V241" s="552" t="s">
        <v>321</v>
      </c>
      <c r="W241" s="553" t="s">
        <v>321</v>
      </c>
      <c r="X241" s="374"/>
      <c r="Y241" s="370"/>
      <c r="Z241" s="371"/>
      <c r="AA241" s="345"/>
      <c r="AB241" s="345"/>
      <c r="AC241" s="345"/>
      <c r="AD241" s="345"/>
    </row>
    <row r="242" spans="1:36" s="365" customFormat="1" ht="26.25" customHeight="1" x14ac:dyDescent="0.15">
      <c r="A242" s="548">
        <v>7</v>
      </c>
      <c r="B242" s="1080" t="s">
        <v>304</v>
      </c>
      <c r="C242" s="1081"/>
      <c r="D242" s="1088" t="s">
        <v>301</v>
      </c>
      <c r="E242" s="1091"/>
      <c r="F242" s="1091"/>
      <c r="G242" s="1091"/>
      <c r="H242" s="1089"/>
      <c r="I242" s="838" t="s">
        <v>310</v>
      </c>
      <c r="J242" s="839"/>
      <c r="K242" s="839"/>
      <c r="L242" s="839"/>
      <c r="M242" s="839"/>
      <c r="N242" s="839"/>
      <c r="O242" s="839"/>
      <c r="P242" s="839"/>
      <c r="Q242" s="839"/>
      <c r="R242" s="839"/>
      <c r="S242" s="1090"/>
      <c r="T242" s="552" t="s">
        <v>315</v>
      </c>
      <c r="U242" s="550" t="s">
        <v>323</v>
      </c>
      <c r="V242" s="552" t="s">
        <v>316</v>
      </c>
      <c r="W242" s="553" t="s">
        <v>318</v>
      </c>
      <c r="X242" s="374"/>
      <c r="Y242" s="370"/>
      <c r="Z242" s="371"/>
      <c r="AA242" s="345"/>
      <c r="AB242" s="345"/>
      <c r="AC242" s="345"/>
      <c r="AD242" s="345"/>
    </row>
    <row r="243" spans="1:36" s="365" customFormat="1" ht="71.25" customHeight="1" x14ac:dyDescent="0.15">
      <c r="A243" s="548">
        <v>8</v>
      </c>
      <c r="B243" s="1082"/>
      <c r="C243" s="1083"/>
      <c r="D243" s="1088" t="s">
        <v>302</v>
      </c>
      <c r="E243" s="1091"/>
      <c r="F243" s="1091"/>
      <c r="G243" s="1091"/>
      <c r="H243" s="1089"/>
      <c r="I243" s="838" t="s">
        <v>311</v>
      </c>
      <c r="J243" s="839"/>
      <c r="K243" s="839"/>
      <c r="L243" s="839"/>
      <c r="M243" s="839"/>
      <c r="N243" s="839"/>
      <c r="O243" s="839"/>
      <c r="P243" s="839"/>
      <c r="Q243" s="839"/>
      <c r="R243" s="839"/>
      <c r="S243" s="1090"/>
      <c r="T243" s="552" t="s">
        <v>315</v>
      </c>
      <c r="U243" s="550" t="s">
        <v>323</v>
      </c>
      <c r="V243" s="554" t="s">
        <v>324</v>
      </c>
      <c r="W243" s="553" t="s">
        <v>318</v>
      </c>
      <c r="X243" s="374"/>
      <c r="Y243" s="370"/>
      <c r="Z243" s="371"/>
      <c r="AA243" s="345"/>
      <c r="AB243" s="345"/>
      <c r="AC243" s="345"/>
      <c r="AD243" s="345"/>
    </row>
    <row r="244" spans="1:36" s="365" customFormat="1" ht="71.25" customHeight="1" thickBot="1" x14ac:dyDescent="0.2">
      <c r="A244" s="548">
        <v>9</v>
      </c>
      <c r="B244" s="1424"/>
      <c r="C244" s="1425"/>
      <c r="D244" s="1088" t="s">
        <v>303</v>
      </c>
      <c r="E244" s="1091"/>
      <c r="F244" s="1091"/>
      <c r="G244" s="1091"/>
      <c r="H244" s="1089"/>
      <c r="I244" s="838" t="s">
        <v>312</v>
      </c>
      <c r="J244" s="839"/>
      <c r="K244" s="839"/>
      <c r="L244" s="839"/>
      <c r="M244" s="839"/>
      <c r="N244" s="839"/>
      <c r="O244" s="839"/>
      <c r="P244" s="839"/>
      <c r="Q244" s="839"/>
      <c r="R244" s="839"/>
      <c r="S244" s="1090"/>
      <c r="T244" s="552" t="s">
        <v>245</v>
      </c>
      <c r="U244" s="550" t="s">
        <v>322</v>
      </c>
      <c r="V244" s="552" t="s">
        <v>321</v>
      </c>
      <c r="W244" s="553" t="s">
        <v>321</v>
      </c>
      <c r="X244" s="374"/>
      <c r="Y244" s="370"/>
      <c r="Z244" s="371"/>
      <c r="AA244" s="345"/>
      <c r="AB244" s="345"/>
      <c r="AC244" s="345"/>
      <c r="AD244" s="345"/>
    </row>
    <row r="245" spans="1:36" ht="26.25" customHeight="1" x14ac:dyDescent="0.15">
      <c r="A245" s="690"/>
      <c r="B245" s="691"/>
      <c r="C245" s="691"/>
      <c r="D245" s="691"/>
      <c r="E245" s="691"/>
      <c r="F245" s="691"/>
      <c r="G245" s="691"/>
      <c r="H245" s="691"/>
      <c r="I245" s="691"/>
      <c r="J245" s="691"/>
      <c r="K245" s="691"/>
      <c r="L245" s="691"/>
      <c r="M245" s="691"/>
      <c r="N245" s="691"/>
      <c r="O245" s="691"/>
      <c r="P245" s="691"/>
      <c r="Q245" s="691"/>
      <c r="R245" s="691"/>
      <c r="S245" s="691"/>
      <c r="T245" s="691"/>
      <c r="U245" s="691"/>
      <c r="V245" s="691"/>
      <c r="W245" s="692"/>
      <c r="X245" s="363"/>
      <c r="AE245" s="365"/>
      <c r="AF245" s="365"/>
      <c r="AG245" s="365"/>
      <c r="AH245" s="365"/>
      <c r="AI245" s="365"/>
      <c r="AJ245" s="365"/>
    </row>
    <row r="246" spans="1:36" ht="26.25" customHeight="1" thickBot="1" x14ac:dyDescent="0.2">
      <c r="A246" s="845" t="s">
        <v>246</v>
      </c>
      <c r="B246" s="846"/>
      <c r="C246" s="846"/>
      <c r="D246" s="846"/>
      <c r="E246" s="846"/>
      <c r="F246" s="846"/>
      <c r="G246" s="846"/>
      <c r="H246" s="846"/>
      <c r="I246" s="846"/>
      <c r="J246" s="846"/>
      <c r="K246" s="846"/>
      <c r="L246" s="846"/>
      <c r="M246" s="846"/>
      <c r="N246" s="846"/>
      <c r="O246" s="846"/>
      <c r="P246" s="846"/>
      <c r="Q246" s="846"/>
      <c r="R246" s="846"/>
      <c r="S246" s="846"/>
      <c r="T246" s="847"/>
      <c r="U246" s="847"/>
      <c r="V246" s="847"/>
      <c r="W246" s="848"/>
      <c r="X246" s="363"/>
      <c r="AE246" s="365"/>
      <c r="AF246" s="365"/>
      <c r="AG246" s="365"/>
      <c r="AH246" s="365"/>
      <c r="AI246" s="365"/>
      <c r="AJ246" s="365"/>
    </row>
    <row r="247" spans="1:36" ht="26.25" customHeight="1" x14ac:dyDescent="0.15">
      <c r="A247" s="545" t="s">
        <v>139</v>
      </c>
      <c r="B247" s="853" t="s">
        <v>140</v>
      </c>
      <c r="C247" s="853"/>
      <c r="D247" s="853" t="s">
        <v>141</v>
      </c>
      <c r="E247" s="853"/>
      <c r="F247" s="853"/>
      <c r="G247" s="853" t="s">
        <v>144</v>
      </c>
      <c r="H247" s="853"/>
      <c r="I247" s="853"/>
      <c r="J247" s="853"/>
      <c r="K247" s="849" t="s">
        <v>32</v>
      </c>
      <c r="L247" s="785"/>
      <c r="M247" s="785"/>
      <c r="N247" s="785"/>
      <c r="O247" s="785"/>
      <c r="P247" s="785"/>
      <c r="Q247" s="785"/>
      <c r="R247" s="785"/>
      <c r="S247" s="850"/>
      <c r="T247" s="546" t="s">
        <v>33</v>
      </c>
      <c r="U247" s="546" t="s">
        <v>34</v>
      </c>
      <c r="V247" s="546" t="s">
        <v>143</v>
      </c>
      <c r="W247" s="547" t="s">
        <v>35</v>
      </c>
    </row>
    <row r="248" spans="1:36" s="367" customFormat="1" ht="45" customHeight="1" x14ac:dyDescent="0.15">
      <c r="A248" s="555">
        <v>1</v>
      </c>
      <c r="B248" s="840" t="s">
        <v>328</v>
      </c>
      <c r="C248" s="841"/>
      <c r="D248" s="842" t="s">
        <v>330</v>
      </c>
      <c r="E248" s="843"/>
      <c r="F248" s="844"/>
      <c r="G248" s="830" t="s">
        <v>332</v>
      </c>
      <c r="H248" s="831"/>
      <c r="I248" s="831"/>
      <c r="J248" s="832"/>
      <c r="K248" s="833" t="s">
        <v>334</v>
      </c>
      <c r="L248" s="834"/>
      <c r="M248" s="834"/>
      <c r="N248" s="834"/>
      <c r="O248" s="834"/>
      <c r="P248" s="834"/>
      <c r="Q248" s="834"/>
      <c r="R248" s="834"/>
      <c r="S248" s="852"/>
      <c r="T248" s="556" t="s">
        <v>315</v>
      </c>
      <c r="U248" s="556" t="s">
        <v>336</v>
      </c>
      <c r="V248" s="556" t="s">
        <v>337</v>
      </c>
      <c r="W248" s="557" t="s">
        <v>318</v>
      </c>
      <c r="X248" s="366"/>
      <c r="Y248" s="366"/>
      <c r="Z248" s="366"/>
      <c r="AA248" s="366"/>
      <c r="AB248" s="366"/>
      <c r="AC248" s="366"/>
      <c r="AD248" s="366"/>
    </row>
    <row r="249" spans="1:36" s="367" customFormat="1" ht="72.75" customHeight="1" thickBot="1" x14ac:dyDescent="0.2">
      <c r="A249" s="555">
        <v>2</v>
      </c>
      <c r="B249" s="1088" t="s">
        <v>329</v>
      </c>
      <c r="C249" s="1089"/>
      <c r="D249" s="835" t="s">
        <v>331</v>
      </c>
      <c r="E249" s="836"/>
      <c r="F249" s="837"/>
      <c r="G249" s="835" t="s">
        <v>333</v>
      </c>
      <c r="H249" s="836"/>
      <c r="I249" s="836"/>
      <c r="J249" s="837"/>
      <c r="K249" s="838" t="s">
        <v>335</v>
      </c>
      <c r="L249" s="839"/>
      <c r="M249" s="839"/>
      <c r="N249" s="839"/>
      <c r="O249" s="839"/>
      <c r="P249" s="839"/>
      <c r="Q249" s="839"/>
      <c r="R249" s="839"/>
      <c r="S249" s="1090"/>
      <c r="T249" s="554" t="s">
        <v>338</v>
      </c>
      <c r="U249" s="554" t="s">
        <v>339</v>
      </c>
      <c r="V249" s="554" t="s">
        <v>316</v>
      </c>
      <c r="W249" s="558" t="s">
        <v>318</v>
      </c>
      <c r="X249" s="366"/>
      <c r="Y249" s="366"/>
      <c r="Z249" s="366"/>
      <c r="AA249" s="366"/>
      <c r="AB249" s="366"/>
      <c r="AC249" s="366"/>
      <c r="AD249" s="366"/>
    </row>
    <row r="250" spans="1:36" ht="26.1" customHeight="1" x14ac:dyDescent="0.15">
      <c r="A250" s="690"/>
      <c r="B250" s="691"/>
      <c r="C250" s="691"/>
      <c r="D250" s="691"/>
      <c r="E250" s="691"/>
      <c r="F250" s="691"/>
      <c r="G250" s="691"/>
      <c r="H250" s="691"/>
      <c r="I250" s="691"/>
      <c r="J250" s="691"/>
      <c r="K250" s="691"/>
      <c r="L250" s="691"/>
      <c r="M250" s="691"/>
      <c r="N250" s="691"/>
      <c r="O250" s="691"/>
      <c r="P250" s="691"/>
      <c r="Q250" s="691"/>
      <c r="R250" s="691"/>
      <c r="S250" s="691"/>
      <c r="T250" s="691"/>
      <c r="U250" s="691"/>
      <c r="V250" s="691"/>
      <c r="W250" s="692"/>
    </row>
    <row r="251" spans="1:36" ht="26.1" customHeight="1" thickBot="1" x14ac:dyDescent="0.2">
      <c r="A251" s="693" t="s">
        <v>145</v>
      </c>
      <c r="B251" s="694"/>
      <c r="C251" s="694"/>
      <c r="D251" s="694"/>
      <c r="E251" s="694"/>
      <c r="F251" s="694"/>
      <c r="G251" s="694"/>
      <c r="H251" s="694"/>
      <c r="I251" s="694"/>
      <c r="J251" s="694"/>
      <c r="K251" s="694"/>
      <c r="L251" s="694"/>
      <c r="M251" s="694"/>
      <c r="N251" s="694"/>
      <c r="O251" s="694"/>
      <c r="P251" s="694"/>
      <c r="Q251" s="694"/>
      <c r="R251" s="694"/>
      <c r="S251" s="694"/>
      <c r="T251" s="694"/>
      <c r="U251" s="694"/>
      <c r="V251" s="694"/>
      <c r="W251" s="695"/>
    </row>
    <row r="252" spans="1:36" ht="26.1" customHeight="1" x14ac:dyDescent="0.15">
      <c r="A252" s="1062" t="s">
        <v>220</v>
      </c>
      <c r="B252" s="1063"/>
      <c r="C252" s="559" t="s">
        <v>22</v>
      </c>
      <c r="D252" s="559" t="s">
        <v>23</v>
      </c>
      <c r="E252" s="559" t="s">
        <v>24</v>
      </c>
      <c r="F252" s="559" t="s">
        <v>25</v>
      </c>
      <c r="G252" s="1064"/>
      <c r="H252" s="1065"/>
      <c r="I252" s="1065"/>
      <c r="J252" s="1065"/>
      <c r="K252" s="1065"/>
      <c r="L252" s="1065"/>
      <c r="M252" s="1065"/>
      <c r="N252" s="1065"/>
      <c r="O252" s="1065"/>
      <c r="P252" s="1065"/>
      <c r="Q252" s="1065"/>
      <c r="R252" s="1065"/>
      <c r="S252" s="1065"/>
      <c r="T252" s="1065"/>
      <c r="U252" s="1065"/>
      <c r="V252" s="1065"/>
      <c r="W252" s="1066"/>
    </row>
    <row r="253" spans="1:36" ht="26.1" customHeight="1" x14ac:dyDescent="0.15">
      <c r="A253" s="1058" t="s">
        <v>216</v>
      </c>
      <c r="B253" s="560" t="s">
        <v>217</v>
      </c>
      <c r="C253" s="651">
        <v>1000</v>
      </c>
      <c r="D253" s="651">
        <v>300</v>
      </c>
      <c r="E253" s="652">
        <v>300</v>
      </c>
      <c r="F253" s="652">
        <v>500</v>
      </c>
      <c r="G253" s="1067"/>
      <c r="H253" s="1068"/>
      <c r="I253" s="1068"/>
      <c r="J253" s="1068"/>
      <c r="K253" s="1068"/>
      <c r="L253" s="1068"/>
      <c r="M253" s="1068"/>
      <c r="N253" s="1068"/>
      <c r="O253" s="1068"/>
      <c r="P253" s="1068"/>
      <c r="Q253" s="1068"/>
      <c r="R253" s="1068"/>
      <c r="S253" s="1068"/>
      <c r="T253" s="1068"/>
      <c r="U253" s="1068"/>
      <c r="V253" s="1068"/>
      <c r="W253" s="1069"/>
    </row>
    <row r="254" spans="1:36" ht="26.1" customHeight="1" x14ac:dyDescent="0.15">
      <c r="A254" s="1059"/>
      <c r="B254" s="560" t="s">
        <v>218</v>
      </c>
      <c r="C254" s="651">
        <v>3580</v>
      </c>
      <c r="D254" s="651">
        <v>138</v>
      </c>
      <c r="E254" s="652">
        <v>222</v>
      </c>
      <c r="F254" s="652">
        <v>0</v>
      </c>
      <c r="G254" s="1067"/>
      <c r="H254" s="1068"/>
      <c r="I254" s="1068"/>
      <c r="J254" s="1068"/>
      <c r="K254" s="1068"/>
      <c r="L254" s="1068"/>
      <c r="M254" s="1068"/>
      <c r="N254" s="1068"/>
      <c r="O254" s="1068"/>
      <c r="P254" s="1068"/>
      <c r="Q254" s="1068"/>
      <c r="R254" s="1068"/>
      <c r="S254" s="1068"/>
      <c r="T254" s="1068"/>
      <c r="U254" s="1068"/>
      <c r="V254" s="1068"/>
      <c r="W254" s="1069"/>
    </row>
    <row r="255" spans="1:36" ht="26.1" customHeight="1" x14ac:dyDescent="0.15">
      <c r="A255" s="1060"/>
      <c r="B255" s="560" t="s">
        <v>221</v>
      </c>
      <c r="C255" s="561">
        <f t="shared" ref="C255" si="69">C254/C253</f>
        <v>3.58</v>
      </c>
      <c r="D255" s="561">
        <f>D254/D253</f>
        <v>0.46</v>
      </c>
      <c r="E255" s="561">
        <f>E254/E253</f>
        <v>0.74</v>
      </c>
      <c r="F255" s="561">
        <f>F254/F253</f>
        <v>0</v>
      </c>
      <c r="G255" s="1067"/>
      <c r="H255" s="1068"/>
      <c r="I255" s="1068"/>
      <c r="J255" s="1068"/>
      <c r="K255" s="1068"/>
      <c r="L255" s="1068"/>
      <c r="M255" s="1068"/>
      <c r="N255" s="1068"/>
      <c r="O255" s="1068"/>
      <c r="P255" s="1068"/>
      <c r="Q255" s="1068"/>
      <c r="R255" s="1068"/>
      <c r="S255" s="1068"/>
      <c r="T255" s="1068"/>
      <c r="U255" s="1068"/>
      <c r="V255" s="1068"/>
      <c r="W255" s="1069"/>
    </row>
    <row r="256" spans="1:36" ht="26.1" customHeight="1" x14ac:dyDescent="0.15">
      <c r="A256" s="1058" t="s">
        <v>146</v>
      </c>
      <c r="B256" s="560" t="s">
        <v>217</v>
      </c>
      <c r="C256" s="651">
        <v>800</v>
      </c>
      <c r="D256" s="651">
        <v>500</v>
      </c>
      <c r="E256" s="652">
        <v>500</v>
      </c>
      <c r="F256" s="652">
        <v>300</v>
      </c>
      <c r="G256" s="1067"/>
      <c r="H256" s="1068"/>
      <c r="I256" s="1068"/>
      <c r="J256" s="1068"/>
      <c r="K256" s="1068"/>
      <c r="L256" s="1068"/>
      <c r="M256" s="1068"/>
      <c r="N256" s="1068"/>
      <c r="O256" s="1068"/>
      <c r="P256" s="1068"/>
      <c r="Q256" s="1068"/>
      <c r="R256" s="1068"/>
      <c r="S256" s="1068"/>
      <c r="T256" s="1068"/>
      <c r="U256" s="1068"/>
      <c r="V256" s="1068"/>
      <c r="W256" s="1069"/>
    </row>
    <row r="257" spans="1:24" ht="26.1" customHeight="1" x14ac:dyDescent="0.15">
      <c r="A257" s="1059"/>
      <c r="B257" s="560" t="s">
        <v>218</v>
      </c>
      <c r="C257" s="651">
        <v>5923</v>
      </c>
      <c r="D257" s="651">
        <v>185</v>
      </c>
      <c r="E257" s="652">
        <v>292</v>
      </c>
      <c r="F257" s="652">
        <v>0</v>
      </c>
      <c r="G257" s="1067"/>
      <c r="H257" s="1068"/>
      <c r="I257" s="1068"/>
      <c r="J257" s="1068"/>
      <c r="K257" s="1068"/>
      <c r="L257" s="1068"/>
      <c r="M257" s="1068"/>
      <c r="N257" s="1068"/>
      <c r="O257" s="1068"/>
      <c r="P257" s="1068"/>
      <c r="Q257" s="1068"/>
      <c r="R257" s="1068"/>
      <c r="S257" s="1068"/>
      <c r="T257" s="1068"/>
      <c r="U257" s="1068"/>
      <c r="V257" s="1068"/>
      <c r="W257" s="1069"/>
    </row>
    <row r="258" spans="1:24" ht="26.1" customHeight="1" x14ac:dyDescent="0.15">
      <c r="A258" s="1060"/>
      <c r="B258" s="560" t="s">
        <v>221</v>
      </c>
      <c r="C258" s="561">
        <f>C257/C256</f>
        <v>7.4037499999999996</v>
      </c>
      <c r="D258" s="561">
        <f t="shared" ref="D258" si="70">D257/D256</f>
        <v>0.37</v>
      </c>
      <c r="E258" s="561">
        <f t="shared" ref="E258" si="71">E257/E256</f>
        <v>0.58399999999999996</v>
      </c>
      <c r="F258" s="561">
        <f t="shared" ref="F258" si="72">F257/F256</f>
        <v>0</v>
      </c>
      <c r="G258" s="1067"/>
      <c r="H258" s="1068"/>
      <c r="I258" s="1068"/>
      <c r="J258" s="1068"/>
      <c r="K258" s="1068"/>
      <c r="L258" s="1068"/>
      <c r="M258" s="1068"/>
      <c r="N258" s="1068"/>
      <c r="O258" s="1068"/>
      <c r="P258" s="1068"/>
      <c r="Q258" s="1068"/>
      <c r="R258" s="1068"/>
      <c r="S258" s="1068"/>
      <c r="T258" s="1068"/>
      <c r="U258" s="1068"/>
      <c r="V258" s="1068"/>
      <c r="W258" s="1069"/>
    </row>
    <row r="259" spans="1:24" ht="26.1" customHeight="1" x14ac:dyDescent="0.15">
      <c r="A259" s="1058" t="s">
        <v>147</v>
      </c>
      <c r="B259" s="560" t="s">
        <v>217</v>
      </c>
      <c r="C259" s="651">
        <v>200</v>
      </c>
      <c r="D259" s="651">
        <v>300</v>
      </c>
      <c r="E259" s="652">
        <v>250</v>
      </c>
      <c r="F259" s="652">
        <v>100</v>
      </c>
      <c r="G259" s="1067"/>
      <c r="H259" s="1068"/>
      <c r="I259" s="1068"/>
      <c r="J259" s="1068"/>
      <c r="K259" s="1068"/>
      <c r="L259" s="1068"/>
      <c r="M259" s="1068"/>
      <c r="N259" s="1068"/>
      <c r="O259" s="1068"/>
      <c r="P259" s="1068"/>
      <c r="Q259" s="1068"/>
      <c r="R259" s="1068"/>
      <c r="S259" s="1068"/>
      <c r="T259" s="1068"/>
      <c r="U259" s="1068"/>
      <c r="V259" s="1068"/>
      <c r="W259" s="1069"/>
    </row>
    <row r="260" spans="1:24" ht="26.1" customHeight="1" x14ac:dyDescent="0.15">
      <c r="A260" s="1059"/>
      <c r="B260" s="560" t="s">
        <v>218</v>
      </c>
      <c r="C260" s="651">
        <v>18</v>
      </c>
      <c r="D260" s="651">
        <v>301</v>
      </c>
      <c r="E260" s="652">
        <v>0</v>
      </c>
      <c r="F260" s="652">
        <v>0</v>
      </c>
      <c r="G260" s="1067"/>
      <c r="H260" s="1068"/>
      <c r="I260" s="1068"/>
      <c r="J260" s="1068"/>
      <c r="K260" s="1068"/>
      <c r="L260" s="1068"/>
      <c r="M260" s="1068"/>
      <c r="N260" s="1068"/>
      <c r="O260" s="1068"/>
      <c r="P260" s="1068"/>
      <c r="Q260" s="1068"/>
      <c r="R260" s="1068"/>
      <c r="S260" s="1068"/>
      <c r="T260" s="1068"/>
      <c r="U260" s="1068"/>
      <c r="V260" s="1068"/>
      <c r="W260" s="1069"/>
    </row>
    <row r="261" spans="1:24" ht="26.1" customHeight="1" x14ac:dyDescent="0.15">
      <c r="A261" s="1060"/>
      <c r="B261" s="560" t="s">
        <v>221</v>
      </c>
      <c r="C261" s="561">
        <f>C260/C259</f>
        <v>0.09</v>
      </c>
      <c r="D261" s="561">
        <f t="shared" ref="D261" si="73">D260/D259</f>
        <v>1.0033333333333334</v>
      </c>
      <c r="E261" s="561">
        <f t="shared" ref="E261" si="74">E260/E259</f>
        <v>0</v>
      </c>
      <c r="F261" s="561">
        <f t="shared" ref="F261" si="75">F260/F259</f>
        <v>0</v>
      </c>
      <c r="G261" s="1067"/>
      <c r="H261" s="1068"/>
      <c r="I261" s="1068"/>
      <c r="J261" s="1068"/>
      <c r="K261" s="1068"/>
      <c r="L261" s="1068"/>
      <c r="M261" s="1068"/>
      <c r="N261" s="1068"/>
      <c r="O261" s="1068"/>
      <c r="P261" s="1068"/>
      <c r="Q261" s="1068"/>
      <c r="R261" s="1068"/>
      <c r="S261" s="1068"/>
      <c r="T261" s="1068"/>
      <c r="U261" s="1068"/>
      <c r="V261" s="1068"/>
      <c r="W261" s="1069"/>
    </row>
    <row r="262" spans="1:24" ht="26.1" customHeight="1" x14ac:dyDescent="0.15">
      <c r="A262" s="1058" t="s">
        <v>219</v>
      </c>
      <c r="B262" s="560" t="s">
        <v>217</v>
      </c>
      <c r="C262" s="653">
        <v>1</v>
      </c>
      <c r="D262" s="653">
        <v>1</v>
      </c>
      <c r="E262" s="654">
        <v>1</v>
      </c>
      <c r="F262" s="654">
        <v>1</v>
      </c>
      <c r="G262" s="1067"/>
      <c r="H262" s="1068"/>
      <c r="I262" s="1068"/>
      <c r="J262" s="1068"/>
      <c r="K262" s="1068"/>
      <c r="L262" s="1068"/>
      <c r="M262" s="1068"/>
      <c r="N262" s="1068"/>
      <c r="O262" s="1068"/>
      <c r="P262" s="1068"/>
      <c r="Q262" s="1068"/>
      <c r="R262" s="1068"/>
      <c r="S262" s="1068"/>
      <c r="T262" s="1068"/>
      <c r="U262" s="1068"/>
      <c r="V262" s="1068"/>
      <c r="W262" s="1069"/>
    </row>
    <row r="263" spans="1:24" ht="26.1" customHeight="1" x14ac:dyDescent="0.15">
      <c r="A263" s="1059"/>
      <c r="B263" s="560" t="s">
        <v>218</v>
      </c>
      <c r="C263" s="655">
        <v>2</v>
      </c>
      <c r="D263" s="655">
        <v>0</v>
      </c>
      <c r="E263" s="656">
        <v>3</v>
      </c>
      <c r="F263" s="656">
        <v>0</v>
      </c>
      <c r="G263" s="1067"/>
      <c r="H263" s="1068"/>
      <c r="I263" s="1068"/>
      <c r="J263" s="1068"/>
      <c r="K263" s="1068"/>
      <c r="L263" s="1068"/>
      <c r="M263" s="1068"/>
      <c r="N263" s="1068"/>
      <c r="O263" s="1068"/>
      <c r="P263" s="1068"/>
      <c r="Q263" s="1068"/>
      <c r="R263" s="1068"/>
      <c r="S263" s="1068"/>
      <c r="T263" s="1068"/>
      <c r="U263" s="1068"/>
      <c r="V263" s="1068"/>
      <c r="W263" s="1069"/>
    </row>
    <row r="264" spans="1:24" ht="26.1" customHeight="1" thickBot="1" x14ac:dyDescent="0.2">
      <c r="A264" s="1061"/>
      <c r="B264" s="562" t="s">
        <v>221</v>
      </c>
      <c r="C264" s="563">
        <f>C263/C262</f>
        <v>2</v>
      </c>
      <c r="D264" s="563">
        <f t="shared" ref="D264" si="76">D263/D262</f>
        <v>0</v>
      </c>
      <c r="E264" s="563">
        <f t="shared" ref="E264" si="77">E263/E262</f>
        <v>3</v>
      </c>
      <c r="F264" s="563">
        <f t="shared" ref="F264" si="78">F263/F262</f>
        <v>0</v>
      </c>
      <c r="G264" s="1070"/>
      <c r="H264" s="1071"/>
      <c r="I264" s="1071"/>
      <c r="J264" s="1071"/>
      <c r="K264" s="1071"/>
      <c r="L264" s="1071"/>
      <c r="M264" s="1071"/>
      <c r="N264" s="1071"/>
      <c r="O264" s="1071"/>
      <c r="P264" s="1071"/>
      <c r="Q264" s="1071"/>
      <c r="R264" s="1071"/>
      <c r="S264" s="1071"/>
      <c r="T264" s="1071"/>
      <c r="U264" s="1071"/>
      <c r="V264" s="1071"/>
      <c r="W264" s="1072"/>
    </row>
    <row r="265" spans="1:24" ht="26.1" customHeight="1" x14ac:dyDescent="0.15">
      <c r="A265" s="564"/>
      <c r="B265" s="565"/>
      <c r="C265" s="565"/>
      <c r="D265" s="566"/>
      <c r="E265" s="566"/>
      <c r="F265" s="566"/>
      <c r="G265" s="566"/>
      <c r="H265" s="566"/>
      <c r="I265" s="565"/>
      <c r="J265" s="565"/>
      <c r="K265" s="565"/>
      <c r="L265" s="565"/>
      <c r="M265" s="565"/>
      <c r="N265" s="565"/>
      <c r="O265" s="565"/>
      <c r="P265" s="565"/>
      <c r="Q265" s="565"/>
      <c r="R265" s="565"/>
      <c r="S265" s="565"/>
      <c r="T265" s="565"/>
      <c r="U265" s="565"/>
      <c r="V265" s="565"/>
      <c r="W265" s="565"/>
      <c r="X265" s="364"/>
    </row>
    <row r="266" spans="1:24" ht="26.1" customHeight="1" x14ac:dyDescent="0.15">
      <c r="A266" s="335"/>
    </row>
    <row r="267" spans="1:24" ht="26.1" customHeight="1" x14ac:dyDescent="0.15">
      <c r="A267" s="335"/>
    </row>
    <row r="268" spans="1:24" ht="26.1" customHeight="1" x14ac:dyDescent="0.15">
      <c r="A268" s="333"/>
      <c r="B268" s="333"/>
      <c r="C268" s="333"/>
      <c r="O268" s="333"/>
      <c r="P268" s="333"/>
      <c r="Q268" s="333"/>
      <c r="R268" s="333"/>
      <c r="S268" s="333"/>
      <c r="T268" s="333"/>
      <c r="U268" s="333"/>
      <c r="V268" s="333"/>
    </row>
    <row r="269" spans="1:24" ht="26.1" customHeight="1" x14ac:dyDescent="0.15">
      <c r="A269" s="333"/>
      <c r="B269" s="333"/>
      <c r="C269" s="333"/>
      <c r="O269" s="333"/>
      <c r="P269" s="333"/>
      <c r="Q269" s="333"/>
      <c r="R269" s="333"/>
      <c r="S269" s="333"/>
      <c r="T269" s="333"/>
      <c r="U269" s="333"/>
      <c r="V269" s="333"/>
    </row>
    <row r="270" spans="1:24" ht="26.1" customHeight="1" x14ac:dyDescent="0.15">
      <c r="A270" s="333"/>
      <c r="B270" s="333"/>
      <c r="C270" s="333"/>
      <c r="O270" s="333"/>
      <c r="P270" s="333"/>
      <c r="Q270" s="333"/>
      <c r="R270" s="333"/>
      <c r="S270" s="333"/>
      <c r="T270" s="333"/>
      <c r="U270" s="333"/>
      <c r="V270" s="333"/>
    </row>
    <row r="271" spans="1:24" ht="26.1" customHeight="1" x14ac:dyDescent="0.15">
      <c r="A271" s="333"/>
      <c r="B271" s="333"/>
      <c r="C271" s="333"/>
      <c r="O271" s="333"/>
      <c r="P271" s="333"/>
      <c r="Q271" s="333"/>
      <c r="R271" s="333"/>
      <c r="S271" s="333"/>
      <c r="T271" s="333"/>
      <c r="U271" s="333"/>
      <c r="V271" s="333"/>
    </row>
    <row r="272" spans="1:24" ht="26.1" customHeight="1" x14ac:dyDescent="0.15">
      <c r="A272" s="333"/>
      <c r="B272" s="333"/>
      <c r="C272" s="333"/>
      <c r="O272" s="333"/>
      <c r="P272" s="333"/>
      <c r="Q272" s="333"/>
      <c r="R272" s="333"/>
      <c r="S272" s="333"/>
      <c r="T272" s="333"/>
      <c r="U272" s="333"/>
      <c r="V272" s="333"/>
    </row>
    <row r="273" spans="1:22" ht="26.1" customHeight="1" x14ac:dyDescent="0.15">
      <c r="A273" s="333"/>
      <c r="B273" s="333"/>
      <c r="C273" s="333"/>
      <c r="O273" s="333"/>
      <c r="P273" s="333"/>
      <c r="Q273" s="333"/>
      <c r="R273" s="333"/>
      <c r="S273" s="333"/>
      <c r="T273" s="333"/>
      <c r="U273" s="333"/>
      <c r="V273" s="333"/>
    </row>
    <row r="274" spans="1:22" ht="26.1" customHeight="1" x14ac:dyDescent="0.15">
      <c r="A274" s="333"/>
      <c r="B274" s="333"/>
      <c r="C274" s="333"/>
      <c r="O274" s="333"/>
      <c r="P274" s="333"/>
      <c r="Q274" s="333"/>
      <c r="R274" s="333"/>
      <c r="S274" s="333"/>
      <c r="T274" s="333"/>
      <c r="U274" s="333"/>
      <c r="V274" s="333"/>
    </row>
    <row r="275" spans="1:22" ht="26.1" customHeight="1" x14ac:dyDescent="0.15">
      <c r="A275" s="333"/>
      <c r="B275" s="333"/>
      <c r="C275" s="333"/>
      <c r="O275" s="333"/>
      <c r="P275" s="333"/>
      <c r="Q275" s="333"/>
      <c r="R275" s="333"/>
      <c r="S275" s="333"/>
      <c r="T275" s="333"/>
      <c r="U275" s="333"/>
      <c r="V275" s="333"/>
    </row>
    <row r="276" spans="1:22" ht="26.1" customHeight="1" x14ac:dyDescent="0.15">
      <c r="A276" s="333"/>
      <c r="B276" s="333"/>
      <c r="C276" s="333"/>
      <c r="O276" s="333"/>
      <c r="P276" s="333"/>
      <c r="Q276" s="333"/>
      <c r="R276" s="333"/>
      <c r="S276" s="333"/>
      <c r="T276" s="333"/>
      <c r="U276" s="333"/>
      <c r="V276" s="333"/>
    </row>
    <row r="277" spans="1:22" ht="26.1" customHeight="1" x14ac:dyDescent="0.15">
      <c r="A277" s="333"/>
      <c r="B277" s="333"/>
      <c r="C277" s="333"/>
      <c r="O277" s="333"/>
      <c r="P277" s="333"/>
      <c r="Q277" s="333"/>
      <c r="R277" s="333"/>
      <c r="S277" s="333"/>
      <c r="T277" s="333"/>
      <c r="U277" s="333"/>
      <c r="V277" s="333"/>
    </row>
    <row r="278" spans="1:22" ht="26.1" customHeight="1" x14ac:dyDescent="0.15">
      <c r="A278" s="333"/>
      <c r="B278" s="333"/>
      <c r="C278" s="333"/>
      <c r="D278" s="333"/>
      <c r="E278" s="333"/>
      <c r="F278" s="333"/>
      <c r="G278" s="333"/>
      <c r="O278" s="333"/>
      <c r="P278" s="333"/>
      <c r="Q278" s="333"/>
      <c r="R278" s="333"/>
      <c r="S278" s="333"/>
      <c r="T278" s="333"/>
      <c r="U278" s="333"/>
      <c r="V278" s="333"/>
    </row>
    <row r="279" spans="1:22" ht="26.1" customHeight="1" x14ac:dyDescent="0.15">
      <c r="A279" s="333"/>
      <c r="B279" s="333"/>
      <c r="C279" s="333"/>
      <c r="D279" s="333"/>
      <c r="E279" s="333"/>
      <c r="F279" s="333"/>
      <c r="G279" s="333"/>
      <c r="H279" s="333"/>
      <c r="I279" s="333"/>
      <c r="J279" s="333"/>
      <c r="K279" s="333"/>
      <c r="L279" s="333"/>
      <c r="M279" s="333"/>
      <c r="N279" s="333"/>
      <c r="O279" s="333"/>
      <c r="P279" s="333"/>
      <c r="Q279" s="333"/>
      <c r="R279" s="333"/>
      <c r="S279" s="333"/>
      <c r="T279" s="333"/>
      <c r="U279" s="333"/>
      <c r="V279" s="333"/>
    </row>
    <row r="280" spans="1:22" ht="26.1" customHeight="1" x14ac:dyDescent="0.15">
      <c r="A280" s="333"/>
      <c r="B280" s="333"/>
      <c r="C280" s="333"/>
      <c r="D280" s="333"/>
      <c r="E280" s="333"/>
      <c r="F280" s="333"/>
      <c r="G280" s="333"/>
      <c r="H280" s="333"/>
      <c r="I280" s="333"/>
      <c r="J280" s="333"/>
      <c r="K280" s="333"/>
      <c r="L280" s="333"/>
      <c r="M280" s="333"/>
      <c r="N280" s="333"/>
      <c r="O280" s="333"/>
      <c r="P280" s="333"/>
      <c r="Q280" s="333"/>
      <c r="R280" s="333"/>
      <c r="S280" s="333"/>
      <c r="T280" s="333"/>
      <c r="U280" s="333"/>
      <c r="V280" s="333"/>
    </row>
    <row r="281" spans="1:22" ht="26.1" customHeight="1" x14ac:dyDescent="0.15">
      <c r="A281" s="333"/>
      <c r="B281" s="333"/>
      <c r="C281" s="333"/>
      <c r="D281" s="333"/>
      <c r="E281" s="333"/>
      <c r="F281" s="333"/>
      <c r="G281" s="333"/>
      <c r="H281" s="333"/>
      <c r="I281" s="333"/>
      <c r="J281" s="333"/>
      <c r="K281" s="333"/>
      <c r="L281" s="333"/>
      <c r="M281" s="333"/>
      <c r="N281" s="333"/>
      <c r="O281" s="333"/>
      <c r="P281" s="333"/>
      <c r="Q281" s="333"/>
      <c r="R281" s="333"/>
      <c r="S281" s="333"/>
      <c r="T281" s="333"/>
      <c r="U281" s="333"/>
      <c r="V281" s="333"/>
    </row>
    <row r="282" spans="1:22" ht="26.1" customHeight="1" x14ac:dyDescent="0.15">
      <c r="A282" s="333"/>
      <c r="B282" s="333"/>
      <c r="C282" s="333"/>
      <c r="D282" s="333"/>
      <c r="E282" s="333"/>
      <c r="F282" s="333"/>
      <c r="G282" s="333"/>
      <c r="H282" s="333"/>
      <c r="I282" s="333"/>
      <c r="J282" s="333"/>
      <c r="K282" s="333"/>
      <c r="L282" s="333"/>
      <c r="M282" s="333"/>
      <c r="N282" s="333"/>
      <c r="O282" s="333"/>
      <c r="P282" s="333"/>
      <c r="Q282" s="333"/>
      <c r="R282" s="333"/>
      <c r="S282" s="333"/>
      <c r="T282" s="333"/>
      <c r="U282" s="333"/>
      <c r="V282" s="333"/>
    </row>
    <row r="283" spans="1:22" ht="26.1" customHeight="1" x14ac:dyDescent="0.15">
      <c r="A283" s="333"/>
      <c r="B283" s="333"/>
      <c r="C283" s="333"/>
      <c r="D283" s="333"/>
      <c r="E283" s="333"/>
      <c r="F283" s="333"/>
      <c r="G283" s="333"/>
      <c r="H283" s="333"/>
      <c r="I283" s="333"/>
      <c r="J283" s="333"/>
      <c r="K283" s="333"/>
      <c r="L283" s="333"/>
      <c r="M283" s="333"/>
      <c r="N283" s="333"/>
      <c r="O283" s="333"/>
      <c r="P283" s="333"/>
      <c r="Q283" s="333"/>
      <c r="R283" s="333"/>
      <c r="S283" s="333"/>
      <c r="T283" s="333"/>
      <c r="U283" s="333"/>
      <c r="V283" s="333"/>
    </row>
    <row r="284" spans="1:22" ht="26.1" customHeight="1" x14ac:dyDescent="0.15">
      <c r="A284" s="333"/>
      <c r="B284" s="333"/>
      <c r="C284" s="333"/>
      <c r="D284" s="333"/>
      <c r="E284" s="333"/>
      <c r="F284" s="333"/>
      <c r="G284" s="333"/>
      <c r="H284" s="333"/>
      <c r="I284" s="333"/>
      <c r="J284" s="333"/>
      <c r="K284" s="333"/>
      <c r="L284" s="333"/>
      <c r="M284" s="333"/>
      <c r="N284" s="333"/>
      <c r="O284" s="333"/>
      <c r="P284" s="333"/>
      <c r="Q284" s="333"/>
      <c r="R284" s="333"/>
      <c r="S284" s="333"/>
      <c r="T284" s="333"/>
      <c r="U284" s="333"/>
      <c r="V284" s="333"/>
    </row>
    <row r="285" spans="1:22" ht="26.1" customHeight="1" x14ac:dyDescent="0.15">
      <c r="A285" s="333"/>
      <c r="B285" s="333"/>
      <c r="C285" s="333"/>
      <c r="D285" s="333"/>
      <c r="E285" s="333"/>
      <c r="F285" s="333"/>
      <c r="G285" s="333"/>
      <c r="H285" s="333"/>
      <c r="I285" s="333"/>
      <c r="J285" s="333"/>
      <c r="K285" s="333"/>
      <c r="L285" s="333"/>
      <c r="M285" s="333"/>
      <c r="N285" s="333"/>
      <c r="O285" s="333"/>
      <c r="P285" s="333"/>
      <c r="Q285" s="333"/>
      <c r="R285" s="333"/>
      <c r="S285" s="333"/>
      <c r="T285" s="333"/>
      <c r="U285" s="333"/>
      <c r="V285" s="333"/>
    </row>
    <row r="286" spans="1:22" ht="26.1" customHeight="1" x14ac:dyDescent="0.15">
      <c r="A286" s="333"/>
      <c r="B286" s="333"/>
      <c r="C286" s="333"/>
      <c r="D286" s="333"/>
      <c r="E286" s="333"/>
      <c r="F286" s="333"/>
      <c r="G286" s="333"/>
      <c r="H286" s="333"/>
      <c r="I286" s="333"/>
      <c r="J286" s="333"/>
      <c r="K286" s="333"/>
      <c r="L286" s="333"/>
      <c r="M286" s="333"/>
      <c r="N286" s="333"/>
      <c r="O286" s="333"/>
      <c r="P286" s="333"/>
      <c r="Q286" s="333"/>
      <c r="R286" s="333"/>
      <c r="S286" s="333"/>
      <c r="T286" s="333"/>
      <c r="U286" s="333"/>
      <c r="V286" s="333"/>
    </row>
    <row r="287" spans="1:22" ht="26.1" customHeight="1" x14ac:dyDescent="0.15">
      <c r="A287" s="333"/>
      <c r="B287" s="333"/>
      <c r="C287" s="333"/>
      <c r="D287" s="333"/>
      <c r="E287" s="333"/>
      <c r="F287" s="333"/>
      <c r="G287" s="333"/>
      <c r="H287" s="333"/>
      <c r="I287" s="333"/>
      <c r="J287" s="333"/>
      <c r="K287" s="333"/>
      <c r="L287" s="333"/>
      <c r="M287" s="333"/>
      <c r="N287" s="333"/>
      <c r="O287" s="333"/>
      <c r="P287" s="333"/>
      <c r="Q287" s="333"/>
      <c r="R287" s="333"/>
      <c r="S287" s="333"/>
      <c r="T287" s="333"/>
      <c r="U287" s="333"/>
      <c r="V287" s="333"/>
    </row>
    <row r="288" spans="1:22" ht="26.1" customHeight="1" x14ac:dyDescent="0.15">
      <c r="A288" s="333"/>
      <c r="B288" s="333"/>
      <c r="C288" s="333"/>
      <c r="D288" s="333"/>
      <c r="E288" s="333"/>
      <c r="F288" s="333"/>
      <c r="G288" s="333"/>
      <c r="H288" s="333"/>
      <c r="I288" s="333"/>
      <c r="J288" s="333"/>
      <c r="K288" s="333"/>
      <c r="L288" s="333"/>
      <c r="M288" s="333"/>
      <c r="N288" s="333"/>
      <c r="O288" s="333"/>
      <c r="P288" s="333"/>
      <c r="Q288" s="333"/>
      <c r="R288" s="333"/>
      <c r="S288" s="333"/>
      <c r="T288" s="333"/>
      <c r="U288" s="333"/>
      <c r="V288" s="333"/>
    </row>
    <row r="289" spans="1:22" ht="26.1" customHeight="1" x14ac:dyDescent="0.15">
      <c r="A289" s="333"/>
      <c r="B289" s="333"/>
      <c r="C289" s="333"/>
      <c r="D289" s="333"/>
      <c r="E289" s="333"/>
      <c r="F289" s="333"/>
      <c r="G289" s="333"/>
      <c r="H289" s="333"/>
      <c r="I289" s="333"/>
      <c r="J289" s="333"/>
      <c r="K289" s="333"/>
      <c r="L289" s="333"/>
      <c r="M289" s="333"/>
      <c r="N289" s="333"/>
      <c r="O289" s="333"/>
      <c r="P289" s="333"/>
      <c r="Q289" s="333"/>
      <c r="R289" s="333"/>
      <c r="S289" s="333"/>
      <c r="T289" s="333"/>
      <c r="U289" s="333"/>
      <c r="V289" s="333"/>
    </row>
    <row r="290" spans="1:22" ht="26.1" customHeight="1" x14ac:dyDescent="0.15">
      <c r="A290" s="333"/>
      <c r="B290" s="333"/>
      <c r="C290" s="333"/>
      <c r="D290" s="333"/>
      <c r="E290" s="333"/>
      <c r="F290" s="333"/>
      <c r="G290" s="333"/>
      <c r="H290" s="333"/>
      <c r="I290" s="333"/>
      <c r="J290" s="333"/>
      <c r="K290" s="333"/>
      <c r="L290" s="333"/>
      <c r="M290" s="333"/>
      <c r="N290" s="333"/>
      <c r="O290" s="333"/>
      <c r="P290" s="333"/>
      <c r="Q290" s="333"/>
      <c r="R290" s="333"/>
      <c r="S290" s="333"/>
      <c r="T290" s="333"/>
      <c r="U290" s="333"/>
      <c r="V290" s="333"/>
    </row>
    <row r="291" spans="1:22" ht="26.1" customHeight="1" x14ac:dyDescent="0.15">
      <c r="A291" s="333"/>
      <c r="B291" s="333"/>
      <c r="C291" s="333"/>
      <c r="D291" s="333"/>
      <c r="E291" s="333"/>
      <c r="F291" s="333"/>
      <c r="G291" s="333"/>
      <c r="H291" s="333"/>
      <c r="I291" s="333"/>
      <c r="J291" s="333"/>
      <c r="K291" s="333"/>
      <c r="L291" s="333"/>
      <c r="M291" s="333"/>
      <c r="N291" s="333"/>
      <c r="O291" s="333"/>
      <c r="P291" s="333"/>
      <c r="Q291" s="333"/>
      <c r="R291" s="333"/>
      <c r="S291" s="333"/>
      <c r="T291" s="333"/>
      <c r="U291" s="333"/>
      <c r="V291" s="333"/>
    </row>
    <row r="292" spans="1:22" ht="26.1" customHeight="1" x14ac:dyDescent="0.15">
      <c r="A292" s="333"/>
      <c r="B292" s="333"/>
      <c r="C292" s="333"/>
      <c r="D292" s="333"/>
      <c r="E292" s="333"/>
      <c r="F292" s="333"/>
      <c r="G292" s="333"/>
      <c r="H292" s="333"/>
      <c r="I292" s="333"/>
      <c r="J292" s="333"/>
      <c r="K292" s="333"/>
      <c r="L292" s="333"/>
      <c r="M292" s="333"/>
      <c r="N292" s="333"/>
      <c r="O292" s="333"/>
      <c r="P292" s="333"/>
      <c r="Q292" s="333"/>
      <c r="R292" s="333"/>
      <c r="S292" s="333"/>
      <c r="T292" s="333"/>
      <c r="U292" s="333"/>
      <c r="V292" s="333"/>
    </row>
    <row r="293" spans="1:22" ht="26.1" customHeight="1" x14ac:dyDescent="0.15">
      <c r="A293" s="333"/>
      <c r="B293" s="333"/>
      <c r="C293" s="333"/>
      <c r="D293" s="333"/>
      <c r="E293" s="333"/>
      <c r="F293" s="333"/>
      <c r="G293" s="333"/>
      <c r="H293" s="333"/>
      <c r="I293" s="333"/>
      <c r="J293" s="333"/>
      <c r="K293" s="333"/>
      <c r="L293" s="333"/>
      <c r="M293" s="333"/>
      <c r="N293" s="333"/>
      <c r="O293" s="333"/>
      <c r="P293" s="333"/>
      <c r="Q293" s="333"/>
      <c r="R293" s="333"/>
      <c r="S293" s="333"/>
      <c r="T293" s="333"/>
      <c r="U293" s="333"/>
      <c r="V293" s="333"/>
    </row>
    <row r="294" spans="1:22" ht="26.1" customHeight="1" x14ac:dyDescent="0.15">
      <c r="A294" s="333"/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3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</row>
    <row r="295" spans="1:22" ht="26.1" customHeight="1" x14ac:dyDescent="0.15">
      <c r="A295" s="333"/>
      <c r="B295" s="333"/>
      <c r="C295" s="333"/>
      <c r="D295" s="333"/>
      <c r="E295" s="333"/>
      <c r="F295" s="333"/>
      <c r="G295" s="333"/>
      <c r="H295" s="333"/>
      <c r="I295" s="333"/>
      <c r="J295" s="333"/>
      <c r="K295" s="333"/>
      <c r="L295" s="333"/>
      <c r="M295" s="333"/>
      <c r="N295" s="333"/>
      <c r="O295" s="333"/>
      <c r="P295" s="333"/>
      <c r="Q295" s="333"/>
      <c r="R295" s="333"/>
      <c r="S295" s="333"/>
      <c r="T295" s="333"/>
      <c r="U295" s="333"/>
      <c r="V295" s="333"/>
    </row>
    <row r="296" spans="1:22" ht="26.1" customHeight="1" x14ac:dyDescent="0.15">
      <c r="A296" s="333"/>
      <c r="B296" s="333"/>
      <c r="C296" s="333"/>
      <c r="D296" s="333"/>
      <c r="E296" s="333"/>
      <c r="F296" s="333"/>
      <c r="G296" s="333"/>
      <c r="H296" s="333"/>
      <c r="I296" s="333"/>
      <c r="J296" s="333"/>
      <c r="K296" s="333"/>
      <c r="L296" s="333"/>
      <c r="M296" s="333"/>
      <c r="N296" s="333"/>
      <c r="O296" s="333"/>
      <c r="P296" s="333"/>
      <c r="Q296" s="333"/>
      <c r="R296" s="333"/>
      <c r="S296" s="333"/>
      <c r="T296" s="333"/>
      <c r="U296" s="333"/>
      <c r="V296" s="333"/>
    </row>
    <row r="297" spans="1:22" ht="26.1" customHeight="1" x14ac:dyDescent="0.15">
      <c r="A297" s="333"/>
      <c r="B297" s="333"/>
      <c r="C297" s="333"/>
      <c r="D297" s="333"/>
      <c r="E297" s="333"/>
      <c r="F297" s="333"/>
      <c r="G297" s="333"/>
      <c r="H297" s="333"/>
      <c r="I297" s="333"/>
      <c r="J297" s="333"/>
      <c r="K297" s="333"/>
      <c r="L297" s="333"/>
      <c r="M297" s="333"/>
      <c r="N297" s="333"/>
      <c r="O297" s="333"/>
      <c r="P297" s="333"/>
      <c r="Q297" s="333"/>
      <c r="R297" s="333"/>
      <c r="S297" s="333"/>
      <c r="T297" s="333"/>
      <c r="U297" s="333"/>
      <c r="V297" s="333"/>
    </row>
    <row r="298" spans="1:22" ht="26.1" customHeight="1" x14ac:dyDescent="0.15">
      <c r="A298" s="333"/>
      <c r="B298" s="333"/>
      <c r="C298" s="333"/>
      <c r="D298" s="333"/>
      <c r="E298" s="333"/>
      <c r="F298" s="333"/>
      <c r="G298" s="333"/>
      <c r="H298" s="333"/>
      <c r="I298" s="333"/>
      <c r="J298" s="333"/>
      <c r="K298" s="333"/>
      <c r="L298" s="333"/>
      <c r="M298" s="333"/>
      <c r="N298" s="333"/>
      <c r="O298" s="333"/>
      <c r="P298" s="333"/>
      <c r="Q298" s="333"/>
      <c r="R298" s="333"/>
      <c r="S298" s="333"/>
      <c r="T298" s="333"/>
      <c r="U298" s="333"/>
      <c r="V298" s="333"/>
    </row>
    <row r="299" spans="1:22" ht="26.1" customHeight="1" x14ac:dyDescent="0.15">
      <c r="A299" s="333"/>
      <c r="B299" s="333"/>
      <c r="C299" s="333"/>
      <c r="D299" s="333"/>
      <c r="E299" s="333"/>
      <c r="F299" s="333"/>
      <c r="G299" s="333"/>
      <c r="H299" s="333"/>
      <c r="I299" s="333"/>
      <c r="J299" s="333"/>
      <c r="K299" s="333"/>
      <c r="L299" s="333"/>
      <c r="M299" s="333"/>
      <c r="N299" s="333"/>
      <c r="O299" s="333"/>
      <c r="P299" s="333"/>
      <c r="Q299" s="333"/>
      <c r="R299" s="333"/>
      <c r="S299" s="333"/>
      <c r="T299" s="333"/>
      <c r="U299" s="333"/>
      <c r="V299" s="333"/>
    </row>
    <row r="300" spans="1:22" ht="26.1" customHeight="1" x14ac:dyDescent="0.15">
      <c r="A300" s="333"/>
      <c r="B300" s="333"/>
      <c r="C300" s="333"/>
      <c r="D300" s="333"/>
      <c r="E300" s="333"/>
      <c r="F300" s="333"/>
      <c r="G300" s="333"/>
      <c r="H300" s="333"/>
      <c r="I300" s="333"/>
      <c r="J300" s="333"/>
      <c r="K300" s="333"/>
      <c r="L300" s="333"/>
      <c r="M300" s="333"/>
      <c r="N300" s="333"/>
      <c r="O300" s="333"/>
      <c r="P300" s="333"/>
      <c r="Q300" s="333"/>
      <c r="R300" s="333"/>
      <c r="S300" s="333"/>
      <c r="T300" s="333"/>
      <c r="U300" s="333"/>
      <c r="V300" s="333"/>
    </row>
    <row r="301" spans="1:22" ht="26.1" customHeight="1" x14ac:dyDescent="0.15">
      <c r="A301" s="333"/>
      <c r="B301" s="333"/>
      <c r="C301" s="333"/>
      <c r="D301" s="333"/>
      <c r="E301" s="333"/>
      <c r="F301" s="333"/>
      <c r="G301" s="333"/>
      <c r="H301" s="333"/>
      <c r="I301" s="333"/>
      <c r="J301" s="333"/>
      <c r="K301" s="333"/>
      <c r="L301" s="333"/>
      <c r="M301" s="333"/>
      <c r="N301" s="333"/>
      <c r="O301" s="333"/>
      <c r="P301" s="333"/>
      <c r="Q301" s="333"/>
      <c r="R301" s="333"/>
      <c r="S301" s="333"/>
      <c r="T301" s="333"/>
      <c r="U301" s="333"/>
      <c r="V301" s="333"/>
    </row>
    <row r="302" spans="1:22" ht="26.1" customHeight="1" x14ac:dyDescent="0.15">
      <c r="A302" s="333"/>
      <c r="B302" s="333"/>
      <c r="C302" s="333"/>
      <c r="D302" s="333"/>
      <c r="E302" s="333"/>
      <c r="F302" s="333"/>
      <c r="G302" s="333"/>
      <c r="H302" s="333"/>
      <c r="I302" s="333"/>
      <c r="J302" s="333"/>
      <c r="K302" s="333"/>
      <c r="L302" s="333"/>
      <c r="M302" s="333"/>
      <c r="N302" s="333"/>
      <c r="O302" s="333"/>
      <c r="P302" s="333"/>
      <c r="Q302" s="333"/>
      <c r="R302" s="333"/>
      <c r="S302" s="333"/>
      <c r="T302" s="333"/>
      <c r="U302" s="333"/>
      <c r="V302" s="333"/>
    </row>
    <row r="303" spans="1:22" ht="26.1" customHeight="1" x14ac:dyDescent="0.15">
      <c r="A303" s="333"/>
      <c r="B303" s="333"/>
      <c r="C303" s="333"/>
      <c r="D303" s="333"/>
      <c r="E303" s="333"/>
      <c r="F303" s="333"/>
      <c r="G303" s="333"/>
      <c r="H303" s="333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  <c r="S303" s="333"/>
      <c r="T303" s="333"/>
      <c r="U303" s="333"/>
      <c r="V303" s="333"/>
    </row>
    <row r="304" spans="1:22" ht="26.1" customHeight="1" x14ac:dyDescent="0.15">
      <c r="A304" s="333"/>
      <c r="B304" s="333"/>
      <c r="C304" s="333"/>
      <c r="D304" s="333"/>
      <c r="E304" s="333"/>
      <c r="F304" s="333"/>
      <c r="G304" s="333"/>
      <c r="H304" s="333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  <c r="S304" s="333"/>
      <c r="T304" s="333"/>
      <c r="U304" s="333"/>
      <c r="V304" s="333"/>
    </row>
    <row r="305" spans="1:22" ht="26.1" customHeight="1" x14ac:dyDescent="0.15">
      <c r="A305" s="333"/>
      <c r="B305" s="333"/>
      <c r="C305" s="333"/>
      <c r="D305" s="333"/>
      <c r="E305" s="333"/>
      <c r="F305" s="333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  <c r="S305" s="333"/>
      <c r="T305" s="333"/>
      <c r="U305" s="333"/>
      <c r="V305" s="333"/>
    </row>
    <row r="306" spans="1:22" ht="26.1" customHeight="1" x14ac:dyDescent="0.15">
      <c r="A306" s="333"/>
      <c r="B306" s="333"/>
      <c r="C306" s="333"/>
      <c r="D306" s="333"/>
      <c r="E306" s="333"/>
      <c r="F306" s="333"/>
      <c r="G306" s="333"/>
      <c r="H306" s="333"/>
      <c r="I306" s="333"/>
      <c r="J306" s="333"/>
      <c r="K306" s="333"/>
      <c r="L306" s="333"/>
      <c r="M306" s="333"/>
      <c r="N306" s="333"/>
      <c r="O306" s="333"/>
      <c r="P306" s="333"/>
      <c r="Q306" s="333"/>
      <c r="R306" s="333"/>
      <c r="S306" s="333"/>
      <c r="T306" s="333"/>
      <c r="U306" s="333"/>
      <c r="V306" s="333"/>
    </row>
    <row r="307" spans="1:22" ht="26.1" customHeight="1" x14ac:dyDescent="0.15">
      <c r="A307" s="333"/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</row>
    <row r="308" spans="1:22" ht="26.1" customHeight="1" x14ac:dyDescent="0.15">
      <c r="A308" s="333"/>
      <c r="B308" s="333"/>
      <c r="C308" s="333"/>
      <c r="D308" s="333"/>
      <c r="E308" s="333"/>
      <c r="F308" s="333"/>
      <c r="G308" s="333"/>
      <c r="H308" s="333"/>
      <c r="I308" s="333"/>
      <c r="J308" s="333"/>
      <c r="K308" s="333"/>
      <c r="L308" s="333"/>
      <c r="M308" s="333"/>
      <c r="N308" s="333"/>
      <c r="O308" s="333"/>
      <c r="P308" s="333"/>
      <c r="Q308" s="333"/>
      <c r="R308" s="333"/>
      <c r="S308" s="333"/>
      <c r="T308" s="333"/>
      <c r="U308" s="333"/>
      <c r="V308" s="333"/>
    </row>
    <row r="309" spans="1:22" ht="26.1" customHeight="1" x14ac:dyDescent="0.15">
      <c r="A309" s="333"/>
      <c r="B309" s="333"/>
      <c r="C309" s="333"/>
      <c r="D309" s="333"/>
      <c r="E309" s="333"/>
      <c r="F309" s="333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333"/>
      <c r="R309" s="333"/>
      <c r="S309" s="333"/>
      <c r="T309" s="333"/>
      <c r="U309" s="333"/>
      <c r="V309" s="333"/>
    </row>
    <row r="310" spans="1:22" ht="26.1" customHeight="1" x14ac:dyDescent="0.15">
      <c r="A310" s="333"/>
      <c r="B310" s="333"/>
      <c r="C310" s="333"/>
      <c r="D310" s="333"/>
      <c r="E310" s="333"/>
      <c r="F310" s="333"/>
      <c r="G310" s="333"/>
      <c r="H310" s="333"/>
      <c r="I310" s="333"/>
      <c r="J310" s="333"/>
      <c r="K310" s="333"/>
      <c r="L310" s="333"/>
      <c r="M310" s="333"/>
      <c r="N310" s="333"/>
      <c r="O310" s="333"/>
      <c r="P310" s="333"/>
      <c r="Q310" s="333"/>
      <c r="R310" s="333"/>
      <c r="S310" s="333"/>
      <c r="T310" s="333"/>
      <c r="U310" s="333"/>
      <c r="V310" s="333"/>
    </row>
    <row r="311" spans="1:22" ht="26.1" customHeight="1" x14ac:dyDescent="0.15">
      <c r="A311" s="333"/>
      <c r="B311" s="333"/>
      <c r="C311" s="333"/>
      <c r="D311" s="333"/>
      <c r="E311" s="333"/>
      <c r="F311" s="333"/>
      <c r="G311" s="333"/>
      <c r="H311" s="333"/>
      <c r="I311" s="333"/>
      <c r="J311" s="333"/>
      <c r="K311" s="333"/>
      <c r="L311" s="333"/>
      <c r="M311" s="333"/>
      <c r="N311" s="333"/>
      <c r="O311" s="333"/>
      <c r="P311" s="333"/>
      <c r="Q311" s="333"/>
      <c r="R311" s="333"/>
      <c r="S311" s="333"/>
      <c r="T311" s="333"/>
      <c r="U311" s="333"/>
      <c r="V311" s="333"/>
    </row>
    <row r="312" spans="1:22" ht="26.1" customHeight="1" x14ac:dyDescent="0.15">
      <c r="A312" s="333"/>
      <c r="B312" s="333"/>
      <c r="C312" s="333"/>
      <c r="D312" s="333"/>
      <c r="E312" s="333"/>
      <c r="F312" s="333"/>
      <c r="G312" s="333"/>
      <c r="H312" s="333"/>
      <c r="I312" s="333"/>
      <c r="J312" s="333"/>
      <c r="K312" s="333"/>
      <c r="L312" s="333"/>
      <c r="M312" s="333"/>
      <c r="N312" s="333"/>
      <c r="O312" s="333"/>
      <c r="P312" s="333"/>
      <c r="Q312" s="333"/>
      <c r="R312" s="333"/>
      <c r="S312" s="333"/>
      <c r="T312" s="333"/>
      <c r="U312" s="333"/>
      <c r="V312" s="333"/>
    </row>
    <row r="313" spans="1:22" ht="26.1" customHeight="1" x14ac:dyDescent="0.15">
      <c r="A313" s="333"/>
      <c r="B313" s="333"/>
      <c r="C313" s="333"/>
      <c r="D313" s="333"/>
      <c r="E313" s="333"/>
      <c r="F313" s="333"/>
      <c r="G313" s="333"/>
      <c r="H313" s="333"/>
      <c r="I313" s="333"/>
      <c r="J313" s="333"/>
      <c r="K313" s="333"/>
      <c r="L313" s="333"/>
      <c r="M313" s="333"/>
      <c r="N313" s="333"/>
      <c r="O313" s="333"/>
      <c r="P313" s="333"/>
      <c r="Q313" s="333"/>
      <c r="R313" s="333"/>
      <c r="S313" s="333"/>
      <c r="T313" s="333"/>
      <c r="U313" s="333"/>
      <c r="V313" s="333"/>
    </row>
    <row r="314" spans="1:22" ht="26.1" customHeight="1" x14ac:dyDescent="0.15">
      <c r="A314" s="333"/>
      <c r="B314" s="333"/>
      <c r="C314" s="333"/>
      <c r="D314" s="333"/>
      <c r="E314" s="333"/>
      <c r="F314" s="333"/>
      <c r="G314" s="333"/>
      <c r="H314" s="333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  <c r="S314" s="333"/>
      <c r="T314" s="333"/>
      <c r="U314" s="333"/>
      <c r="V314" s="333"/>
    </row>
    <row r="315" spans="1:22" ht="26.1" customHeight="1" x14ac:dyDescent="0.15">
      <c r="A315" s="333"/>
      <c r="B315" s="333"/>
      <c r="C315" s="333"/>
      <c r="D315" s="333"/>
      <c r="E315" s="333"/>
      <c r="F315" s="333"/>
      <c r="G315" s="333"/>
      <c r="H315" s="333"/>
      <c r="I315" s="333"/>
      <c r="J315" s="333"/>
      <c r="K315" s="333"/>
      <c r="L315" s="333"/>
      <c r="M315" s="333"/>
      <c r="N315" s="333"/>
      <c r="O315" s="333"/>
      <c r="P315" s="333"/>
      <c r="Q315" s="333"/>
      <c r="R315" s="333"/>
      <c r="S315" s="333"/>
      <c r="T315" s="333"/>
      <c r="U315" s="333"/>
      <c r="V315" s="333"/>
    </row>
    <row r="316" spans="1:22" ht="26.1" customHeight="1" x14ac:dyDescent="0.15">
      <c r="A316" s="333"/>
      <c r="B316" s="333"/>
      <c r="C316" s="333"/>
      <c r="D316" s="333"/>
      <c r="E316" s="333"/>
      <c r="F316" s="333"/>
      <c r="G316" s="333"/>
      <c r="H316" s="333"/>
      <c r="I316" s="333"/>
      <c r="J316" s="333"/>
      <c r="K316" s="333"/>
      <c r="L316" s="333"/>
      <c r="M316" s="333"/>
      <c r="N316" s="333"/>
      <c r="O316" s="333"/>
      <c r="P316" s="333"/>
      <c r="Q316" s="333"/>
      <c r="R316" s="333"/>
      <c r="S316" s="333"/>
      <c r="T316" s="333"/>
      <c r="U316" s="333"/>
      <c r="V316" s="333"/>
    </row>
    <row r="317" spans="1:22" ht="26.1" customHeight="1" x14ac:dyDescent="0.15">
      <c r="A317" s="333"/>
      <c r="B317" s="333"/>
      <c r="C317" s="333"/>
      <c r="D317" s="333"/>
      <c r="E317" s="333"/>
      <c r="F317" s="333"/>
      <c r="G317" s="333"/>
      <c r="H317" s="333"/>
      <c r="I317" s="333"/>
      <c r="J317" s="333"/>
      <c r="K317" s="333"/>
      <c r="L317" s="333"/>
      <c r="M317" s="333"/>
      <c r="N317" s="333"/>
      <c r="O317" s="333"/>
      <c r="P317" s="333"/>
      <c r="Q317" s="333"/>
      <c r="R317" s="333"/>
      <c r="S317" s="333"/>
      <c r="T317" s="333"/>
      <c r="U317" s="333"/>
      <c r="V317" s="333"/>
    </row>
    <row r="318" spans="1:22" ht="26.1" customHeight="1" x14ac:dyDescent="0.15">
      <c r="A318" s="333"/>
      <c r="B318" s="333"/>
      <c r="C318" s="333"/>
      <c r="D318" s="333"/>
      <c r="E318" s="333"/>
      <c r="F318" s="333"/>
      <c r="G318" s="333"/>
      <c r="H318" s="333"/>
      <c r="I318" s="333"/>
      <c r="J318" s="333"/>
      <c r="K318" s="333"/>
      <c r="L318" s="333"/>
      <c r="M318" s="333"/>
      <c r="N318" s="333"/>
      <c r="O318" s="333"/>
      <c r="P318" s="333"/>
      <c r="Q318" s="333"/>
      <c r="R318" s="333"/>
      <c r="S318" s="333"/>
      <c r="T318" s="333"/>
      <c r="U318" s="333"/>
      <c r="V318" s="333"/>
    </row>
    <row r="319" spans="1:22" ht="26.1" customHeight="1" x14ac:dyDescent="0.15">
      <c r="A319" s="333"/>
      <c r="B319" s="333"/>
      <c r="C319" s="333"/>
      <c r="D319" s="333"/>
      <c r="E319" s="333"/>
      <c r="F319" s="333"/>
      <c r="G319" s="333"/>
      <c r="H319" s="333"/>
      <c r="I319" s="333"/>
      <c r="J319" s="333"/>
      <c r="K319" s="333"/>
      <c r="L319" s="333"/>
      <c r="M319" s="333"/>
      <c r="N319" s="333"/>
      <c r="O319" s="333"/>
      <c r="P319" s="333"/>
      <c r="Q319" s="333"/>
      <c r="R319" s="333"/>
      <c r="S319" s="333"/>
      <c r="T319" s="333"/>
      <c r="U319" s="333"/>
      <c r="V319" s="333"/>
    </row>
    <row r="320" spans="1:22" ht="26.1" customHeight="1" x14ac:dyDescent="0.15">
      <c r="A320" s="333"/>
      <c r="B320" s="333"/>
      <c r="C320" s="333"/>
      <c r="D320" s="333"/>
      <c r="E320" s="333"/>
      <c r="F320" s="333"/>
      <c r="G320" s="333"/>
      <c r="H320" s="333"/>
      <c r="I320" s="333"/>
      <c r="J320" s="333"/>
      <c r="K320" s="333"/>
      <c r="L320" s="333"/>
      <c r="M320" s="333"/>
      <c r="N320" s="333"/>
      <c r="O320" s="333"/>
      <c r="P320" s="333"/>
      <c r="Q320" s="333"/>
      <c r="R320" s="333"/>
      <c r="S320" s="333"/>
      <c r="T320" s="333"/>
      <c r="U320" s="333"/>
      <c r="V320" s="333"/>
    </row>
    <row r="321" spans="1:22" ht="26.1" customHeight="1" x14ac:dyDescent="0.15">
      <c r="A321" s="333"/>
      <c r="B321" s="333"/>
      <c r="C321" s="333"/>
      <c r="D321" s="333"/>
      <c r="E321" s="333"/>
      <c r="F321" s="333"/>
      <c r="G321" s="333"/>
      <c r="H321" s="333"/>
      <c r="I321" s="333"/>
      <c r="J321" s="333"/>
      <c r="K321" s="333"/>
      <c r="L321" s="333"/>
      <c r="M321" s="333"/>
      <c r="N321" s="333"/>
      <c r="O321" s="333"/>
      <c r="P321" s="333"/>
      <c r="Q321" s="333"/>
      <c r="R321" s="333"/>
      <c r="S321" s="333"/>
      <c r="T321" s="333"/>
      <c r="U321" s="333"/>
      <c r="V321" s="333"/>
    </row>
    <row r="322" spans="1:22" ht="26.1" customHeight="1" x14ac:dyDescent="0.15">
      <c r="A322" s="333"/>
      <c r="B322" s="333"/>
      <c r="C322" s="333"/>
      <c r="D322" s="333"/>
      <c r="E322" s="333"/>
      <c r="F322" s="333"/>
      <c r="G322" s="333"/>
      <c r="H322" s="333"/>
      <c r="I322" s="333"/>
      <c r="J322" s="333"/>
      <c r="K322" s="333"/>
      <c r="L322" s="333"/>
      <c r="M322" s="333"/>
      <c r="N322" s="333"/>
      <c r="O322" s="333"/>
      <c r="P322" s="333"/>
      <c r="Q322" s="333"/>
      <c r="R322" s="333"/>
      <c r="S322" s="333"/>
      <c r="T322" s="333"/>
      <c r="U322" s="333"/>
      <c r="V322" s="333"/>
    </row>
    <row r="323" spans="1:22" ht="26.1" customHeight="1" x14ac:dyDescent="0.15">
      <c r="A323" s="333"/>
      <c r="B323" s="333"/>
      <c r="C323" s="333"/>
      <c r="D323" s="333"/>
      <c r="E323" s="333"/>
      <c r="F323" s="333"/>
      <c r="G323" s="333"/>
      <c r="H323" s="333"/>
      <c r="I323" s="333"/>
      <c r="J323" s="333"/>
      <c r="K323" s="333"/>
      <c r="L323" s="333"/>
      <c r="M323" s="333"/>
      <c r="N323" s="333"/>
      <c r="O323" s="333"/>
      <c r="P323" s="333"/>
      <c r="Q323" s="333"/>
      <c r="R323" s="333"/>
      <c r="S323" s="333"/>
      <c r="T323" s="333"/>
      <c r="U323" s="333"/>
      <c r="V323" s="333"/>
    </row>
    <row r="324" spans="1:22" ht="26.1" customHeight="1" x14ac:dyDescent="0.15">
      <c r="A324" s="333"/>
      <c r="B324" s="333"/>
      <c r="C324" s="333"/>
      <c r="D324" s="333"/>
      <c r="E324" s="333"/>
      <c r="F324" s="333"/>
      <c r="G324" s="333"/>
      <c r="H324" s="333"/>
      <c r="I324" s="333"/>
      <c r="J324" s="333"/>
      <c r="K324" s="333"/>
      <c r="L324" s="333"/>
      <c r="M324" s="333"/>
      <c r="N324" s="333"/>
      <c r="O324" s="333"/>
      <c r="P324" s="333"/>
      <c r="Q324" s="333"/>
      <c r="R324" s="333"/>
      <c r="S324" s="333"/>
      <c r="T324" s="333"/>
      <c r="U324" s="333"/>
      <c r="V324" s="333"/>
    </row>
    <row r="325" spans="1:22" ht="26.1" customHeight="1" x14ac:dyDescent="0.15">
      <c r="A325" s="333"/>
      <c r="B325" s="333"/>
      <c r="C325" s="333"/>
      <c r="D325" s="333"/>
      <c r="E325" s="333"/>
      <c r="F325" s="333"/>
      <c r="G325" s="333"/>
      <c r="H325" s="333"/>
      <c r="I325" s="333"/>
      <c r="J325" s="333"/>
      <c r="K325" s="333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V325" s="333"/>
    </row>
    <row r="326" spans="1:22" ht="26.1" customHeight="1" x14ac:dyDescent="0.15">
      <c r="A326" s="333"/>
      <c r="B326" s="333"/>
      <c r="C326" s="333"/>
      <c r="D326" s="333"/>
      <c r="E326" s="333"/>
      <c r="F326" s="333"/>
      <c r="G326" s="333"/>
      <c r="H326" s="333"/>
      <c r="I326" s="333"/>
      <c r="J326" s="333"/>
      <c r="K326" s="333"/>
      <c r="L326" s="333"/>
      <c r="M326" s="333"/>
      <c r="N326" s="333"/>
      <c r="O326" s="333"/>
      <c r="P326" s="333"/>
      <c r="Q326" s="333"/>
      <c r="R326" s="333"/>
      <c r="S326" s="333"/>
      <c r="T326" s="333"/>
      <c r="U326" s="333"/>
      <c r="V326" s="333"/>
    </row>
    <row r="327" spans="1:22" ht="26.1" customHeight="1" x14ac:dyDescent="0.15">
      <c r="A327" s="333"/>
      <c r="B327" s="333"/>
      <c r="C327" s="333"/>
      <c r="D327" s="333"/>
      <c r="E327" s="333"/>
      <c r="F327" s="333"/>
      <c r="G327" s="333"/>
      <c r="H327" s="333"/>
      <c r="I327" s="333"/>
      <c r="J327" s="333"/>
      <c r="K327" s="333"/>
      <c r="L327" s="333"/>
      <c r="M327" s="333"/>
      <c r="N327" s="333"/>
      <c r="O327" s="333"/>
      <c r="P327" s="333"/>
      <c r="Q327" s="333"/>
      <c r="R327" s="333"/>
      <c r="S327" s="333"/>
      <c r="T327" s="333"/>
      <c r="U327" s="333"/>
      <c r="V327" s="333"/>
    </row>
    <row r="328" spans="1:22" ht="26.1" customHeight="1" x14ac:dyDescent="0.15">
      <c r="A328" s="333"/>
      <c r="B328" s="333"/>
      <c r="C328" s="333"/>
      <c r="D328" s="333"/>
      <c r="E328" s="333"/>
      <c r="F328" s="333"/>
      <c r="G328" s="333"/>
      <c r="H328" s="333"/>
      <c r="I328" s="333"/>
      <c r="J328" s="333"/>
      <c r="K328" s="333"/>
      <c r="L328" s="333"/>
      <c r="M328" s="333"/>
      <c r="N328" s="333"/>
      <c r="O328" s="333"/>
      <c r="P328" s="333"/>
      <c r="Q328" s="333"/>
      <c r="R328" s="333"/>
      <c r="S328" s="333"/>
      <c r="T328" s="333"/>
      <c r="U328" s="333"/>
      <c r="V328" s="333"/>
    </row>
    <row r="329" spans="1:22" ht="26.1" customHeight="1" x14ac:dyDescent="0.15">
      <c r="A329" s="333"/>
      <c r="B329" s="333"/>
      <c r="C329" s="333"/>
      <c r="D329" s="333"/>
      <c r="E329" s="333"/>
      <c r="F329" s="333"/>
      <c r="G329" s="333"/>
      <c r="H329" s="333"/>
      <c r="I329" s="333"/>
      <c r="J329" s="333"/>
      <c r="K329" s="333"/>
      <c r="L329" s="333"/>
      <c r="M329" s="333"/>
      <c r="N329" s="333"/>
      <c r="O329" s="333"/>
      <c r="P329" s="333"/>
      <c r="Q329" s="333"/>
      <c r="R329" s="333"/>
      <c r="S329" s="333"/>
      <c r="T329" s="333"/>
      <c r="U329" s="333"/>
      <c r="V329" s="333"/>
    </row>
    <row r="330" spans="1:22" ht="26.1" customHeight="1" x14ac:dyDescent="0.15">
      <c r="A330" s="333"/>
      <c r="B330" s="333"/>
      <c r="C330" s="333"/>
      <c r="D330" s="333"/>
      <c r="E330" s="333"/>
      <c r="F330" s="333"/>
      <c r="G330" s="333"/>
      <c r="H330" s="333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  <c r="S330" s="333"/>
      <c r="T330" s="333"/>
      <c r="U330" s="333"/>
      <c r="V330" s="333"/>
    </row>
    <row r="331" spans="1:22" ht="26.1" customHeight="1" x14ac:dyDescent="0.15">
      <c r="A331" s="333"/>
      <c r="B331" s="333"/>
      <c r="C331" s="333"/>
      <c r="D331" s="333"/>
      <c r="E331" s="333"/>
      <c r="F331" s="333"/>
      <c r="G331" s="333"/>
      <c r="H331" s="333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  <c r="S331" s="333"/>
      <c r="T331" s="333"/>
      <c r="U331" s="333"/>
      <c r="V331" s="333"/>
    </row>
    <row r="332" spans="1:22" ht="26.1" customHeight="1" x14ac:dyDescent="0.15">
      <c r="A332" s="333"/>
      <c r="B332" s="333"/>
      <c r="C332" s="333"/>
      <c r="D332" s="333"/>
      <c r="E332" s="333"/>
      <c r="F332" s="333"/>
      <c r="G332" s="333"/>
      <c r="H332" s="333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  <c r="S332" s="333"/>
      <c r="T332" s="333"/>
      <c r="U332" s="333"/>
      <c r="V332" s="333"/>
    </row>
    <row r="333" spans="1:22" ht="26.1" customHeight="1" x14ac:dyDescent="0.15">
      <c r="A333" s="333"/>
      <c r="B333" s="333"/>
      <c r="C333" s="333"/>
      <c r="D333" s="333"/>
      <c r="E333" s="333"/>
      <c r="F333" s="333"/>
      <c r="G333" s="333"/>
      <c r="H333" s="333"/>
      <c r="I333" s="333"/>
      <c r="J333" s="333"/>
      <c r="K333" s="333"/>
      <c r="L333" s="333"/>
      <c r="M333" s="333"/>
      <c r="N333" s="333"/>
      <c r="O333" s="333"/>
      <c r="P333" s="333"/>
      <c r="Q333" s="333"/>
      <c r="R333" s="333"/>
      <c r="S333" s="333"/>
      <c r="T333" s="333"/>
      <c r="U333" s="333"/>
      <c r="V333" s="333"/>
    </row>
    <row r="334" spans="1:22" ht="26.1" customHeight="1" x14ac:dyDescent="0.15">
      <c r="A334" s="333"/>
      <c r="B334" s="333"/>
      <c r="C334" s="333"/>
      <c r="D334" s="333"/>
      <c r="E334" s="333"/>
      <c r="F334" s="333"/>
      <c r="G334" s="333"/>
      <c r="H334" s="333"/>
      <c r="I334" s="333"/>
      <c r="J334" s="333"/>
      <c r="K334" s="333"/>
      <c r="L334" s="333"/>
      <c r="M334" s="333"/>
      <c r="N334" s="333"/>
      <c r="O334" s="333"/>
      <c r="P334" s="333"/>
      <c r="Q334" s="333"/>
      <c r="R334" s="333"/>
      <c r="S334" s="333"/>
      <c r="T334" s="333"/>
      <c r="U334" s="333"/>
      <c r="V334" s="333"/>
    </row>
    <row r="335" spans="1:22" ht="26.1" customHeight="1" x14ac:dyDescent="0.15">
      <c r="A335" s="333"/>
      <c r="B335" s="333"/>
      <c r="C335" s="333"/>
      <c r="D335" s="333"/>
      <c r="E335" s="333"/>
      <c r="F335" s="333"/>
      <c r="G335" s="333"/>
      <c r="H335" s="333"/>
      <c r="I335" s="333"/>
      <c r="J335" s="333"/>
      <c r="K335" s="333"/>
      <c r="L335" s="333"/>
      <c r="M335" s="333"/>
      <c r="N335" s="333"/>
      <c r="O335" s="333"/>
      <c r="P335" s="333"/>
      <c r="Q335" s="333"/>
      <c r="R335" s="333"/>
      <c r="S335" s="333"/>
      <c r="T335" s="333"/>
      <c r="U335" s="333"/>
      <c r="V335" s="333"/>
    </row>
    <row r="336" spans="1:22" ht="26.1" customHeight="1" x14ac:dyDescent="0.15">
      <c r="A336" s="333"/>
      <c r="B336" s="333"/>
      <c r="C336" s="333"/>
      <c r="D336" s="333"/>
      <c r="E336" s="333"/>
      <c r="F336" s="333"/>
      <c r="G336" s="333"/>
      <c r="H336" s="333"/>
      <c r="I336" s="333"/>
      <c r="J336" s="333"/>
      <c r="K336" s="333"/>
      <c r="L336" s="333"/>
      <c r="M336" s="333"/>
      <c r="N336" s="333"/>
      <c r="O336" s="333"/>
      <c r="P336" s="333"/>
      <c r="Q336" s="333"/>
      <c r="R336" s="333"/>
      <c r="S336" s="333"/>
      <c r="T336" s="333"/>
      <c r="U336" s="333"/>
      <c r="V336" s="333"/>
    </row>
    <row r="337" spans="1:22" ht="26.1" customHeight="1" x14ac:dyDescent="0.15">
      <c r="A337" s="333"/>
      <c r="B337" s="333"/>
      <c r="C337" s="333"/>
      <c r="D337" s="333"/>
      <c r="E337" s="333"/>
      <c r="F337" s="333"/>
      <c r="G337" s="333"/>
      <c r="H337" s="333"/>
      <c r="I337" s="333"/>
      <c r="J337" s="333"/>
      <c r="K337" s="333"/>
      <c r="L337" s="333"/>
      <c r="M337" s="333"/>
      <c r="N337" s="333"/>
      <c r="O337" s="333"/>
      <c r="P337" s="333"/>
      <c r="Q337" s="333"/>
      <c r="R337" s="333"/>
      <c r="S337" s="333"/>
      <c r="T337" s="333"/>
      <c r="U337" s="333"/>
      <c r="V337" s="333"/>
    </row>
    <row r="338" spans="1:22" ht="26.1" customHeight="1" x14ac:dyDescent="0.15">
      <c r="A338" s="333"/>
      <c r="B338" s="333"/>
      <c r="C338" s="333"/>
      <c r="D338" s="333"/>
      <c r="E338" s="333"/>
      <c r="F338" s="333"/>
      <c r="G338" s="333"/>
      <c r="H338" s="333"/>
      <c r="I338" s="333"/>
      <c r="J338" s="333"/>
      <c r="K338" s="333"/>
      <c r="L338" s="333"/>
      <c r="M338" s="333"/>
      <c r="N338" s="333"/>
      <c r="O338" s="333"/>
      <c r="P338" s="333"/>
      <c r="Q338" s="333"/>
      <c r="R338" s="333"/>
      <c r="S338" s="333"/>
      <c r="T338" s="333"/>
      <c r="U338" s="333"/>
      <c r="V338" s="333"/>
    </row>
    <row r="339" spans="1:22" ht="26.1" customHeight="1" x14ac:dyDescent="0.15">
      <c r="A339" s="333"/>
      <c r="B339" s="333"/>
      <c r="C339" s="333"/>
      <c r="D339" s="333"/>
      <c r="E339" s="333"/>
      <c r="F339" s="333"/>
      <c r="G339" s="333"/>
      <c r="H339" s="333"/>
      <c r="I339" s="333"/>
      <c r="J339" s="333"/>
      <c r="K339" s="333"/>
      <c r="L339" s="333"/>
      <c r="M339" s="333"/>
      <c r="N339" s="333"/>
      <c r="O339" s="333"/>
      <c r="P339" s="333"/>
      <c r="Q339" s="333"/>
      <c r="R339" s="333"/>
      <c r="S339" s="333"/>
      <c r="T339" s="333"/>
      <c r="U339" s="333"/>
      <c r="V339" s="333"/>
    </row>
    <row r="340" spans="1:22" ht="26.1" customHeight="1" x14ac:dyDescent="0.15">
      <c r="A340" s="333"/>
      <c r="B340" s="333"/>
      <c r="C340" s="333"/>
      <c r="D340" s="333"/>
      <c r="E340" s="333"/>
      <c r="F340" s="333"/>
      <c r="G340" s="333"/>
      <c r="H340" s="333"/>
      <c r="I340" s="333"/>
      <c r="J340" s="333"/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  <c r="V340" s="333"/>
    </row>
    <row r="341" spans="1:22" ht="26.1" customHeight="1" x14ac:dyDescent="0.15">
      <c r="A341" s="333"/>
      <c r="B341" s="333"/>
      <c r="C341" s="333"/>
      <c r="D341" s="333"/>
      <c r="E341" s="333"/>
      <c r="F341" s="333"/>
      <c r="G341" s="333"/>
      <c r="H341" s="333"/>
      <c r="I341" s="333"/>
      <c r="J341" s="333"/>
      <c r="K341" s="333"/>
      <c r="L341" s="333"/>
      <c r="M341" s="333"/>
      <c r="N341" s="333"/>
      <c r="O341" s="333"/>
      <c r="P341" s="333"/>
      <c r="Q341" s="333"/>
      <c r="R341" s="333"/>
      <c r="S341" s="333"/>
      <c r="T341" s="333"/>
      <c r="U341" s="333"/>
      <c r="V341" s="333"/>
    </row>
    <row r="342" spans="1:22" ht="26.1" customHeight="1" x14ac:dyDescent="0.15">
      <c r="A342" s="333"/>
      <c r="B342" s="333"/>
      <c r="C342" s="333"/>
      <c r="D342" s="333"/>
      <c r="E342" s="333"/>
      <c r="F342" s="333"/>
      <c r="G342" s="333"/>
      <c r="H342" s="333"/>
      <c r="I342" s="333"/>
      <c r="J342" s="333"/>
      <c r="K342" s="333"/>
      <c r="L342" s="333"/>
      <c r="M342" s="333"/>
      <c r="N342" s="333"/>
      <c r="O342" s="333"/>
      <c r="P342" s="333"/>
      <c r="Q342" s="333"/>
      <c r="R342" s="333"/>
      <c r="S342" s="333"/>
      <c r="T342" s="333"/>
      <c r="U342" s="333"/>
      <c r="V342" s="333"/>
    </row>
    <row r="343" spans="1:22" ht="26.1" customHeight="1" x14ac:dyDescent="0.15">
      <c r="A343" s="333"/>
      <c r="B343" s="333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</row>
    <row r="344" spans="1:22" ht="26.1" customHeight="1" x14ac:dyDescent="0.15">
      <c r="A344" s="333"/>
      <c r="B344" s="333"/>
      <c r="C344" s="333"/>
      <c r="D344" s="333"/>
      <c r="E344" s="333"/>
      <c r="F344" s="333"/>
      <c r="G344" s="333"/>
      <c r="H344" s="333"/>
      <c r="I344" s="333"/>
      <c r="J344" s="333"/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V344" s="333"/>
    </row>
    <row r="345" spans="1:22" ht="26.1" customHeight="1" x14ac:dyDescent="0.15">
      <c r="A345" s="333"/>
      <c r="B345" s="333"/>
      <c r="C345" s="333"/>
      <c r="D345" s="333"/>
      <c r="E345" s="333"/>
      <c r="F345" s="333"/>
      <c r="G345" s="333"/>
      <c r="H345" s="333"/>
      <c r="I345" s="333"/>
      <c r="J345" s="333"/>
      <c r="K345" s="333"/>
      <c r="L345" s="333"/>
      <c r="M345" s="333"/>
      <c r="N345" s="333"/>
      <c r="O345" s="333"/>
      <c r="P345" s="333"/>
      <c r="Q345" s="333"/>
      <c r="R345" s="333"/>
      <c r="S345" s="333"/>
      <c r="T345" s="333"/>
      <c r="U345" s="333"/>
      <c r="V345" s="333"/>
    </row>
    <row r="346" spans="1:22" ht="26.1" customHeight="1" x14ac:dyDescent="0.15">
      <c r="A346" s="333"/>
      <c r="B346" s="333"/>
      <c r="C346" s="333"/>
      <c r="D346" s="333"/>
      <c r="E346" s="333"/>
      <c r="F346" s="333"/>
      <c r="G346" s="333"/>
      <c r="H346" s="333"/>
      <c r="I346" s="333"/>
      <c r="J346" s="333"/>
      <c r="K346" s="333"/>
      <c r="L346" s="333"/>
      <c r="M346" s="333"/>
      <c r="N346" s="333"/>
      <c r="O346" s="333"/>
      <c r="P346" s="333"/>
      <c r="Q346" s="333"/>
      <c r="R346" s="333"/>
      <c r="S346" s="333"/>
      <c r="T346" s="333"/>
      <c r="U346" s="333"/>
      <c r="V346" s="333"/>
    </row>
    <row r="347" spans="1:22" ht="26.1" customHeight="1" x14ac:dyDescent="0.15">
      <c r="A347" s="333"/>
      <c r="B347" s="333"/>
      <c r="C347" s="333"/>
      <c r="D347" s="333"/>
      <c r="E347" s="333"/>
      <c r="F347" s="333"/>
      <c r="G347" s="333"/>
      <c r="H347" s="333"/>
      <c r="I347" s="333"/>
      <c r="J347" s="333"/>
      <c r="K347" s="333"/>
      <c r="L347" s="333"/>
      <c r="M347" s="333"/>
      <c r="N347" s="333"/>
      <c r="O347" s="333"/>
      <c r="P347" s="333"/>
      <c r="Q347" s="333"/>
      <c r="R347" s="333"/>
      <c r="S347" s="333"/>
      <c r="T347" s="333"/>
      <c r="U347" s="333"/>
      <c r="V347" s="333"/>
    </row>
    <row r="348" spans="1:22" ht="26.1" customHeight="1" x14ac:dyDescent="0.15">
      <c r="A348" s="333"/>
      <c r="B348" s="333"/>
      <c r="C348" s="333"/>
      <c r="D348" s="333"/>
      <c r="E348" s="333"/>
      <c r="F348" s="333"/>
      <c r="G348" s="333"/>
      <c r="H348" s="333"/>
      <c r="I348" s="333"/>
      <c r="J348" s="333"/>
      <c r="K348" s="333"/>
      <c r="L348" s="333"/>
      <c r="M348" s="333"/>
      <c r="N348" s="333"/>
      <c r="O348" s="333"/>
      <c r="P348" s="333"/>
      <c r="Q348" s="333"/>
      <c r="R348" s="333"/>
      <c r="S348" s="333"/>
      <c r="T348" s="333"/>
      <c r="U348" s="333"/>
      <c r="V348" s="333"/>
    </row>
    <row r="349" spans="1:22" ht="26.1" customHeight="1" x14ac:dyDescent="0.15">
      <c r="A349" s="333"/>
      <c r="B349" s="333"/>
      <c r="C349" s="333"/>
      <c r="D349" s="333"/>
      <c r="E349" s="333"/>
      <c r="F349" s="333"/>
      <c r="G349" s="333"/>
      <c r="H349" s="333"/>
      <c r="I349" s="333"/>
      <c r="J349" s="333"/>
      <c r="K349" s="333"/>
      <c r="L349" s="333"/>
      <c r="M349" s="333"/>
      <c r="N349" s="333"/>
      <c r="O349" s="333"/>
      <c r="P349" s="333"/>
      <c r="Q349" s="333"/>
      <c r="R349" s="333"/>
      <c r="S349" s="333"/>
      <c r="T349" s="333"/>
      <c r="U349" s="333"/>
      <c r="V349" s="333"/>
    </row>
    <row r="350" spans="1:22" ht="26.1" customHeight="1" x14ac:dyDescent="0.15">
      <c r="A350" s="333"/>
      <c r="B350" s="333"/>
      <c r="C350" s="333"/>
      <c r="D350" s="333"/>
      <c r="E350" s="333"/>
      <c r="F350" s="333"/>
      <c r="G350" s="333"/>
      <c r="H350" s="333"/>
      <c r="I350" s="333"/>
      <c r="J350" s="333"/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V350" s="333"/>
    </row>
    <row r="351" spans="1:22" ht="26.1" customHeight="1" x14ac:dyDescent="0.15">
      <c r="A351" s="333"/>
      <c r="B351" s="333"/>
      <c r="C351" s="333"/>
      <c r="D351" s="333"/>
      <c r="E351" s="333"/>
      <c r="F351" s="333"/>
      <c r="G351" s="333"/>
      <c r="H351" s="333"/>
      <c r="I351" s="333"/>
      <c r="J351" s="333"/>
      <c r="K351" s="333"/>
      <c r="L351" s="333"/>
      <c r="M351" s="333"/>
      <c r="N351" s="333"/>
      <c r="O351" s="333"/>
      <c r="P351" s="333"/>
      <c r="Q351" s="333"/>
      <c r="R351" s="333"/>
      <c r="S351" s="333"/>
      <c r="T351" s="333"/>
      <c r="U351" s="333"/>
      <c r="V351" s="333"/>
    </row>
    <row r="352" spans="1:22" ht="26.1" customHeight="1" x14ac:dyDescent="0.15">
      <c r="A352" s="333"/>
      <c r="B352" s="333"/>
      <c r="C352" s="333"/>
      <c r="D352" s="333"/>
      <c r="E352" s="333"/>
      <c r="F352" s="333"/>
      <c r="G352" s="333"/>
      <c r="H352" s="333"/>
      <c r="I352" s="333"/>
      <c r="J352" s="333"/>
      <c r="K352" s="333"/>
      <c r="L352" s="333"/>
      <c r="M352" s="333"/>
      <c r="N352" s="333"/>
      <c r="O352" s="333"/>
      <c r="P352" s="333"/>
      <c r="Q352" s="333"/>
      <c r="R352" s="333"/>
      <c r="S352" s="333"/>
      <c r="T352" s="333"/>
      <c r="U352" s="333"/>
      <c r="V352" s="333"/>
    </row>
    <row r="353" spans="1:22" ht="26.1" customHeight="1" x14ac:dyDescent="0.15">
      <c r="A353" s="333"/>
      <c r="B353" s="333"/>
      <c r="C353" s="333"/>
      <c r="D353" s="333"/>
      <c r="E353" s="333"/>
      <c r="F353" s="333"/>
      <c r="G353" s="333"/>
      <c r="H353" s="333"/>
      <c r="I353" s="333"/>
      <c r="J353" s="333"/>
      <c r="K353" s="333"/>
      <c r="L353" s="333"/>
      <c r="M353" s="333"/>
      <c r="N353" s="333"/>
      <c r="O353" s="333"/>
      <c r="P353" s="333"/>
      <c r="Q353" s="333"/>
      <c r="R353" s="333"/>
      <c r="S353" s="333"/>
      <c r="T353" s="333"/>
      <c r="U353" s="333"/>
      <c r="V353" s="333"/>
    </row>
    <row r="354" spans="1:22" ht="26.1" customHeight="1" x14ac:dyDescent="0.15">
      <c r="A354" s="333"/>
      <c r="B354" s="333"/>
      <c r="C354" s="333"/>
      <c r="D354" s="333"/>
      <c r="E354" s="333"/>
      <c r="F354" s="333"/>
      <c r="G354" s="333"/>
      <c r="H354" s="333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  <c r="S354" s="333"/>
      <c r="T354" s="333"/>
      <c r="U354" s="333"/>
      <c r="V354" s="333"/>
    </row>
    <row r="355" spans="1:22" ht="26.1" customHeight="1" x14ac:dyDescent="0.15">
      <c r="A355" s="333"/>
      <c r="B355" s="333"/>
      <c r="C355" s="333"/>
      <c r="D355" s="333"/>
      <c r="E355" s="333"/>
      <c r="F355" s="333"/>
      <c r="G355" s="333"/>
      <c r="H355" s="333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  <c r="S355" s="333"/>
      <c r="T355" s="333"/>
      <c r="U355" s="333"/>
      <c r="V355" s="333"/>
    </row>
    <row r="356" spans="1:22" ht="26.1" customHeight="1" x14ac:dyDescent="0.15">
      <c r="A356" s="333"/>
      <c r="B356" s="333"/>
      <c r="C356" s="333"/>
      <c r="D356" s="333"/>
      <c r="E356" s="333"/>
      <c r="F356" s="333"/>
      <c r="G356" s="333"/>
      <c r="H356" s="333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  <c r="S356" s="333"/>
      <c r="T356" s="333"/>
      <c r="U356" s="333"/>
      <c r="V356" s="333"/>
    </row>
    <row r="357" spans="1:22" ht="26.1" customHeight="1" x14ac:dyDescent="0.15">
      <c r="A357" s="333"/>
      <c r="B357" s="333"/>
      <c r="C357" s="333"/>
      <c r="D357" s="333"/>
      <c r="E357" s="333"/>
      <c r="F357" s="333"/>
      <c r="G357" s="333"/>
      <c r="H357" s="333"/>
      <c r="I357" s="333"/>
      <c r="J357" s="333"/>
      <c r="K357" s="333"/>
      <c r="L357" s="333"/>
      <c r="M357" s="333"/>
      <c r="N357" s="333"/>
      <c r="O357" s="333"/>
      <c r="P357" s="333"/>
      <c r="Q357" s="333"/>
      <c r="R357" s="333"/>
      <c r="S357" s="333"/>
      <c r="T357" s="333"/>
      <c r="U357" s="333"/>
      <c r="V357" s="333"/>
    </row>
    <row r="358" spans="1:22" ht="26.1" customHeight="1" x14ac:dyDescent="0.15">
      <c r="A358" s="333"/>
      <c r="B358" s="333"/>
      <c r="C358" s="333"/>
      <c r="D358" s="333"/>
      <c r="E358" s="333"/>
      <c r="F358" s="333"/>
      <c r="G358" s="333"/>
      <c r="H358" s="333"/>
      <c r="I358" s="333"/>
      <c r="J358" s="333"/>
      <c r="K358" s="333"/>
      <c r="L358" s="333"/>
      <c r="M358" s="333"/>
      <c r="N358" s="333"/>
      <c r="O358" s="333"/>
      <c r="P358" s="333"/>
      <c r="Q358" s="333"/>
      <c r="R358" s="333"/>
      <c r="S358" s="333"/>
      <c r="T358" s="333"/>
      <c r="U358" s="333"/>
      <c r="V358" s="333"/>
    </row>
    <row r="359" spans="1:22" ht="26.1" customHeight="1" x14ac:dyDescent="0.15">
      <c r="A359" s="333"/>
      <c r="B359" s="333"/>
      <c r="C359" s="333"/>
      <c r="D359" s="333"/>
      <c r="E359" s="333"/>
      <c r="F359" s="333"/>
      <c r="G359" s="333"/>
      <c r="H359" s="333"/>
      <c r="I359" s="333"/>
      <c r="J359" s="333"/>
      <c r="K359" s="333"/>
      <c r="L359" s="333"/>
      <c r="M359" s="333"/>
      <c r="N359" s="333"/>
      <c r="O359" s="333"/>
      <c r="P359" s="333"/>
      <c r="Q359" s="333"/>
      <c r="R359" s="333"/>
      <c r="S359" s="333"/>
      <c r="T359" s="333"/>
      <c r="U359" s="333"/>
      <c r="V359" s="333"/>
    </row>
    <row r="360" spans="1:22" ht="26.1" customHeight="1" x14ac:dyDescent="0.15">
      <c r="A360" s="333"/>
      <c r="B360" s="333"/>
      <c r="C360" s="333"/>
      <c r="D360" s="333"/>
      <c r="E360" s="333"/>
      <c r="F360" s="333"/>
      <c r="G360" s="333"/>
      <c r="H360" s="333"/>
      <c r="I360" s="333"/>
      <c r="J360" s="333"/>
      <c r="K360" s="333"/>
      <c r="L360" s="333"/>
      <c r="M360" s="333"/>
      <c r="N360" s="333"/>
      <c r="O360" s="333"/>
      <c r="P360" s="333"/>
      <c r="Q360" s="333"/>
      <c r="R360" s="333"/>
      <c r="S360" s="333"/>
      <c r="T360" s="333"/>
      <c r="U360" s="333"/>
      <c r="V360" s="333"/>
    </row>
    <row r="361" spans="1:22" ht="26.1" customHeight="1" x14ac:dyDescent="0.15">
      <c r="A361" s="333"/>
      <c r="B361" s="333"/>
      <c r="C361" s="333"/>
      <c r="D361" s="333"/>
      <c r="E361" s="333"/>
      <c r="F361" s="333"/>
      <c r="G361" s="333"/>
      <c r="H361" s="333"/>
      <c r="I361" s="333"/>
      <c r="J361" s="333"/>
      <c r="K361" s="333"/>
      <c r="L361" s="333"/>
      <c r="M361" s="333"/>
      <c r="N361" s="333"/>
      <c r="O361" s="333"/>
      <c r="P361" s="333"/>
      <c r="Q361" s="333"/>
      <c r="R361" s="333"/>
      <c r="S361" s="333"/>
      <c r="T361" s="333"/>
      <c r="U361" s="333"/>
      <c r="V361" s="333"/>
    </row>
    <row r="362" spans="1:22" ht="26.1" customHeight="1" x14ac:dyDescent="0.15">
      <c r="A362" s="333"/>
      <c r="B362" s="333"/>
      <c r="C362" s="333"/>
      <c r="D362" s="333"/>
      <c r="E362" s="333"/>
      <c r="F362" s="333"/>
      <c r="G362" s="333"/>
      <c r="H362" s="333"/>
      <c r="I362" s="333"/>
      <c r="J362" s="333"/>
      <c r="K362" s="333"/>
      <c r="L362" s="333"/>
      <c r="M362" s="333"/>
      <c r="N362" s="333"/>
      <c r="O362" s="333"/>
      <c r="P362" s="333"/>
      <c r="Q362" s="333"/>
      <c r="R362" s="333"/>
      <c r="S362" s="333"/>
      <c r="T362" s="333"/>
      <c r="U362" s="333"/>
      <c r="V362" s="333"/>
    </row>
    <row r="363" spans="1:22" ht="26.1" customHeight="1" x14ac:dyDescent="0.15">
      <c r="A363" s="333"/>
      <c r="B363" s="333"/>
      <c r="C363" s="333"/>
      <c r="D363" s="333"/>
      <c r="E363" s="333"/>
      <c r="F363" s="333"/>
      <c r="G363" s="333"/>
      <c r="H363" s="333"/>
      <c r="I363" s="333"/>
      <c r="J363" s="333"/>
      <c r="K363" s="333"/>
      <c r="L363" s="333"/>
      <c r="M363" s="333"/>
      <c r="N363" s="333"/>
      <c r="O363" s="333"/>
      <c r="P363" s="333"/>
      <c r="Q363" s="333"/>
      <c r="R363" s="333"/>
      <c r="S363" s="333"/>
      <c r="T363" s="333"/>
      <c r="U363" s="333"/>
      <c r="V363" s="333"/>
    </row>
    <row r="364" spans="1:22" ht="26.1" customHeight="1" x14ac:dyDescent="0.15">
      <c r="A364" s="333"/>
      <c r="B364" s="333"/>
      <c r="C364" s="333"/>
      <c r="D364" s="333"/>
      <c r="E364" s="333"/>
      <c r="F364" s="333"/>
      <c r="G364" s="333"/>
      <c r="H364" s="333"/>
      <c r="I364" s="333"/>
      <c r="J364" s="333"/>
      <c r="K364" s="333"/>
      <c r="L364" s="333"/>
      <c r="M364" s="333"/>
      <c r="N364" s="333"/>
      <c r="O364" s="333"/>
      <c r="P364" s="333"/>
      <c r="Q364" s="333"/>
      <c r="R364" s="333"/>
      <c r="S364" s="333"/>
      <c r="T364" s="333"/>
      <c r="U364" s="333"/>
      <c r="V364" s="333"/>
    </row>
    <row r="365" spans="1:22" ht="26.1" customHeight="1" x14ac:dyDescent="0.15">
      <c r="A365" s="333"/>
      <c r="B365" s="333"/>
      <c r="C365" s="333"/>
      <c r="D365" s="333"/>
      <c r="E365" s="333"/>
      <c r="F365" s="333"/>
      <c r="G365" s="333"/>
      <c r="H365" s="333"/>
      <c r="I365" s="333"/>
      <c r="J365" s="333"/>
      <c r="K365" s="333"/>
      <c r="L365" s="333"/>
      <c r="M365" s="333"/>
      <c r="N365" s="333"/>
      <c r="O365" s="333"/>
      <c r="P365" s="333"/>
      <c r="Q365" s="333"/>
      <c r="R365" s="333"/>
      <c r="S365" s="333"/>
      <c r="T365" s="333"/>
      <c r="U365" s="333"/>
      <c r="V365" s="333"/>
    </row>
    <row r="366" spans="1:22" ht="26.1" customHeight="1" x14ac:dyDescent="0.15">
      <c r="A366" s="333"/>
      <c r="B366" s="333"/>
      <c r="C366" s="333"/>
      <c r="D366" s="333"/>
      <c r="E366" s="333"/>
      <c r="F366" s="333"/>
      <c r="G366" s="333"/>
      <c r="H366" s="333"/>
      <c r="I366" s="333"/>
      <c r="J366" s="333"/>
      <c r="K366" s="333"/>
      <c r="L366" s="333"/>
      <c r="M366" s="333"/>
      <c r="N366" s="333"/>
      <c r="O366" s="333"/>
      <c r="P366" s="333"/>
      <c r="Q366" s="333"/>
      <c r="R366" s="333"/>
      <c r="S366" s="333"/>
      <c r="T366" s="333"/>
      <c r="U366" s="333"/>
      <c r="V366" s="333"/>
    </row>
    <row r="367" spans="1:22" ht="26.1" customHeight="1" x14ac:dyDescent="0.15">
      <c r="A367" s="333"/>
      <c r="B367" s="333"/>
      <c r="C367" s="333"/>
      <c r="D367" s="333"/>
      <c r="E367" s="333"/>
      <c r="F367" s="333"/>
      <c r="G367" s="333"/>
      <c r="H367" s="333"/>
      <c r="I367" s="333"/>
      <c r="J367" s="333"/>
      <c r="K367" s="333"/>
      <c r="L367" s="333"/>
      <c r="M367" s="333"/>
      <c r="N367" s="333"/>
      <c r="O367" s="333"/>
      <c r="P367" s="333"/>
      <c r="Q367" s="333"/>
      <c r="R367" s="333"/>
      <c r="S367" s="333"/>
      <c r="T367" s="333"/>
      <c r="U367" s="333"/>
      <c r="V367" s="333"/>
    </row>
    <row r="368" spans="1:22" ht="26.1" customHeight="1" x14ac:dyDescent="0.15">
      <c r="A368" s="333"/>
      <c r="B368" s="333"/>
      <c r="C368" s="333"/>
      <c r="D368" s="333"/>
      <c r="E368" s="333"/>
      <c r="F368" s="333"/>
      <c r="G368" s="333"/>
      <c r="H368" s="333"/>
      <c r="I368" s="333"/>
      <c r="J368" s="333"/>
      <c r="K368" s="333"/>
      <c r="L368" s="333"/>
      <c r="M368" s="333"/>
      <c r="N368" s="333"/>
      <c r="O368" s="333"/>
      <c r="P368" s="333"/>
      <c r="Q368" s="333"/>
      <c r="R368" s="333"/>
      <c r="S368" s="333"/>
      <c r="T368" s="333"/>
      <c r="U368" s="333"/>
      <c r="V368" s="333"/>
    </row>
    <row r="369" spans="1:22" ht="26.1" customHeight="1" x14ac:dyDescent="0.15">
      <c r="A369" s="333"/>
      <c r="B369" s="333"/>
      <c r="C369" s="333"/>
      <c r="D369" s="333"/>
      <c r="E369" s="333"/>
      <c r="F369" s="333"/>
      <c r="G369" s="333"/>
      <c r="H369" s="333"/>
      <c r="I369" s="333"/>
      <c r="J369" s="333"/>
      <c r="K369" s="333"/>
      <c r="L369" s="333"/>
      <c r="M369" s="333"/>
      <c r="N369" s="333"/>
      <c r="O369" s="333"/>
      <c r="P369" s="333"/>
      <c r="Q369" s="333"/>
      <c r="R369" s="333"/>
      <c r="S369" s="333"/>
      <c r="T369" s="333"/>
      <c r="U369" s="333"/>
      <c r="V369" s="333"/>
    </row>
    <row r="370" spans="1:22" ht="26.1" customHeight="1" x14ac:dyDescent="0.15">
      <c r="A370" s="333"/>
      <c r="B370" s="333"/>
      <c r="C370" s="333"/>
      <c r="D370" s="333"/>
      <c r="E370" s="333"/>
      <c r="F370" s="333"/>
      <c r="G370" s="333"/>
      <c r="H370" s="333"/>
      <c r="I370" s="333"/>
      <c r="J370" s="333"/>
      <c r="K370" s="333"/>
      <c r="L370" s="333"/>
      <c r="M370" s="333"/>
      <c r="N370" s="333"/>
      <c r="O370" s="333"/>
      <c r="P370" s="333"/>
      <c r="Q370" s="333"/>
      <c r="R370" s="333"/>
      <c r="S370" s="333"/>
      <c r="T370" s="333"/>
      <c r="U370" s="333"/>
      <c r="V370" s="333"/>
    </row>
    <row r="371" spans="1:22" ht="26.1" customHeight="1" x14ac:dyDescent="0.15">
      <c r="A371" s="333"/>
      <c r="B371" s="333"/>
      <c r="C371" s="333"/>
      <c r="D371" s="333"/>
      <c r="E371" s="333"/>
      <c r="F371" s="333"/>
      <c r="G371" s="333"/>
      <c r="H371" s="333"/>
      <c r="I371" s="333"/>
      <c r="J371" s="333"/>
      <c r="K371" s="333"/>
      <c r="L371" s="333"/>
      <c r="M371" s="333"/>
      <c r="N371" s="333"/>
      <c r="O371" s="333"/>
      <c r="P371" s="333"/>
      <c r="Q371" s="333"/>
      <c r="R371" s="333"/>
      <c r="S371" s="333"/>
      <c r="T371" s="333"/>
      <c r="U371" s="333"/>
      <c r="V371" s="333"/>
    </row>
    <row r="372" spans="1:22" ht="26.1" customHeight="1" x14ac:dyDescent="0.15">
      <c r="A372" s="333"/>
      <c r="B372" s="333"/>
      <c r="C372" s="333"/>
      <c r="D372" s="333"/>
      <c r="E372" s="333"/>
      <c r="F372" s="333"/>
      <c r="G372" s="333"/>
      <c r="H372" s="333"/>
      <c r="I372" s="333"/>
      <c r="J372" s="333"/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V372" s="333"/>
    </row>
    <row r="373" spans="1:22" ht="26.1" customHeight="1" x14ac:dyDescent="0.15">
      <c r="A373" s="333"/>
      <c r="B373" s="333"/>
      <c r="C373" s="333"/>
      <c r="D373" s="333"/>
      <c r="E373" s="333"/>
      <c r="F373" s="333"/>
      <c r="G373" s="333"/>
      <c r="H373" s="333"/>
      <c r="I373" s="333"/>
      <c r="J373" s="333"/>
      <c r="K373" s="333"/>
      <c r="L373" s="333"/>
      <c r="M373" s="333"/>
      <c r="N373" s="333"/>
      <c r="O373" s="333"/>
      <c r="P373" s="333"/>
      <c r="Q373" s="333"/>
      <c r="R373" s="333"/>
      <c r="S373" s="333"/>
      <c r="T373" s="333"/>
      <c r="U373" s="333"/>
      <c r="V373" s="333"/>
    </row>
    <row r="374" spans="1:22" ht="26.1" customHeight="1" x14ac:dyDescent="0.15">
      <c r="A374" s="333"/>
      <c r="B374" s="333"/>
      <c r="C374" s="333"/>
      <c r="D374" s="333"/>
      <c r="E374" s="333"/>
      <c r="F374" s="333"/>
      <c r="G374" s="333"/>
      <c r="H374" s="333"/>
      <c r="I374" s="333"/>
      <c r="J374" s="333"/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333"/>
      <c r="V374" s="333"/>
    </row>
    <row r="375" spans="1:22" ht="26.1" customHeight="1" x14ac:dyDescent="0.15">
      <c r="A375" s="333"/>
      <c r="B375" s="333"/>
      <c r="C375" s="333"/>
      <c r="D375" s="333"/>
      <c r="E375" s="333"/>
      <c r="F375" s="333"/>
      <c r="G375" s="333"/>
      <c r="H375" s="333"/>
      <c r="I375" s="333"/>
      <c r="J375" s="333"/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333"/>
      <c r="V375" s="333"/>
    </row>
    <row r="376" spans="1:22" ht="26.1" customHeight="1" x14ac:dyDescent="0.15">
      <c r="A376" s="333"/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  <c r="M376" s="333"/>
      <c r="N376" s="333"/>
      <c r="O376" s="333"/>
      <c r="P376" s="333"/>
      <c r="Q376" s="333"/>
      <c r="R376" s="333"/>
      <c r="S376" s="333"/>
      <c r="T376" s="333"/>
      <c r="U376" s="333"/>
      <c r="V376" s="333"/>
    </row>
    <row r="377" spans="1:22" ht="26.1" customHeight="1" x14ac:dyDescent="0.15">
      <c r="A377" s="333"/>
      <c r="B377" s="333"/>
      <c r="C377" s="333"/>
      <c r="D377" s="333"/>
      <c r="E377" s="333"/>
      <c r="F377" s="333"/>
      <c r="G377" s="333"/>
      <c r="H377" s="333"/>
      <c r="I377" s="333"/>
      <c r="J377" s="333"/>
      <c r="K377" s="333"/>
      <c r="L377" s="333"/>
      <c r="M377" s="333"/>
      <c r="N377" s="333"/>
      <c r="O377" s="333"/>
      <c r="P377" s="333"/>
      <c r="Q377" s="333"/>
      <c r="R377" s="333"/>
      <c r="S377" s="333"/>
      <c r="T377" s="333"/>
      <c r="U377" s="333"/>
      <c r="V377" s="333"/>
    </row>
    <row r="378" spans="1:22" ht="26.1" customHeight="1" x14ac:dyDescent="0.15">
      <c r="A378" s="333"/>
      <c r="B378" s="333"/>
      <c r="C378" s="333"/>
      <c r="D378" s="333"/>
      <c r="E378" s="333"/>
      <c r="F378" s="333"/>
      <c r="G378" s="333"/>
      <c r="H378" s="333"/>
      <c r="I378" s="333"/>
      <c r="J378" s="333"/>
      <c r="K378" s="333"/>
      <c r="L378" s="333"/>
      <c r="M378" s="333"/>
      <c r="N378" s="333"/>
      <c r="O378" s="333"/>
      <c r="P378" s="333"/>
      <c r="Q378" s="333"/>
      <c r="R378" s="333"/>
      <c r="S378" s="333"/>
      <c r="T378" s="333"/>
      <c r="U378" s="333"/>
      <c r="V378" s="333"/>
    </row>
    <row r="379" spans="1:22" ht="26.1" customHeight="1" x14ac:dyDescent="0.15">
      <c r="A379" s="333"/>
      <c r="B379" s="333"/>
      <c r="C379" s="333"/>
      <c r="D379" s="333"/>
      <c r="E379" s="333"/>
      <c r="F379" s="333"/>
      <c r="G379" s="333"/>
      <c r="H379" s="333"/>
      <c r="I379" s="333"/>
      <c r="J379" s="333"/>
      <c r="K379" s="333"/>
      <c r="L379" s="333"/>
      <c r="M379" s="333"/>
      <c r="N379" s="333"/>
      <c r="O379" s="333"/>
      <c r="P379" s="333"/>
      <c r="Q379" s="333"/>
      <c r="R379" s="333"/>
      <c r="S379" s="333"/>
      <c r="T379" s="333"/>
      <c r="U379" s="333"/>
      <c r="V379" s="333"/>
    </row>
    <row r="380" spans="1:22" ht="26.1" customHeight="1" x14ac:dyDescent="0.15">
      <c r="A380" s="333"/>
      <c r="B380" s="333"/>
      <c r="C380" s="333"/>
      <c r="D380" s="333"/>
      <c r="E380" s="333"/>
      <c r="F380" s="333"/>
      <c r="G380" s="333"/>
      <c r="H380" s="333"/>
      <c r="I380" s="333"/>
      <c r="J380" s="333"/>
      <c r="K380" s="333"/>
      <c r="L380" s="333"/>
      <c r="M380" s="333"/>
      <c r="N380" s="333"/>
      <c r="O380" s="333"/>
      <c r="P380" s="333"/>
      <c r="Q380" s="333"/>
      <c r="R380" s="333"/>
      <c r="S380" s="333"/>
      <c r="T380" s="333"/>
      <c r="U380" s="333"/>
      <c r="V380" s="333"/>
    </row>
    <row r="381" spans="1:22" ht="26.1" customHeight="1" x14ac:dyDescent="0.15">
      <c r="A381" s="333"/>
      <c r="B381" s="333"/>
      <c r="C381" s="333"/>
      <c r="D381" s="333"/>
      <c r="E381" s="333"/>
      <c r="F381" s="333"/>
      <c r="G381" s="333"/>
      <c r="H381" s="333"/>
      <c r="I381" s="333"/>
      <c r="J381" s="333"/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</row>
    <row r="382" spans="1:22" ht="26.1" customHeight="1" x14ac:dyDescent="0.15">
      <c r="A382" s="333"/>
      <c r="B382" s="333"/>
      <c r="C382" s="333"/>
      <c r="D382" s="333"/>
      <c r="E382" s="333"/>
      <c r="F382" s="333"/>
      <c r="G382" s="333"/>
      <c r="H382" s="333"/>
      <c r="I382" s="333"/>
      <c r="J382" s="333"/>
      <c r="K382" s="333"/>
      <c r="L382" s="333"/>
      <c r="M382" s="333"/>
      <c r="N382" s="333"/>
      <c r="O382" s="333"/>
      <c r="P382" s="333"/>
      <c r="Q382" s="333"/>
      <c r="R382" s="333"/>
      <c r="S382" s="333"/>
      <c r="T382" s="333"/>
      <c r="U382" s="333"/>
      <c r="V382" s="333"/>
    </row>
    <row r="383" spans="1:22" ht="26.1" customHeight="1" x14ac:dyDescent="0.15">
      <c r="A383" s="333"/>
      <c r="B383" s="333"/>
      <c r="C383" s="333"/>
      <c r="D383" s="333"/>
      <c r="E383" s="333"/>
      <c r="F383" s="333"/>
      <c r="G383" s="333"/>
      <c r="H383" s="333"/>
      <c r="I383" s="333"/>
      <c r="J383" s="333"/>
      <c r="K383" s="333"/>
      <c r="L383" s="333"/>
      <c r="M383" s="333"/>
      <c r="N383" s="333"/>
      <c r="O383" s="333"/>
      <c r="P383" s="333"/>
      <c r="Q383" s="333"/>
      <c r="R383" s="333"/>
      <c r="S383" s="333"/>
      <c r="T383" s="333"/>
      <c r="U383" s="333"/>
      <c r="V383" s="333"/>
    </row>
    <row r="384" spans="1:22" ht="26.1" customHeight="1" x14ac:dyDescent="0.15">
      <c r="A384" s="333"/>
      <c r="B384" s="333"/>
      <c r="C384" s="333"/>
      <c r="D384" s="333"/>
      <c r="E384" s="333"/>
      <c r="F384" s="333"/>
      <c r="G384" s="333"/>
      <c r="H384" s="333"/>
      <c r="I384" s="333"/>
      <c r="J384" s="333"/>
      <c r="K384" s="333"/>
      <c r="L384" s="333"/>
      <c r="M384" s="333"/>
      <c r="N384" s="333"/>
      <c r="O384" s="333"/>
      <c r="P384" s="333"/>
      <c r="Q384" s="333"/>
      <c r="R384" s="333"/>
      <c r="S384" s="333"/>
      <c r="T384" s="333"/>
      <c r="U384" s="333"/>
      <c r="V384" s="333"/>
    </row>
    <row r="385" spans="1:22" ht="26.1" customHeight="1" x14ac:dyDescent="0.15">
      <c r="A385" s="333"/>
      <c r="B385" s="333"/>
      <c r="C385" s="333"/>
      <c r="D385" s="333"/>
      <c r="E385" s="333"/>
      <c r="F385" s="333"/>
      <c r="G385" s="333"/>
      <c r="H385" s="333"/>
      <c r="I385" s="333"/>
      <c r="J385" s="333"/>
      <c r="K385" s="333"/>
      <c r="L385" s="333"/>
      <c r="M385" s="333"/>
      <c r="N385" s="333"/>
      <c r="O385" s="333"/>
      <c r="P385" s="333"/>
      <c r="Q385" s="333"/>
      <c r="R385" s="333"/>
      <c r="S385" s="333"/>
      <c r="T385" s="333"/>
      <c r="U385" s="333"/>
      <c r="V385" s="333"/>
    </row>
    <row r="386" spans="1:22" ht="26.1" customHeight="1" x14ac:dyDescent="0.15">
      <c r="A386" s="333"/>
      <c r="B386" s="333"/>
      <c r="C386" s="333"/>
      <c r="D386" s="333"/>
      <c r="E386" s="333"/>
      <c r="F386" s="333"/>
      <c r="G386" s="333"/>
      <c r="H386" s="333"/>
      <c r="I386" s="333"/>
      <c r="J386" s="333"/>
      <c r="K386" s="333"/>
      <c r="L386" s="333"/>
      <c r="M386" s="333"/>
      <c r="N386" s="333"/>
      <c r="O386" s="333"/>
      <c r="P386" s="333"/>
      <c r="Q386" s="333"/>
      <c r="R386" s="333"/>
      <c r="S386" s="333"/>
      <c r="T386" s="333"/>
      <c r="U386" s="333"/>
      <c r="V386" s="333"/>
    </row>
    <row r="387" spans="1:22" ht="26.1" customHeight="1" x14ac:dyDescent="0.15">
      <c r="A387" s="333"/>
      <c r="B387" s="333"/>
      <c r="C387" s="333"/>
      <c r="D387" s="333"/>
      <c r="E387" s="333"/>
      <c r="F387" s="333"/>
      <c r="G387" s="333"/>
      <c r="H387" s="333"/>
      <c r="I387" s="333"/>
      <c r="J387" s="333"/>
      <c r="K387" s="333"/>
      <c r="L387" s="333"/>
      <c r="M387" s="333"/>
      <c r="N387" s="333"/>
      <c r="O387" s="333"/>
      <c r="P387" s="333"/>
      <c r="Q387" s="333"/>
      <c r="R387" s="333"/>
      <c r="S387" s="333"/>
      <c r="T387" s="333"/>
      <c r="U387" s="333"/>
      <c r="V387" s="333"/>
    </row>
    <row r="388" spans="1:22" ht="26.1" customHeight="1" x14ac:dyDescent="0.15">
      <c r="A388" s="333"/>
      <c r="B388" s="333"/>
      <c r="C388" s="333"/>
      <c r="D388" s="333"/>
      <c r="E388" s="333"/>
      <c r="F388" s="333"/>
      <c r="G388" s="333"/>
      <c r="H388" s="333"/>
      <c r="I388" s="333"/>
      <c r="J388" s="333"/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  <c r="V388" s="333"/>
    </row>
    <row r="389" spans="1:22" ht="26.1" customHeight="1" x14ac:dyDescent="0.15">
      <c r="A389" s="333"/>
      <c r="B389" s="333"/>
      <c r="C389" s="333"/>
      <c r="D389" s="333"/>
      <c r="E389" s="333"/>
      <c r="F389" s="333"/>
      <c r="G389" s="333"/>
      <c r="H389" s="333"/>
      <c r="I389" s="333"/>
      <c r="J389" s="333"/>
      <c r="K389" s="333"/>
      <c r="L389" s="333"/>
      <c r="M389" s="333"/>
      <c r="N389" s="333"/>
      <c r="O389" s="333"/>
      <c r="P389" s="333"/>
      <c r="Q389" s="333"/>
      <c r="R389" s="333"/>
      <c r="S389" s="333"/>
      <c r="T389" s="333"/>
      <c r="U389" s="333"/>
      <c r="V389" s="333"/>
    </row>
    <row r="390" spans="1:22" ht="26.1" customHeight="1" x14ac:dyDescent="0.15">
      <c r="A390" s="333"/>
      <c r="B390" s="333"/>
      <c r="C390" s="333"/>
      <c r="D390" s="333"/>
      <c r="E390" s="333"/>
      <c r="F390" s="333"/>
      <c r="G390" s="333"/>
      <c r="H390" s="333"/>
      <c r="I390" s="333"/>
      <c r="J390" s="333"/>
      <c r="K390" s="333"/>
      <c r="L390" s="333"/>
      <c r="M390" s="333"/>
      <c r="N390" s="333"/>
      <c r="O390" s="333"/>
      <c r="P390" s="333"/>
      <c r="Q390" s="333"/>
      <c r="R390" s="333"/>
      <c r="S390" s="333"/>
      <c r="T390" s="333"/>
      <c r="U390" s="333"/>
      <c r="V390" s="333"/>
    </row>
    <row r="391" spans="1:22" ht="26.1" customHeight="1" x14ac:dyDescent="0.15">
      <c r="A391" s="333"/>
      <c r="B391" s="333"/>
      <c r="C391" s="333"/>
      <c r="D391" s="333"/>
      <c r="E391" s="333"/>
      <c r="F391" s="333"/>
      <c r="G391" s="333"/>
      <c r="H391" s="333"/>
      <c r="I391" s="333"/>
      <c r="J391" s="333"/>
      <c r="K391" s="333"/>
      <c r="L391" s="333"/>
      <c r="M391" s="333"/>
      <c r="N391" s="333"/>
      <c r="O391" s="333"/>
      <c r="P391" s="333"/>
      <c r="Q391" s="333"/>
      <c r="R391" s="333"/>
      <c r="S391" s="333"/>
      <c r="T391" s="333"/>
      <c r="U391" s="333"/>
      <c r="V391" s="333"/>
    </row>
    <row r="392" spans="1:22" ht="26.1" customHeight="1" x14ac:dyDescent="0.15">
      <c r="A392" s="333"/>
      <c r="B392" s="333"/>
      <c r="C392" s="333"/>
      <c r="D392" s="333"/>
      <c r="E392" s="333"/>
      <c r="F392" s="333"/>
      <c r="G392" s="333"/>
      <c r="H392" s="333"/>
      <c r="I392" s="333"/>
      <c r="J392" s="333"/>
      <c r="K392" s="333"/>
      <c r="L392" s="333"/>
      <c r="M392" s="333"/>
      <c r="N392" s="333"/>
      <c r="O392" s="333"/>
      <c r="P392" s="333"/>
      <c r="Q392" s="333"/>
      <c r="R392" s="333"/>
      <c r="S392" s="333"/>
      <c r="T392" s="333"/>
      <c r="U392" s="333"/>
      <c r="V392" s="333"/>
    </row>
    <row r="393" spans="1:22" ht="26.1" customHeight="1" x14ac:dyDescent="0.15">
      <c r="A393" s="333"/>
      <c r="B393" s="333"/>
      <c r="C393" s="333"/>
      <c r="D393" s="333"/>
      <c r="E393" s="333"/>
      <c r="F393" s="333"/>
      <c r="G393" s="333"/>
      <c r="H393" s="333"/>
      <c r="I393" s="333"/>
      <c r="J393" s="333"/>
      <c r="K393" s="333"/>
      <c r="L393" s="333"/>
      <c r="M393" s="333"/>
      <c r="N393" s="333"/>
      <c r="O393" s="333"/>
      <c r="P393" s="333"/>
      <c r="Q393" s="333"/>
      <c r="R393" s="333"/>
      <c r="S393" s="333"/>
      <c r="T393" s="333"/>
      <c r="U393" s="333"/>
      <c r="V393" s="333"/>
    </row>
    <row r="394" spans="1:22" ht="26.1" customHeight="1" x14ac:dyDescent="0.15">
      <c r="A394" s="333"/>
      <c r="B394" s="333"/>
      <c r="C394" s="333"/>
      <c r="D394" s="333"/>
      <c r="E394" s="333"/>
      <c r="F394" s="333"/>
      <c r="G394" s="333"/>
      <c r="H394" s="333"/>
      <c r="I394" s="333"/>
      <c r="J394" s="333"/>
      <c r="K394" s="333"/>
      <c r="L394" s="333"/>
      <c r="M394" s="333"/>
      <c r="N394" s="333"/>
      <c r="O394" s="333"/>
      <c r="P394" s="333"/>
      <c r="Q394" s="333"/>
      <c r="R394" s="333"/>
      <c r="S394" s="333"/>
      <c r="T394" s="333"/>
      <c r="U394" s="333"/>
      <c r="V394" s="333"/>
    </row>
    <row r="395" spans="1:22" ht="26.1" customHeight="1" x14ac:dyDescent="0.15">
      <c r="A395" s="333"/>
      <c r="B395" s="333"/>
      <c r="C395" s="333"/>
      <c r="D395" s="333"/>
      <c r="E395" s="333"/>
      <c r="F395" s="333"/>
      <c r="G395" s="333"/>
      <c r="H395" s="333"/>
      <c r="I395" s="333"/>
      <c r="J395" s="333"/>
      <c r="K395" s="333"/>
      <c r="L395" s="333"/>
      <c r="M395" s="333"/>
      <c r="N395" s="333"/>
      <c r="O395" s="333"/>
      <c r="P395" s="333"/>
      <c r="Q395" s="333"/>
      <c r="R395" s="333"/>
      <c r="S395" s="333"/>
      <c r="T395" s="333"/>
      <c r="U395" s="333"/>
      <c r="V395" s="333"/>
    </row>
    <row r="396" spans="1:22" ht="26.1" customHeight="1" x14ac:dyDescent="0.15">
      <c r="A396" s="333"/>
      <c r="B396" s="333"/>
      <c r="C396" s="333"/>
      <c r="D396" s="333"/>
      <c r="E396" s="333"/>
      <c r="F396" s="333"/>
      <c r="G396" s="333"/>
      <c r="H396" s="333"/>
      <c r="I396" s="333"/>
      <c r="J396" s="333"/>
      <c r="K396" s="333"/>
      <c r="L396" s="333"/>
      <c r="M396" s="333"/>
      <c r="N396" s="333"/>
      <c r="O396" s="333"/>
      <c r="P396" s="333"/>
      <c r="Q396" s="333"/>
      <c r="R396" s="333"/>
      <c r="S396" s="333"/>
      <c r="T396" s="333"/>
      <c r="U396" s="333"/>
      <c r="V396" s="333"/>
    </row>
    <row r="397" spans="1:22" ht="26.1" customHeight="1" x14ac:dyDescent="0.15">
      <c r="A397" s="333"/>
      <c r="B397" s="333"/>
      <c r="C397" s="333"/>
      <c r="D397" s="333"/>
      <c r="E397" s="333"/>
      <c r="F397" s="333"/>
      <c r="G397" s="333"/>
      <c r="H397" s="333"/>
      <c r="I397" s="333"/>
      <c r="J397" s="333"/>
      <c r="K397" s="333"/>
      <c r="L397" s="333"/>
      <c r="M397" s="333"/>
      <c r="N397" s="333"/>
      <c r="O397" s="333"/>
      <c r="P397" s="333"/>
      <c r="Q397" s="333"/>
      <c r="R397" s="333"/>
      <c r="S397" s="333"/>
      <c r="T397" s="333"/>
      <c r="U397" s="333"/>
      <c r="V397" s="333"/>
    </row>
    <row r="398" spans="1:22" ht="26.1" customHeight="1" x14ac:dyDescent="0.15">
      <c r="A398" s="333"/>
      <c r="B398" s="333"/>
      <c r="C398" s="333"/>
      <c r="D398" s="333"/>
      <c r="E398" s="333"/>
      <c r="F398" s="333"/>
      <c r="G398" s="333"/>
      <c r="H398" s="333"/>
      <c r="I398" s="333"/>
      <c r="J398" s="333"/>
      <c r="K398" s="333"/>
      <c r="L398" s="333"/>
      <c r="M398" s="333"/>
      <c r="N398" s="333"/>
      <c r="O398" s="333"/>
      <c r="P398" s="333"/>
      <c r="Q398" s="333"/>
      <c r="R398" s="333"/>
      <c r="S398" s="333"/>
      <c r="T398" s="333"/>
      <c r="U398" s="333"/>
      <c r="V398" s="333"/>
    </row>
    <row r="399" spans="1:22" ht="26.1" customHeight="1" x14ac:dyDescent="0.15">
      <c r="A399" s="333"/>
      <c r="B399" s="333"/>
      <c r="C399" s="333"/>
      <c r="D399" s="333"/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  <c r="S399" s="333"/>
      <c r="T399" s="333"/>
      <c r="U399" s="333"/>
      <c r="V399" s="333"/>
    </row>
    <row r="400" spans="1:22" ht="26.1" customHeight="1" x14ac:dyDescent="0.15">
      <c r="A400" s="333"/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333"/>
      <c r="Q400" s="333"/>
      <c r="R400" s="333"/>
      <c r="S400" s="333"/>
      <c r="T400" s="333"/>
      <c r="U400" s="333"/>
      <c r="V400" s="333"/>
    </row>
    <row r="401" spans="1:22" ht="26.1" customHeight="1" x14ac:dyDescent="0.15">
      <c r="A401" s="333"/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333"/>
      <c r="Q401" s="333"/>
      <c r="R401" s="333"/>
      <c r="S401" s="333"/>
      <c r="T401" s="333"/>
      <c r="U401" s="333"/>
      <c r="V401" s="333"/>
    </row>
    <row r="402" spans="1:22" ht="26.1" customHeight="1" x14ac:dyDescent="0.15">
      <c r="A402" s="333"/>
      <c r="B402" s="333"/>
      <c r="C402" s="333"/>
      <c r="D402" s="333"/>
      <c r="E402" s="333"/>
      <c r="F402" s="333"/>
      <c r="G402" s="333"/>
      <c r="H402" s="333"/>
      <c r="I402" s="333"/>
      <c r="J402" s="333"/>
      <c r="K402" s="333"/>
      <c r="L402" s="333"/>
      <c r="M402" s="333"/>
      <c r="N402" s="333"/>
      <c r="O402" s="333"/>
      <c r="P402" s="333"/>
      <c r="Q402" s="333"/>
      <c r="R402" s="333"/>
      <c r="S402" s="333"/>
      <c r="T402" s="333"/>
      <c r="U402" s="333"/>
      <c r="V402" s="333"/>
    </row>
    <row r="403" spans="1:22" ht="26.1" customHeight="1" x14ac:dyDescent="0.15">
      <c r="A403" s="333"/>
      <c r="B403" s="333"/>
      <c r="C403" s="333"/>
      <c r="D403" s="333"/>
      <c r="E403" s="333"/>
      <c r="F403" s="333"/>
      <c r="G403" s="333"/>
      <c r="H403" s="333"/>
      <c r="I403" s="333"/>
      <c r="J403" s="333"/>
      <c r="K403" s="333"/>
      <c r="L403" s="333"/>
      <c r="M403" s="333"/>
      <c r="N403" s="333"/>
      <c r="O403" s="333"/>
      <c r="P403" s="333"/>
      <c r="Q403" s="333"/>
      <c r="R403" s="333"/>
      <c r="S403" s="333"/>
      <c r="T403" s="333"/>
      <c r="U403" s="333"/>
      <c r="V403" s="333"/>
    </row>
    <row r="404" spans="1:22" ht="26.1" customHeight="1" x14ac:dyDescent="0.15">
      <c r="A404" s="333"/>
      <c r="B404" s="333"/>
      <c r="C404" s="333"/>
      <c r="D404" s="333"/>
      <c r="E404" s="333"/>
      <c r="F404" s="333"/>
      <c r="G404" s="333"/>
      <c r="H404" s="333"/>
      <c r="I404" s="333"/>
      <c r="J404" s="333"/>
      <c r="K404" s="333"/>
      <c r="L404" s="333"/>
      <c r="M404" s="333"/>
      <c r="N404" s="333"/>
      <c r="O404" s="333"/>
      <c r="P404" s="333"/>
      <c r="Q404" s="333"/>
      <c r="R404" s="333"/>
      <c r="S404" s="333"/>
      <c r="T404" s="333"/>
      <c r="U404" s="333"/>
      <c r="V404" s="333"/>
    </row>
    <row r="405" spans="1:22" ht="26.1" customHeight="1" x14ac:dyDescent="0.15">
      <c r="A405" s="333"/>
      <c r="B405" s="333"/>
      <c r="C405" s="333"/>
      <c r="D405" s="333"/>
      <c r="E405" s="333"/>
      <c r="F405" s="333"/>
      <c r="G405" s="333"/>
      <c r="H405" s="333"/>
      <c r="I405" s="333"/>
      <c r="J405" s="333"/>
      <c r="K405" s="333"/>
      <c r="L405" s="333"/>
      <c r="M405" s="333"/>
      <c r="N405" s="333"/>
      <c r="O405" s="333"/>
      <c r="P405" s="333"/>
      <c r="Q405" s="333"/>
      <c r="R405" s="333"/>
      <c r="S405" s="333"/>
      <c r="T405" s="333"/>
      <c r="U405" s="333"/>
      <c r="V405" s="333"/>
    </row>
    <row r="406" spans="1:22" ht="26.1" customHeight="1" x14ac:dyDescent="0.15">
      <c r="A406" s="333"/>
      <c r="B406" s="333"/>
      <c r="C406" s="333"/>
      <c r="D406" s="333"/>
      <c r="E406" s="333"/>
      <c r="F406" s="333"/>
      <c r="G406" s="333"/>
      <c r="H406" s="333"/>
      <c r="I406" s="333"/>
      <c r="J406" s="333"/>
      <c r="K406" s="333"/>
      <c r="L406" s="333"/>
      <c r="M406" s="333"/>
      <c r="N406" s="333"/>
      <c r="O406" s="333"/>
      <c r="P406" s="333"/>
      <c r="Q406" s="333"/>
      <c r="R406" s="333"/>
      <c r="S406" s="333"/>
      <c r="T406" s="333"/>
      <c r="U406" s="333"/>
      <c r="V406" s="333"/>
    </row>
    <row r="407" spans="1:22" ht="26.1" customHeight="1" x14ac:dyDescent="0.15">
      <c r="A407" s="333"/>
      <c r="B407" s="333"/>
      <c r="C407" s="333"/>
      <c r="D407" s="333"/>
      <c r="E407" s="333"/>
      <c r="F407" s="333"/>
      <c r="G407" s="333"/>
      <c r="H407" s="333"/>
      <c r="I407" s="333"/>
      <c r="J407" s="333"/>
      <c r="K407" s="333"/>
      <c r="L407" s="333"/>
      <c r="M407" s="333"/>
      <c r="N407" s="333"/>
      <c r="O407" s="333"/>
      <c r="P407" s="333"/>
      <c r="Q407" s="333"/>
      <c r="R407" s="333"/>
      <c r="S407" s="333"/>
      <c r="T407" s="333"/>
      <c r="U407" s="333"/>
      <c r="V407" s="333"/>
    </row>
    <row r="408" spans="1:22" ht="26.1" customHeight="1" x14ac:dyDescent="0.15">
      <c r="A408" s="333"/>
      <c r="B408" s="333"/>
      <c r="C408" s="333"/>
      <c r="D408" s="333"/>
      <c r="E408" s="333"/>
      <c r="F408" s="333"/>
      <c r="G408" s="333"/>
      <c r="H408" s="333"/>
      <c r="I408" s="333"/>
      <c r="J408" s="333"/>
      <c r="K408" s="333"/>
      <c r="L408" s="333"/>
      <c r="M408" s="333"/>
      <c r="N408" s="333"/>
      <c r="O408" s="333"/>
      <c r="P408" s="333"/>
      <c r="Q408" s="333"/>
      <c r="R408" s="333"/>
      <c r="S408" s="333"/>
      <c r="T408" s="333"/>
      <c r="U408" s="333"/>
      <c r="V408" s="333"/>
    </row>
    <row r="409" spans="1:22" ht="26.1" customHeight="1" x14ac:dyDescent="0.15">
      <c r="A409" s="333"/>
      <c r="B409" s="333"/>
      <c r="C409" s="333"/>
      <c r="D409" s="333"/>
      <c r="E409" s="333"/>
      <c r="F409" s="333"/>
      <c r="G409" s="333"/>
      <c r="H409" s="333"/>
      <c r="I409" s="333"/>
      <c r="J409" s="333"/>
      <c r="K409" s="333"/>
      <c r="L409" s="333"/>
      <c r="M409" s="333"/>
      <c r="N409" s="333"/>
      <c r="O409" s="333"/>
      <c r="P409" s="333"/>
      <c r="Q409" s="333"/>
      <c r="R409" s="333"/>
      <c r="S409" s="333"/>
      <c r="T409" s="333"/>
      <c r="U409" s="333"/>
      <c r="V409" s="333"/>
    </row>
    <row r="410" spans="1:22" ht="26.1" customHeight="1" x14ac:dyDescent="0.15">
      <c r="A410" s="333"/>
      <c r="B410" s="333"/>
      <c r="C410" s="333"/>
      <c r="D410" s="333"/>
      <c r="E410" s="333"/>
      <c r="F410" s="333"/>
      <c r="G410" s="333"/>
      <c r="H410" s="333"/>
      <c r="I410" s="333"/>
      <c r="J410" s="333"/>
      <c r="K410" s="333"/>
      <c r="L410" s="333"/>
      <c r="M410" s="333"/>
      <c r="N410" s="333"/>
      <c r="O410" s="333"/>
      <c r="P410" s="333"/>
      <c r="Q410" s="333"/>
      <c r="R410" s="333"/>
      <c r="S410" s="333"/>
      <c r="T410" s="333"/>
      <c r="U410" s="333"/>
      <c r="V410" s="333"/>
    </row>
    <row r="411" spans="1:22" ht="26.1" customHeight="1" x14ac:dyDescent="0.15">
      <c r="A411" s="333"/>
      <c r="B411" s="333"/>
      <c r="C411" s="333"/>
      <c r="D411" s="333"/>
      <c r="E411" s="333"/>
      <c r="F411" s="333"/>
      <c r="G411" s="333"/>
      <c r="H411" s="333"/>
      <c r="I411" s="333"/>
      <c r="J411" s="333"/>
      <c r="K411" s="333"/>
      <c r="L411" s="333"/>
      <c r="M411" s="333"/>
      <c r="N411" s="333"/>
      <c r="O411" s="333"/>
      <c r="P411" s="333"/>
      <c r="Q411" s="333"/>
      <c r="R411" s="333"/>
      <c r="S411" s="333"/>
      <c r="T411" s="333"/>
      <c r="U411" s="333"/>
      <c r="V411" s="333"/>
    </row>
    <row r="412" spans="1:22" ht="26.1" customHeight="1" x14ac:dyDescent="0.15">
      <c r="A412" s="333"/>
      <c r="B412" s="333"/>
      <c r="C412" s="333"/>
      <c r="D412" s="333"/>
      <c r="E412" s="333"/>
      <c r="F412" s="333"/>
      <c r="G412" s="333"/>
      <c r="H412" s="333"/>
      <c r="I412" s="333"/>
      <c r="J412" s="333"/>
      <c r="K412" s="333"/>
      <c r="L412" s="333"/>
      <c r="M412" s="333"/>
      <c r="N412" s="333"/>
      <c r="O412" s="333"/>
      <c r="P412" s="333"/>
      <c r="Q412" s="333"/>
      <c r="R412" s="333"/>
      <c r="S412" s="333"/>
      <c r="T412" s="333"/>
      <c r="U412" s="333"/>
      <c r="V412" s="333"/>
    </row>
    <row r="413" spans="1:22" ht="26.1" customHeight="1" x14ac:dyDescent="0.15">
      <c r="A413" s="333"/>
      <c r="B413" s="333"/>
      <c r="C413" s="333"/>
      <c r="D413" s="333"/>
      <c r="E413" s="333"/>
      <c r="F413" s="333"/>
      <c r="G413" s="333"/>
      <c r="H413" s="333"/>
      <c r="I413" s="333"/>
      <c r="J413" s="333"/>
      <c r="K413" s="333"/>
      <c r="L413" s="333"/>
      <c r="M413" s="333"/>
      <c r="N413" s="333"/>
      <c r="O413" s="333"/>
      <c r="P413" s="333"/>
      <c r="Q413" s="333"/>
      <c r="R413" s="333"/>
      <c r="S413" s="333"/>
      <c r="T413" s="333"/>
      <c r="U413" s="333"/>
      <c r="V413" s="333"/>
    </row>
    <row r="414" spans="1:22" ht="26.1" customHeight="1" x14ac:dyDescent="0.15">
      <c r="A414" s="333"/>
      <c r="B414" s="333"/>
      <c r="C414" s="333"/>
      <c r="D414" s="333"/>
      <c r="E414" s="333"/>
      <c r="F414" s="333"/>
      <c r="G414" s="333"/>
      <c r="H414" s="333"/>
      <c r="I414" s="333"/>
      <c r="J414" s="333"/>
      <c r="K414" s="333"/>
      <c r="L414" s="333"/>
      <c r="M414" s="333"/>
      <c r="N414" s="333"/>
      <c r="O414" s="333"/>
      <c r="P414" s="333"/>
      <c r="Q414" s="333"/>
      <c r="R414" s="333"/>
      <c r="S414" s="333"/>
      <c r="T414" s="333"/>
      <c r="U414" s="333"/>
      <c r="V414" s="333"/>
    </row>
    <row r="415" spans="1:22" ht="26.1" customHeight="1" x14ac:dyDescent="0.15">
      <c r="A415" s="333"/>
      <c r="B415" s="333"/>
      <c r="C415" s="333"/>
      <c r="D415" s="333"/>
      <c r="E415" s="333"/>
      <c r="F415" s="333"/>
      <c r="G415" s="333"/>
      <c r="H415" s="333"/>
      <c r="I415" s="333"/>
      <c r="J415" s="333"/>
      <c r="K415" s="333"/>
      <c r="L415" s="333"/>
      <c r="M415" s="333"/>
      <c r="N415" s="333"/>
      <c r="O415" s="333"/>
      <c r="P415" s="333"/>
      <c r="Q415" s="333"/>
      <c r="R415" s="333"/>
      <c r="S415" s="333"/>
      <c r="T415" s="333"/>
      <c r="U415" s="333"/>
      <c r="V415" s="333"/>
    </row>
    <row r="416" spans="1:22" ht="26.1" customHeight="1" x14ac:dyDescent="0.15">
      <c r="A416" s="333"/>
      <c r="B416" s="333"/>
      <c r="C416" s="333"/>
      <c r="D416" s="333"/>
      <c r="E416" s="333"/>
      <c r="F416" s="333"/>
      <c r="G416" s="333"/>
      <c r="H416" s="333"/>
      <c r="I416" s="333"/>
      <c r="J416" s="333"/>
      <c r="K416" s="333"/>
      <c r="L416" s="333"/>
      <c r="M416" s="333"/>
      <c r="N416" s="333"/>
      <c r="O416" s="333"/>
      <c r="P416" s="333"/>
      <c r="Q416" s="333"/>
      <c r="R416" s="333"/>
      <c r="S416" s="333"/>
      <c r="T416" s="333"/>
      <c r="U416" s="333"/>
      <c r="V416" s="333"/>
    </row>
    <row r="417" spans="1:22" ht="26.1" customHeight="1" x14ac:dyDescent="0.15">
      <c r="A417" s="333"/>
      <c r="B417" s="333"/>
      <c r="C417" s="333"/>
      <c r="D417" s="333"/>
      <c r="E417" s="333"/>
      <c r="F417" s="333"/>
      <c r="G417" s="333"/>
      <c r="H417" s="333"/>
      <c r="I417" s="333"/>
      <c r="J417" s="333"/>
      <c r="K417" s="333"/>
      <c r="L417" s="333"/>
      <c r="M417" s="333"/>
      <c r="N417" s="333"/>
      <c r="O417" s="333"/>
      <c r="P417" s="333"/>
      <c r="Q417" s="333"/>
      <c r="R417" s="333"/>
      <c r="S417" s="333"/>
      <c r="T417" s="333"/>
      <c r="U417" s="333"/>
      <c r="V417" s="333"/>
    </row>
    <row r="418" spans="1:22" ht="26.1" customHeight="1" x14ac:dyDescent="0.15">
      <c r="A418" s="333"/>
      <c r="B418" s="333"/>
      <c r="C418" s="333"/>
      <c r="D418" s="333"/>
      <c r="E418" s="333"/>
      <c r="F418" s="333"/>
      <c r="G418" s="333"/>
      <c r="H418" s="333"/>
      <c r="I418" s="333"/>
      <c r="J418" s="333"/>
      <c r="K418" s="333"/>
      <c r="L418" s="333"/>
      <c r="M418" s="333"/>
      <c r="N418" s="333"/>
      <c r="O418" s="333"/>
      <c r="P418" s="333"/>
      <c r="Q418" s="333"/>
      <c r="R418" s="333"/>
      <c r="S418" s="333"/>
      <c r="T418" s="333"/>
      <c r="U418" s="333"/>
      <c r="V418" s="333"/>
    </row>
    <row r="419" spans="1:22" ht="26.1" customHeight="1" x14ac:dyDescent="0.15">
      <c r="A419" s="333"/>
      <c r="B419" s="333"/>
      <c r="C419" s="333"/>
      <c r="D419" s="333"/>
      <c r="E419" s="333"/>
      <c r="F419" s="333"/>
      <c r="G419" s="333"/>
      <c r="H419" s="333"/>
      <c r="I419" s="333"/>
      <c r="J419" s="333"/>
      <c r="K419" s="333"/>
      <c r="L419" s="333"/>
      <c r="M419" s="333"/>
      <c r="N419" s="333"/>
      <c r="O419" s="333"/>
      <c r="P419" s="333"/>
      <c r="Q419" s="333"/>
      <c r="R419" s="333"/>
      <c r="S419" s="333"/>
      <c r="T419" s="333"/>
      <c r="U419" s="333"/>
      <c r="V419" s="333"/>
    </row>
    <row r="420" spans="1:22" ht="26.1" customHeight="1" x14ac:dyDescent="0.15">
      <c r="A420" s="333"/>
      <c r="B420" s="333"/>
      <c r="C420" s="333"/>
      <c r="D420" s="333"/>
      <c r="E420" s="333"/>
      <c r="F420" s="333"/>
      <c r="G420" s="333"/>
      <c r="H420" s="333"/>
      <c r="I420" s="333"/>
      <c r="J420" s="333"/>
      <c r="K420" s="333"/>
      <c r="L420" s="333"/>
      <c r="M420" s="333"/>
      <c r="N420" s="333"/>
      <c r="O420" s="333"/>
      <c r="P420" s="333"/>
      <c r="Q420" s="333"/>
      <c r="R420" s="333"/>
      <c r="S420" s="333"/>
      <c r="T420" s="333"/>
      <c r="U420" s="333"/>
      <c r="V420" s="333"/>
    </row>
    <row r="421" spans="1:22" ht="26.1" customHeight="1" x14ac:dyDescent="0.15">
      <c r="A421" s="333"/>
      <c r="B421" s="333"/>
      <c r="C421" s="333"/>
      <c r="D421" s="333"/>
      <c r="E421" s="333"/>
      <c r="F421" s="333"/>
      <c r="G421" s="333"/>
      <c r="H421" s="333"/>
      <c r="I421" s="333"/>
      <c r="J421" s="333"/>
      <c r="K421" s="333"/>
      <c r="L421" s="333"/>
      <c r="M421" s="333"/>
      <c r="N421" s="333"/>
      <c r="O421" s="333"/>
      <c r="P421" s="333"/>
      <c r="Q421" s="333"/>
      <c r="R421" s="333"/>
      <c r="S421" s="333"/>
      <c r="T421" s="333"/>
      <c r="U421" s="333"/>
      <c r="V421" s="333"/>
    </row>
    <row r="422" spans="1:22" ht="26.1" customHeight="1" x14ac:dyDescent="0.15">
      <c r="A422" s="333"/>
      <c r="B422" s="333"/>
      <c r="C422" s="333"/>
      <c r="D422" s="333"/>
      <c r="E422" s="333"/>
      <c r="F422" s="333"/>
      <c r="G422" s="333"/>
      <c r="H422" s="333"/>
      <c r="I422" s="333"/>
      <c r="J422" s="333"/>
      <c r="K422" s="333"/>
      <c r="L422" s="333"/>
      <c r="M422" s="333"/>
      <c r="N422" s="333"/>
      <c r="O422" s="333"/>
      <c r="P422" s="333"/>
      <c r="Q422" s="333"/>
      <c r="R422" s="333"/>
      <c r="S422" s="333"/>
      <c r="T422" s="333"/>
      <c r="U422" s="333"/>
      <c r="V422" s="333"/>
    </row>
    <row r="423" spans="1:22" ht="26.1" customHeight="1" x14ac:dyDescent="0.15">
      <c r="A423" s="333"/>
      <c r="B423" s="333"/>
      <c r="C423" s="333"/>
      <c r="D423" s="333"/>
      <c r="E423" s="333"/>
      <c r="F423" s="333"/>
      <c r="G423" s="333"/>
      <c r="H423" s="333"/>
      <c r="I423" s="333"/>
      <c r="J423" s="333"/>
      <c r="K423" s="333"/>
      <c r="L423" s="333"/>
      <c r="M423" s="333"/>
      <c r="N423" s="333"/>
      <c r="O423" s="333"/>
      <c r="P423" s="333"/>
      <c r="Q423" s="333"/>
      <c r="R423" s="333"/>
      <c r="S423" s="333"/>
      <c r="T423" s="333"/>
      <c r="U423" s="333"/>
      <c r="V423" s="333"/>
    </row>
    <row r="424" spans="1:22" ht="26.1" customHeight="1" x14ac:dyDescent="0.15">
      <c r="A424" s="333"/>
      <c r="B424" s="333"/>
      <c r="C424" s="333"/>
      <c r="D424" s="333"/>
      <c r="E424" s="333"/>
      <c r="F424" s="333"/>
      <c r="G424" s="333"/>
      <c r="H424" s="333"/>
      <c r="I424" s="333"/>
      <c r="J424" s="333"/>
      <c r="K424" s="333"/>
      <c r="L424" s="333"/>
      <c r="M424" s="333"/>
      <c r="N424" s="333"/>
      <c r="O424" s="333"/>
      <c r="P424" s="333"/>
      <c r="Q424" s="333"/>
      <c r="R424" s="333"/>
      <c r="S424" s="333"/>
      <c r="T424" s="333"/>
      <c r="U424" s="333"/>
      <c r="V424" s="333"/>
    </row>
    <row r="425" spans="1:22" ht="26.1" customHeight="1" x14ac:dyDescent="0.15">
      <c r="A425" s="333"/>
      <c r="B425" s="333"/>
      <c r="C425" s="333"/>
      <c r="D425" s="333"/>
      <c r="E425" s="333"/>
      <c r="F425" s="333"/>
      <c r="G425" s="333"/>
      <c r="H425" s="333"/>
      <c r="I425" s="333"/>
      <c r="J425" s="333"/>
      <c r="K425" s="333"/>
      <c r="L425" s="333"/>
      <c r="M425" s="333"/>
      <c r="N425" s="333"/>
      <c r="O425" s="333"/>
      <c r="P425" s="333"/>
      <c r="Q425" s="333"/>
      <c r="R425" s="333"/>
      <c r="S425" s="333"/>
      <c r="T425" s="333"/>
      <c r="U425" s="333"/>
      <c r="V425" s="333"/>
    </row>
    <row r="426" spans="1:22" ht="26.1" customHeight="1" x14ac:dyDescent="0.15">
      <c r="A426" s="333"/>
      <c r="B426" s="333"/>
      <c r="C426" s="333"/>
      <c r="D426" s="333"/>
      <c r="E426" s="333"/>
      <c r="F426" s="333"/>
      <c r="G426" s="333"/>
      <c r="H426" s="333"/>
      <c r="I426" s="333"/>
      <c r="J426" s="333"/>
      <c r="K426" s="333"/>
      <c r="L426" s="333"/>
      <c r="M426" s="333"/>
      <c r="N426" s="333"/>
      <c r="O426" s="333"/>
      <c r="P426" s="333"/>
      <c r="Q426" s="333"/>
      <c r="R426" s="333"/>
      <c r="S426" s="333"/>
      <c r="T426" s="333"/>
      <c r="U426" s="333"/>
      <c r="V426" s="333"/>
    </row>
    <row r="427" spans="1:22" ht="26.1" customHeight="1" x14ac:dyDescent="0.15">
      <c r="A427" s="333"/>
      <c r="B427" s="333"/>
      <c r="C427" s="333"/>
      <c r="D427" s="333"/>
      <c r="E427" s="333"/>
      <c r="F427" s="333"/>
      <c r="G427" s="333"/>
      <c r="H427" s="333"/>
      <c r="I427" s="333"/>
      <c r="J427" s="333"/>
      <c r="K427" s="333"/>
      <c r="L427" s="333"/>
      <c r="M427" s="333"/>
      <c r="N427" s="333"/>
      <c r="O427" s="333"/>
      <c r="P427" s="333"/>
      <c r="Q427" s="333"/>
      <c r="R427" s="333"/>
      <c r="S427" s="333"/>
      <c r="T427" s="333"/>
      <c r="U427" s="333"/>
      <c r="V427" s="333"/>
    </row>
    <row r="428" spans="1:22" ht="26.1" customHeight="1" x14ac:dyDescent="0.15">
      <c r="A428" s="333"/>
      <c r="B428" s="333"/>
      <c r="C428" s="333"/>
      <c r="D428" s="333"/>
      <c r="E428" s="333"/>
      <c r="F428" s="333"/>
      <c r="G428" s="333"/>
      <c r="H428" s="333"/>
      <c r="I428" s="333"/>
      <c r="J428" s="333"/>
      <c r="K428" s="333"/>
      <c r="L428" s="333"/>
      <c r="M428" s="333"/>
      <c r="N428" s="333"/>
      <c r="O428" s="333"/>
      <c r="P428" s="333"/>
      <c r="Q428" s="333"/>
      <c r="R428" s="333"/>
      <c r="S428" s="333"/>
      <c r="T428" s="333"/>
      <c r="U428" s="333"/>
      <c r="V428" s="333"/>
    </row>
    <row r="429" spans="1:22" ht="26.1" customHeight="1" x14ac:dyDescent="0.15">
      <c r="A429" s="333"/>
      <c r="B429" s="333"/>
      <c r="C429" s="333"/>
      <c r="D429" s="333"/>
      <c r="E429" s="333"/>
      <c r="F429" s="333"/>
      <c r="G429" s="333"/>
      <c r="H429" s="333"/>
      <c r="I429" s="333"/>
      <c r="J429" s="333"/>
      <c r="K429" s="333"/>
      <c r="L429" s="333"/>
      <c r="M429" s="333"/>
      <c r="N429" s="333"/>
      <c r="O429" s="333"/>
      <c r="P429" s="333"/>
      <c r="Q429" s="333"/>
      <c r="R429" s="333"/>
      <c r="S429" s="333"/>
      <c r="T429" s="333"/>
      <c r="U429" s="333"/>
      <c r="V429" s="333"/>
    </row>
    <row r="430" spans="1:22" ht="26.1" customHeight="1" x14ac:dyDescent="0.15">
      <c r="A430" s="333"/>
      <c r="B430" s="333"/>
      <c r="C430" s="333"/>
      <c r="D430" s="333"/>
      <c r="E430" s="333"/>
      <c r="F430" s="333"/>
      <c r="G430" s="333"/>
      <c r="H430" s="333"/>
      <c r="I430" s="333"/>
      <c r="J430" s="333"/>
      <c r="K430" s="333"/>
      <c r="L430" s="333"/>
      <c r="M430" s="333"/>
      <c r="N430" s="333"/>
      <c r="O430" s="333"/>
      <c r="P430" s="333"/>
      <c r="Q430" s="333"/>
      <c r="R430" s="333"/>
      <c r="S430" s="333"/>
      <c r="T430" s="333"/>
      <c r="U430" s="333"/>
      <c r="V430" s="333"/>
    </row>
    <row r="431" spans="1:22" ht="26.1" customHeight="1" x14ac:dyDescent="0.15">
      <c r="A431" s="333"/>
      <c r="B431" s="333"/>
      <c r="C431" s="333"/>
      <c r="D431" s="333"/>
      <c r="E431" s="333"/>
      <c r="F431" s="333"/>
      <c r="G431" s="333"/>
      <c r="H431" s="333"/>
      <c r="I431" s="333"/>
      <c r="J431" s="333"/>
      <c r="K431" s="333"/>
      <c r="L431" s="333"/>
      <c r="M431" s="333"/>
      <c r="N431" s="333"/>
      <c r="O431" s="333"/>
      <c r="P431" s="333"/>
      <c r="Q431" s="333"/>
      <c r="R431" s="333"/>
      <c r="S431" s="333"/>
      <c r="T431" s="333"/>
      <c r="U431" s="333"/>
      <c r="V431" s="333"/>
    </row>
    <row r="432" spans="1:22" ht="26.1" customHeight="1" x14ac:dyDescent="0.15">
      <c r="A432" s="333"/>
      <c r="B432" s="333"/>
      <c r="C432" s="333"/>
      <c r="D432" s="333"/>
      <c r="E432" s="333"/>
      <c r="F432" s="333"/>
      <c r="G432" s="333"/>
      <c r="H432" s="333"/>
      <c r="I432" s="333"/>
      <c r="J432" s="333"/>
      <c r="K432" s="333"/>
      <c r="L432" s="333"/>
      <c r="M432" s="333"/>
      <c r="N432" s="333"/>
      <c r="O432" s="333"/>
      <c r="P432" s="333"/>
      <c r="Q432" s="333"/>
      <c r="R432" s="333"/>
      <c r="S432" s="333"/>
      <c r="T432" s="333"/>
      <c r="U432" s="333"/>
      <c r="V432" s="333"/>
    </row>
    <row r="433" spans="1:22" ht="26.1" customHeight="1" x14ac:dyDescent="0.15">
      <c r="A433" s="333"/>
      <c r="B433" s="333"/>
      <c r="C433" s="333"/>
      <c r="D433" s="333"/>
      <c r="E433" s="333"/>
      <c r="F433" s="333"/>
      <c r="G433" s="333"/>
      <c r="H433" s="333"/>
      <c r="I433" s="333"/>
      <c r="J433" s="333"/>
      <c r="K433" s="333"/>
      <c r="L433" s="333"/>
      <c r="M433" s="333"/>
      <c r="N433" s="333"/>
      <c r="O433" s="333"/>
      <c r="P433" s="333"/>
      <c r="Q433" s="333"/>
      <c r="R433" s="333"/>
      <c r="S433" s="333"/>
      <c r="T433" s="333"/>
      <c r="U433" s="333"/>
      <c r="V433" s="333"/>
    </row>
    <row r="434" spans="1:22" ht="26.1" customHeight="1" x14ac:dyDescent="0.15">
      <c r="A434" s="333"/>
      <c r="B434" s="333"/>
      <c r="C434" s="333"/>
      <c r="D434" s="333"/>
      <c r="E434" s="333"/>
      <c r="F434" s="333"/>
      <c r="G434" s="333"/>
      <c r="H434" s="333"/>
      <c r="I434" s="333"/>
      <c r="J434" s="333"/>
      <c r="K434" s="333"/>
      <c r="L434" s="333"/>
      <c r="M434" s="333"/>
      <c r="N434" s="333"/>
      <c r="O434" s="333"/>
      <c r="P434" s="333"/>
      <c r="Q434" s="333"/>
      <c r="R434" s="333"/>
      <c r="S434" s="333"/>
      <c r="T434" s="333"/>
      <c r="U434" s="333"/>
      <c r="V434" s="333"/>
    </row>
    <row r="435" spans="1:22" ht="26.1" customHeight="1" x14ac:dyDescent="0.15">
      <c r="A435" s="333"/>
      <c r="B435" s="333"/>
      <c r="C435" s="333"/>
      <c r="D435" s="333"/>
      <c r="E435" s="333"/>
      <c r="F435" s="333"/>
      <c r="G435" s="333"/>
      <c r="H435" s="333"/>
      <c r="I435" s="333"/>
      <c r="J435" s="333"/>
      <c r="K435" s="333"/>
      <c r="L435" s="333"/>
      <c r="M435" s="333"/>
      <c r="N435" s="333"/>
      <c r="O435" s="333"/>
      <c r="P435" s="333"/>
      <c r="Q435" s="333"/>
      <c r="R435" s="333"/>
      <c r="S435" s="333"/>
      <c r="T435" s="333"/>
      <c r="U435" s="333"/>
      <c r="V435" s="333"/>
    </row>
    <row r="436" spans="1:22" ht="206.1" customHeight="1" x14ac:dyDescent="0.15">
      <c r="A436" s="333"/>
      <c r="B436" s="333"/>
      <c r="C436" s="333"/>
      <c r="D436" s="333"/>
      <c r="E436" s="333"/>
      <c r="F436" s="333"/>
      <c r="G436" s="333"/>
      <c r="H436" s="333"/>
      <c r="I436" s="333"/>
      <c r="J436" s="333"/>
      <c r="K436" s="333"/>
      <c r="L436" s="333"/>
      <c r="M436" s="333"/>
      <c r="N436" s="333"/>
      <c r="O436" s="333"/>
      <c r="P436" s="333"/>
      <c r="Q436" s="333"/>
      <c r="R436" s="333"/>
      <c r="S436" s="333"/>
      <c r="T436" s="333"/>
      <c r="U436" s="333"/>
      <c r="V436" s="333"/>
    </row>
    <row r="437" spans="1:22" ht="222" customHeight="1" x14ac:dyDescent="0.15">
      <c r="A437" s="333"/>
      <c r="B437" s="333"/>
      <c r="C437" s="333"/>
      <c r="D437" s="333"/>
      <c r="E437" s="333"/>
      <c r="F437" s="333"/>
      <c r="G437" s="333"/>
      <c r="H437" s="333"/>
      <c r="I437" s="333"/>
      <c r="J437" s="333"/>
      <c r="K437" s="333"/>
      <c r="L437" s="333"/>
      <c r="M437" s="333"/>
      <c r="N437" s="333"/>
      <c r="O437" s="333"/>
      <c r="P437" s="333"/>
      <c r="Q437" s="333"/>
      <c r="R437" s="333"/>
      <c r="S437" s="333"/>
      <c r="T437" s="333"/>
      <c r="U437" s="333"/>
      <c r="V437" s="333"/>
    </row>
    <row r="438" spans="1:22" ht="171" customHeight="1" x14ac:dyDescent="0.15">
      <c r="A438" s="333"/>
      <c r="B438" s="333"/>
      <c r="C438" s="333"/>
      <c r="D438" s="333"/>
      <c r="E438" s="333"/>
      <c r="F438" s="333"/>
      <c r="G438" s="333"/>
      <c r="H438" s="333"/>
      <c r="I438" s="333"/>
      <c r="J438" s="333"/>
      <c r="K438" s="333"/>
      <c r="L438" s="333"/>
      <c r="M438" s="333"/>
      <c r="N438" s="333"/>
      <c r="O438" s="333"/>
      <c r="P438" s="333"/>
      <c r="Q438" s="333"/>
      <c r="R438" s="333"/>
      <c r="S438" s="333"/>
      <c r="T438" s="333"/>
      <c r="U438" s="333"/>
      <c r="V438" s="333"/>
    </row>
    <row r="439" spans="1:22" ht="168" customHeight="1" x14ac:dyDescent="0.15">
      <c r="A439" s="333"/>
      <c r="B439" s="333"/>
      <c r="C439" s="333"/>
      <c r="D439" s="333"/>
      <c r="E439" s="333"/>
      <c r="F439" s="333"/>
      <c r="G439" s="333"/>
      <c r="H439" s="333"/>
      <c r="I439" s="333"/>
      <c r="J439" s="333"/>
      <c r="K439" s="333"/>
      <c r="L439" s="333"/>
      <c r="M439" s="333"/>
      <c r="N439" s="333"/>
      <c r="O439" s="333"/>
      <c r="P439" s="333"/>
      <c r="Q439" s="333"/>
      <c r="R439" s="333"/>
      <c r="S439" s="333"/>
      <c r="T439" s="333"/>
      <c r="U439" s="333"/>
      <c r="V439" s="333"/>
    </row>
    <row r="440" spans="1:22" ht="219" customHeight="1" x14ac:dyDescent="0.15">
      <c r="A440" s="333"/>
      <c r="B440" s="333"/>
      <c r="C440" s="333"/>
      <c r="D440" s="333"/>
      <c r="E440" s="333"/>
      <c r="F440" s="333"/>
      <c r="G440" s="333"/>
      <c r="H440" s="333"/>
      <c r="I440" s="333"/>
      <c r="J440" s="333"/>
      <c r="K440" s="333"/>
      <c r="L440" s="333"/>
      <c r="M440" s="333"/>
      <c r="N440" s="333"/>
      <c r="O440" s="333"/>
      <c r="P440" s="333"/>
      <c r="Q440" s="333"/>
      <c r="R440" s="333"/>
      <c r="S440" s="333"/>
      <c r="T440" s="333"/>
      <c r="U440" s="333"/>
      <c r="V440" s="333"/>
    </row>
    <row r="441" spans="1:22" ht="144.94999999999999" customHeight="1" x14ac:dyDescent="0.15">
      <c r="A441" s="333"/>
      <c r="B441" s="333"/>
      <c r="C441" s="333"/>
      <c r="D441" s="333"/>
      <c r="E441" s="333"/>
      <c r="F441" s="333"/>
      <c r="G441" s="333"/>
      <c r="H441" s="333"/>
      <c r="I441" s="333"/>
      <c r="J441" s="333"/>
      <c r="K441" s="333"/>
      <c r="L441" s="333"/>
      <c r="M441" s="333"/>
      <c r="N441" s="333"/>
      <c r="O441" s="333"/>
      <c r="P441" s="333"/>
      <c r="Q441" s="333"/>
      <c r="R441" s="333"/>
      <c r="S441" s="333"/>
      <c r="T441" s="333"/>
      <c r="U441" s="333"/>
      <c r="V441" s="333"/>
    </row>
    <row r="442" spans="1:22" ht="150" customHeight="1" x14ac:dyDescent="0.15">
      <c r="A442" s="333"/>
      <c r="B442" s="333"/>
      <c r="C442" s="333"/>
      <c r="D442" s="333"/>
      <c r="E442" s="333"/>
      <c r="F442" s="333"/>
      <c r="G442" s="333"/>
      <c r="H442" s="333"/>
      <c r="I442" s="333"/>
      <c r="J442" s="333"/>
      <c r="K442" s="333"/>
      <c r="L442" s="333"/>
      <c r="M442" s="333"/>
      <c r="N442" s="333"/>
      <c r="O442" s="333"/>
      <c r="P442" s="333"/>
      <c r="Q442" s="333"/>
      <c r="R442" s="333"/>
      <c r="S442" s="333"/>
      <c r="T442" s="333"/>
      <c r="U442" s="333"/>
      <c r="V442" s="333"/>
    </row>
    <row r="443" spans="1:22" ht="170.1" customHeight="1" x14ac:dyDescent="0.15">
      <c r="A443" s="333"/>
      <c r="B443" s="333"/>
      <c r="C443" s="333"/>
      <c r="D443" s="333"/>
      <c r="E443" s="333"/>
      <c r="F443" s="333"/>
      <c r="G443" s="333"/>
      <c r="H443" s="333"/>
      <c r="I443" s="333"/>
      <c r="J443" s="333"/>
      <c r="K443" s="333"/>
      <c r="L443" s="333"/>
      <c r="M443" s="333"/>
      <c r="N443" s="333"/>
      <c r="O443" s="333"/>
      <c r="P443" s="333"/>
      <c r="Q443" s="333"/>
      <c r="R443" s="333"/>
      <c r="S443" s="333"/>
      <c r="T443" s="333"/>
      <c r="U443" s="333"/>
      <c r="V443" s="333"/>
    </row>
  </sheetData>
  <mergeCells count="728">
    <mergeCell ref="B242:C244"/>
    <mergeCell ref="B236:C241"/>
    <mergeCell ref="B249:C249"/>
    <mergeCell ref="D249:F249"/>
    <mergeCell ref="G249:J249"/>
    <mergeCell ref="K249:S249"/>
    <mergeCell ref="D242:H242"/>
    <mergeCell ref="D243:H243"/>
    <mergeCell ref="D244:H244"/>
    <mergeCell ref="I238:S238"/>
    <mergeCell ref="I239:S239"/>
    <mergeCell ref="I240:S240"/>
    <mergeCell ref="I241:S241"/>
    <mergeCell ref="I242:S242"/>
    <mergeCell ref="I243:S243"/>
    <mergeCell ref="I244:S244"/>
    <mergeCell ref="D238:H238"/>
    <mergeCell ref="I237:S237"/>
    <mergeCell ref="D237:H237"/>
    <mergeCell ref="D239:H239"/>
    <mergeCell ref="D240:H240"/>
    <mergeCell ref="D241:H241"/>
    <mergeCell ref="B247:C247"/>
    <mergeCell ref="D247:F247"/>
    <mergeCell ref="K34:L34"/>
    <mergeCell ref="T34:U34"/>
    <mergeCell ref="K35:L35"/>
    <mergeCell ref="T35:U35"/>
    <mergeCell ref="V35:W35"/>
    <mergeCell ref="V36:W36"/>
    <mergeCell ref="K37:L37"/>
    <mergeCell ref="T37:U37"/>
    <mergeCell ref="V37:W37"/>
    <mergeCell ref="T36:U36"/>
    <mergeCell ref="V111:W112"/>
    <mergeCell ref="K112:L112"/>
    <mergeCell ref="T112:U112"/>
    <mergeCell ref="T41:U41"/>
    <mergeCell ref="V41:W41"/>
    <mergeCell ref="K42:L42"/>
    <mergeCell ref="T42:U42"/>
    <mergeCell ref="V42:W42"/>
    <mergeCell ref="V39:W39"/>
    <mergeCell ref="K40:L40"/>
    <mergeCell ref="T40:U40"/>
    <mergeCell ref="V40:W40"/>
    <mergeCell ref="K48:L48"/>
    <mergeCell ref="T48:U48"/>
    <mergeCell ref="V47:W47"/>
    <mergeCell ref="K49:L49"/>
    <mergeCell ref="T49:U49"/>
    <mergeCell ref="V49:W49"/>
    <mergeCell ref="K50:L50"/>
    <mergeCell ref="T50:U50"/>
    <mergeCell ref="V50:W50"/>
    <mergeCell ref="K51:L51"/>
    <mergeCell ref="T51:U51"/>
    <mergeCell ref="A259:A261"/>
    <mergeCell ref="A262:A264"/>
    <mergeCell ref="A253:A255"/>
    <mergeCell ref="A252:B252"/>
    <mergeCell ref="A256:A258"/>
    <mergeCell ref="G252:W264"/>
    <mergeCell ref="K247:S247"/>
    <mergeCell ref="H30:L30"/>
    <mergeCell ref="M30:T30"/>
    <mergeCell ref="G103:M103"/>
    <mergeCell ref="N103:T103"/>
    <mergeCell ref="K187:W187"/>
    <mergeCell ref="K43:L43"/>
    <mergeCell ref="T43:U43"/>
    <mergeCell ref="V43:W43"/>
    <mergeCell ref="K44:L44"/>
    <mergeCell ref="T44:U44"/>
    <mergeCell ref="K38:L38"/>
    <mergeCell ref="T38:U38"/>
    <mergeCell ref="V38:W38"/>
    <mergeCell ref="V44:W44"/>
    <mergeCell ref="K41:L41"/>
    <mergeCell ref="V33:W34"/>
    <mergeCell ref="K39:L39"/>
    <mergeCell ref="A35:B37"/>
    <mergeCell ref="K45:L45"/>
    <mergeCell ref="T45:U45"/>
    <mergeCell ref="V45:W45"/>
    <mergeCell ref="K46:L46"/>
    <mergeCell ref="A16:W16"/>
    <mergeCell ref="A17:W17"/>
    <mergeCell ref="C18:G18"/>
    <mergeCell ref="H18:L18"/>
    <mergeCell ref="M18:R18"/>
    <mergeCell ref="S18:W18"/>
    <mergeCell ref="G28:W28"/>
    <mergeCell ref="H29:L29"/>
    <mergeCell ref="M29:T29"/>
    <mergeCell ref="A18:A19"/>
    <mergeCell ref="B18:B19"/>
    <mergeCell ref="A28:F30"/>
    <mergeCell ref="T46:U46"/>
    <mergeCell ref="V46:W46"/>
    <mergeCell ref="A32:W32"/>
    <mergeCell ref="D33:L33"/>
    <mergeCell ref="M33:U33"/>
    <mergeCell ref="T39:U39"/>
    <mergeCell ref="K36:L36"/>
    <mergeCell ref="T47:U47"/>
    <mergeCell ref="K52:L52"/>
    <mergeCell ref="T52:U52"/>
    <mergeCell ref="V52:W52"/>
    <mergeCell ref="K53:L53"/>
    <mergeCell ref="T53:U53"/>
    <mergeCell ref="V53:W53"/>
    <mergeCell ref="K54:L54"/>
    <mergeCell ref="T54:U54"/>
    <mergeCell ref="V54:W54"/>
    <mergeCell ref="V51:W51"/>
    <mergeCell ref="V48:W48"/>
    <mergeCell ref="K47:L47"/>
    <mergeCell ref="K55:L55"/>
    <mergeCell ref="T55:U55"/>
    <mergeCell ref="V55:W55"/>
    <mergeCell ref="A60:W60"/>
    <mergeCell ref="A61:W61"/>
    <mergeCell ref="C62:K62"/>
    <mergeCell ref="L62:Q62"/>
    <mergeCell ref="T56:U56"/>
    <mergeCell ref="V56:W56"/>
    <mergeCell ref="T57:U57"/>
    <mergeCell ref="V57:W57"/>
    <mergeCell ref="T58:U58"/>
    <mergeCell ref="V58:W58"/>
    <mergeCell ref="C63:D63"/>
    <mergeCell ref="E63:G63"/>
    <mergeCell ref="H63:I63"/>
    <mergeCell ref="J63:K63"/>
    <mergeCell ref="L63:M63"/>
    <mergeCell ref="N63:O63"/>
    <mergeCell ref="P63:Q63"/>
    <mergeCell ref="A56:B58"/>
    <mergeCell ref="K56:L56"/>
    <mergeCell ref="K57:L57"/>
    <mergeCell ref="K58:L58"/>
    <mergeCell ref="D75:L75"/>
    <mergeCell ref="M75:U75"/>
    <mergeCell ref="K76:L76"/>
    <mergeCell ref="T76:U76"/>
    <mergeCell ref="K77:L77"/>
    <mergeCell ref="T77:U77"/>
    <mergeCell ref="K78:L78"/>
    <mergeCell ref="T78:U78"/>
    <mergeCell ref="A65:B65"/>
    <mergeCell ref="A66:B66"/>
    <mergeCell ref="A67:B67"/>
    <mergeCell ref="A68:B68"/>
    <mergeCell ref="A69:B69"/>
    <mergeCell ref="A70:B70"/>
    <mergeCell ref="A71:B71"/>
    <mergeCell ref="A72:B72"/>
    <mergeCell ref="A74:W74"/>
    <mergeCell ref="B77:B78"/>
    <mergeCell ref="A77:A81"/>
    <mergeCell ref="K79:L79"/>
    <mergeCell ref="T79:U79"/>
    <mergeCell ref="K80:L80"/>
    <mergeCell ref="T80:U80"/>
    <mergeCell ref="B81:C81"/>
    <mergeCell ref="K81:L81"/>
    <mergeCell ref="T81:U81"/>
    <mergeCell ref="B79:B80"/>
    <mergeCell ref="A94:W94"/>
    <mergeCell ref="D95:L95"/>
    <mergeCell ref="M95:U95"/>
    <mergeCell ref="K96:L96"/>
    <mergeCell ref="T96:U96"/>
    <mergeCell ref="M87:W92"/>
    <mergeCell ref="V95:W96"/>
    <mergeCell ref="B83:C83"/>
    <mergeCell ref="K83:L83"/>
    <mergeCell ref="T83:U83"/>
    <mergeCell ref="B84:C84"/>
    <mergeCell ref="K84:L84"/>
    <mergeCell ref="T84:U84"/>
    <mergeCell ref="B85:C85"/>
    <mergeCell ref="K85:L85"/>
    <mergeCell ref="T85:U85"/>
    <mergeCell ref="V85:W85"/>
    <mergeCell ref="B82:C82"/>
    <mergeCell ref="K82:L82"/>
    <mergeCell ref="T82:U82"/>
    <mergeCell ref="V82:W82"/>
    <mergeCell ref="V86:W86"/>
    <mergeCell ref="V84:W84"/>
    <mergeCell ref="K114:L114"/>
    <mergeCell ref="A125:B126"/>
    <mergeCell ref="B116:C116"/>
    <mergeCell ref="K116:L116"/>
    <mergeCell ref="T116:U116"/>
    <mergeCell ref="B117:C117"/>
    <mergeCell ref="K117:L117"/>
    <mergeCell ref="T117:U117"/>
    <mergeCell ref="A124:W124"/>
    <mergeCell ref="C125:G125"/>
    <mergeCell ref="H125:L125"/>
    <mergeCell ref="B115:C115"/>
    <mergeCell ref="K115:L115"/>
    <mergeCell ref="T115:U115"/>
    <mergeCell ref="T114:U114"/>
    <mergeCell ref="M125:M126"/>
    <mergeCell ref="N125:N126"/>
    <mergeCell ref="O125:O126"/>
    <mergeCell ref="P125:P126"/>
    <mergeCell ref="K113:L113"/>
    <mergeCell ref="T113:U113"/>
    <mergeCell ref="B104:F104"/>
    <mergeCell ref="G104:M104"/>
    <mergeCell ref="N104:T104"/>
    <mergeCell ref="A111:C112"/>
    <mergeCell ref="D111:L111"/>
    <mergeCell ref="M111:U111"/>
    <mergeCell ref="B86:C86"/>
    <mergeCell ref="K86:L86"/>
    <mergeCell ref="T86:U8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B97:C97"/>
    <mergeCell ref="B114:C114"/>
    <mergeCell ref="A97:A99"/>
    <mergeCell ref="A113:A117"/>
    <mergeCell ref="B103:F103"/>
    <mergeCell ref="B118:W118"/>
    <mergeCell ref="Q125:Q126"/>
    <mergeCell ref="K97:L97"/>
    <mergeCell ref="T97:U97"/>
    <mergeCell ref="B98:C98"/>
    <mergeCell ref="K98:L98"/>
    <mergeCell ref="T98:U98"/>
    <mergeCell ref="B99:C99"/>
    <mergeCell ref="K99:L99"/>
    <mergeCell ref="T99:U99"/>
    <mergeCell ref="B113:C113"/>
    <mergeCell ref="A136:W136"/>
    <mergeCell ref="D137:G137"/>
    <mergeCell ref="H137:I137"/>
    <mergeCell ref="K137:L137"/>
    <mergeCell ref="N137:Q137"/>
    <mergeCell ref="A139:B139"/>
    <mergeCell ref="A140:B140"/>
    <mergeCell ref="A141:B141"/>
    <mergeCell ref="A142:B142"/>
    <mergeCell ref="C137:C138"/>
    <mergeCell ref="A137:B138"/>
    <mergeCell ref="J137:J138"/>
    <mergeCell ref="M137:M138"/>
    <mergeCell ref="A143:B143"/>
    <mergeCell ref="A144:B144"/>
    <mergeCell ref="A145:B145"/>
    <mergeCell ref="A146:B146"/>
    <mergeCell ref="A148:W148"/>
    <mergeCell ref="D149:K149"/>
    <mergeCell ref="L149:S149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C149:C150"/>
    <mergeCell ref="A149:B150"/>
    <mergeCell ref="T149:W149"/>
    <mergeCell ref="T150:W158"/>
    <mergeCell ref="A151:B151"/>
    <mergeCell ref="D151:E151"/>
    <mergeCell ref="F151:G151"/>
    <mergeCell ref="H151:I151"/>
    <mergeCell ref="J151:K151"/>
    <mergeCell ref="L151:M151"/>
    <mergeCell ref="N151:O151"/>
    <mergeCell ref="P151:Q151"/>
    <mergeCell ref="R151:S151"/>
    <mergeCell ref="A152:B152"/>
    <mergeCell ref="D152:E152"/>
    <mergeCell ref="F152:G152"/>
    <mergeCell ref="H152:I152"/>
    <mergeCell ref="J152:K152"/>
    <mergeCell ref="L152:M152"/>
    <mergeCell ref="N152:O152"/>
    <mergeCell ref="P152:Q152"/>
    <mergeCell ref="R152:S152"/>
    <mergeCell ref="A154:B154"/>
    <mergeCell ref="D154:E154"/>
    <mergeCell ref="F154:G154"/>
    <mergeCell ref="H154:I154"/>
    <mergeCell ref="J154:K154"/>
    <mergeCell ref="L154:M154"/>
    <mergeCell ref="N154:O154"/>
    <mergeCell ref="P154:Q154"/>
    <mergeCell ref="R154:S154"/>
    <mergeCell ref="A153:B153"/>
    <mergeCell ref="D153:E153"/>
    <mergeCell ref="F153:G153"/>
    <mergeCell ref="H153:I153"/>
    <mergeCell ref="J153:K153"/>
    <mergeCell ref="L153:M153"/>
    <mergeCell ref="N153:O153"/>
    <mergeCell ref="P153:Q153"/>
    <mergeCell ref="R153:S153"/>
    <mergeCell ref="L157:M157"/>
    <mergeCell ref="N157:O157"/>
    <mergeCell ref="P157:Q157"/>
    <mergeCell ref="R157:S157"/>
    <mergeCell ref="J156:K156"/>
    <mergeCell ref="L156:M156"/>
    <mergeCell ref="N156:O156"/>
    <mergeCell ref="P156:Q156"/>
    <mergeCell ref="R156:S156"/>
    <mergeCell ref="A156:B156"/>
    <mergeCell ref="D156:E156"/>
    <mergeCell ref="F156:G156"/>
    <mergeCell ref="H156:I156"/>
    <mergeCell ref="A157:B157"/>
    <mergeCell ref="D157:E157"/>
    <mergeCell ref="F157:G157"/>
    <mergeCell ref="H157:I157"/>
    <mergeCell ref="J157:K157"/>
    <mergeCell ref="A155:B155"/>
    <mergeCell ref="D155:E155"/>
    <mergeCell ref="F155:G155"/>
    <mergeCell ref="H155:I155"/>
    <mergeCell ref="J155:K155"/>
    <mergeCell ref="L155:M155"/>
    <mergeCell ref="N155:O155"/>
    <mergeCell ref="P155:Q155"/>
    <mergeCell ref="R155:S155"/>
    <mergeCell ref="A158:B158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69:U169"/>
    <mergeCell ref="V169:W169"/>
    <mergeCell ref="K170:L170"/>
    <mergeCell ref="A160:W160"/>
    <mergeCell ref="D161:L161"/>
    <mergeCell ref="M161:U161"/>
    <mergeCell ref="K162:L162"/>
    <mergeCell ref="T162:U162"/>
    <mergeCell ref="K163:L163"/>
    <mergeCell ref="T163:U163"/>
    <mergeCell ref="V163:W163"/>
    <mergeCell ref="K164:L164"/>
    <mergeCell ref="T164:U164"/>
    <mergeCell ref="V164:W164"/>
    <mergeCell ref="T165:U165"/>
    <mergeCell ref="V165:W165"/>
    <mergeCell ref="K166:L166"/>
    <mergeCell ref="T166:U166"/>
    <mergeCell ref="V166:W166"/>
    <mergeCell ref="A161:C162"/>
    <mergeCell ref="V161:W162"/>
    <mergeCell ref="K167:L167"/>
    <mergeCell ref="T167:U167"/>
    <mergeCell ref="V167:W167"/>
    <mergeCell ref="K171:L171"/>
    <mergeCell ref="T171:U171"/>
    <mergeCell ref="V171:W171"/>
    <mergeCell ref="K172:L172"/>
    <mergeCell ref="T172:U172"/>
    <mergeCell ref="V172:W172"/>
    <mergeCell ref="A174:W174"/>
    <mergeCell ref="A175:B175"/>
    <mergeCell ref="C175:D175"/>
    <mergeCell ref="E175:F175"/>
    <mergeCell ref="G175:H175"/>
    <mergeCell ref="I175:J175"/>
    <mergeCell ref="K175:W175"/>
    <mergeCell ref="A171:B172"/>
    <mergeCell ref="A173:W173"/>
    <mergeCell ref="C176:D176"/>
    <mergeCell ref="E176:F176"/>
    <mergeCell ref="G176:H176"/>
    <mergeCell ref="I176:J176"/>
    <mergeCell ref="K176:W176"/>
    <mergeCell ref="A176:B180"/>
    <mergeCell ref="C177:D177"/>
    <mergeCell ref="E177:F177"/>
    <mergeCell ref="G177:H177"/>
    <mergeCell ref="I177:J177"/>
    <mergeCell ref="K177:W177"/>
    <mergeCell ref="C178:D178"/>
    <mergeCell ref="E178:F178"/>
    <mergeCell ref="G178:H178"/>
    <mergeCell ref="I178:J178"/>
    <mergeCell ref="K178:W178"/>
    <mergeCell ref="C179:D179"/>
    <mergeCell ref="E179:F179"/>
    <mergeCell ref="G179:H179"/>
    <mergeCell ref="I179:J179"/>
    <mergeCell ref="K179:W179"/>
    <mergeCell ref="C180:D180"/>
    <mergeCell ref="E180:F180"/>
    <mergeCell ref="G180:H180"/>
    <mergeCell ref="I180:J180"/>
    <mergeCell ref="K180:W180"/>
    <mergeCell ref="C181:D181"/>
    <mergeCell ref="E181:F181"/>
    <mergeCell ref="G181:H181"/>
    <mergeCell ref="I181:J181"/>
    <mergeCell ref="K181:W181"/>
    <mergeCell ref="C182:D182"/>
    <mergeCell ref="E182:F182"/>
    <mergeCell ref="G182:H182"/>
    <mergeCell ref="I182:J182"/>
    <mergeCell ref="K182:W182"/>
    <mergeCell ref="C183:D183"/>
    <mergeCell ref="E183:F183"/>
    <mergeCell ref="G183:H183"/>
    <mergeCell ref="I183:J183"/>
    <mergeCell ref="K183:W183"/>
    <mergeCell ref="C184:D184"/>
    <mergeCell ref="E184:F184"/>
    <mergeCell ref="G184:H184"/>
    <mergeCell ref="I184:J184"/>
    <mergeCell ref="K184:W184"/>
    <mergeCell ref="C185:D185"/>
    <mergeCell ref="E185:F185"/>
    <mergeCell ref="G185:H185"/>
    <mergeCell ref="I185:J185"/>
    <mergeCell ref="K185:W185"/>
    <mergeCell ref="C186:D186"/>
    <mergeCell ref="E186:F186"/>
    <mergeCell ref="G186:H186"/>
    <mergeCell ref="I186:J186"/>
    <mergeCell ref="K186:W186"/>
    <mergeCell ref="C187:D187"/>
    <mergeCell ref="E187:F187"/>
    <mergeCell ref="G187:H187"/>
    <mergeCell ref="I187:J187"/>
    <mergeCell ref="K188:W188"/>
    <mergeCell ref="C188:D188"/>
    <mergeCell ref="E188:F188"/>
    <mergeCell ref="G188:H188"/>
    <mergeCell ref="I188:J188"/>
    <mergeCell ref="C189:D189"/>
    <mergeCell ref="E189:F189"/>
    <mergeCell ref="G189:H189"/>
    <mergeCell ref="I189:J189"/>
    <mergeCell ref="K189:W189"/>
    <mergeCell ref="C190:D190"/>
    <mergeCell ref="E190:F190"/>
    <mergeCell ref="G190:H190"/>
    <mergeCell ref="I190:J190"/>
    <mergeCell ref="K190:W190"/>
    <mergeCell ref="C191:D191"/>
    <mergeCell ref="E191:F191"/>
    <mergeCell ref="G191:H191"/>
    <mergeCell ref="I191:J191"/>
    <mergeCell ref="K191:W191"/>
    <mergeCell ref="C192:D192"/>
    <mergeCell ref="E192:F192"/>
    <mergeCell ref="G192:H192"/>
    <mergeCell ref="I192:J192"/>
    <mergeCell ref="K192:W192"/>
    <mergeCell ref="C193:D193"/>
    <mergeCell ref="E193:F193"/>
    <mergeCell ref="G193:H193"/>
    <mergeCell ref="I193:J193"/>
    <mergeCell ref="K193:W193"/>
    <mergeCell ref="C194:D194"/>
    <mergeCell ref="E194:F194"/>
    <mergeCell ref="G194:H194"/>
    <mergeCell ref="I194:J194"/>
    <mergeCell ref="K194:W194"/>
    <mergeCell ref="C195:D195"/>
    <mergeCell ref="E195:F195"/>
    <mergeCell ref="G195:H195"/>
    <mergeCell ref="I195:J195"/>
    <mergeCell ref="K195:W195"/>
    <mergeCell ref="C196:D196"/>
    <mergeCell ref="E196:F196"/>
    <mergeCell ref="G196:H196"/>
    <mergeCell ref="I196:J196"/>
    <mergeCell ref="K196:W196"/>
    <mergeCell ref="I200:J200"/>
    <mergeCell ref="K200:W200"/>
    <mergeCell ref="C197:D197"/>
    <mergeCell ref="E197:F197"/>
    <mergeCell ref="G197:H197"/>
    <mergeCell ref="I197:J197"/>
    <mergeCell ref="K197:W197"/>
    <mergeCell ref="C198:D198"/>
    <mergeCell ref="E198:F198"/>
    <mergeCell ref="G198:H198"/>
    <mergeCell ref="I198:J198"/>
    <mergeCell ref="K198:W198"/>
    <mergeCell ref="M230:W230"/>
    <mergeCell ref="C231:L231"/>
    <mergeCell ref="M231:W231"/>
    <mergeCell ref="G207:H207"/>
    <mergeCell ref="I207:J207"/>
    <mergeCell ref="K207:W207"/>
    <mergeCell ref="C208:D208"/>
    <mergeCell ref="E208:F208"/>
    <mergeCell ref="G208:H208"/>
    <mergeCell ref="I208:J208"/>
    <mergeCell ref="K208:W208"/>
    <mergeCell ref="M225:W225"/>
    <mergeCell ref="K217:T217"/>
    <mergeCell ref="A212:W212"/>
    <mergeCell ref="C213:J213"/>
    <mergeCell ref="K213:W213"/>
    <mergeCell ref="C214:D214"/>
    <mergeCell ref="E214:F214"/>
    <mergeCell ref="G214:H214"/>
    <mergeCell ref="I214:J214"/>
    <mergeCell ref="K214:T214"/>
    <mergeCell ref="A215:B215"/>
    <mergeCell ref="C215:D215"/>
    <mergeCell ref="E215:F215"/>
    <mergeCell ref="A232:W232"/>
    <mergeCell ref="A251:W251"/>
    <mergeCell ref="G248:J248"/>
    <mergeCell ref="K248:S248"/>
    <mergeCell ref="A250:W250"/>
    <mergeCell ref="B248:C248"/>
    <mergeCell ref="D248:F248"/>
    <mergeCell ref="A245:W245"/>
    <mergeCell ref="A233:W233"/>
    <mergeCell ref="A234:W234"/>
    <mergeCell ref="B235:C235"/>
    <mergeCell ref="D235:H235"/>
    <mergeCell ref="I235:S235"/>
    <mergeCell ref="D236:H236"/>
    <mergeCell ref="I236:S236"/>
    <mergeCell ref="A246:W246"/>
    <mergeCell ref="G247:J247"/>
    <mergeCell ref="C225:L225"/>
    <mergeCell ref="A216:B216"/>
    <mergeCell ref="C216:D216"/>
    <mergeCell ref="E216:F216"/>
    <mergeCell ref="G216:H216"/>
    <mergeCell ref="I216:J216"/>
    <mergeCell ref="K216:T216"/>
    <mergeCell ref="S1:S2"/>
    <mergeCell ref="V75:W76"/>
    <mergeCell ref="A95:C96"/>
    <mergeCell ref="A1:B2"/>
    <mergeCell ref="C1:R2"/>
    <mergeCell ref="A165:B166"/>
    <mergeCell ref="A163:B164"/>
    <mergeCell ref="A167:B168"/>
    <mergeCell ref="A169:B170"/>
    <mergeCell ref="B4:L14"/>
    <mergeCell ref="M4:W14"/>
    <mergeCell ref="A38:B40"/>
    <mergeCell ref="A41:B43"/>
    <mergeCell ref="A44:B46"/>
    <mergeCell ref="A47:B49"/>
    <mergeCell ref="A50:B52"/>
    <mergeCell ref="A53:B55"/>
    <mergeCell ref="A222:B222"/>
    <mergeCell ref="K220:T220"/>
    <mergeCell ref="A221:B221"/>
    <mergeCell ref="C221:D221"/>
    <mergeCell ref="E221:F221"/>
    <mergeCell ref="G221:H221"/>
    <mergeCell ref="I221:J221"/>
    <mergeCell ref="K221:T221"/>
    <mergeCell ref="A218:B218"/>
    <mergeCell ref="C218:D218"/>
    <mergeCell ref="E218:F218"/>
    <mergeCell ref="G218:H218"/>
    <mergeCell ref="I218:J218"/>
    <mergeCell ref="C203:D203"/>
    <mergeCell ref="E203:F203"/>
    <mergeCell ref="C222:D222"/>
    <mergeCell ref="E222:F222"/>
    <mergeCell ref="G222:H222"/>
    <mergeCell ref="I222:J222"/>
    <mergeCell ref="K222:T222"/>
    <mergeCell ref="E220:F220"/>
    <mergeCell ref="G220:H220"/>
    <mergeCell ref="I220:J220"/>
    <mergeCell ref="A211:W211"/>
    <mergeCell ref="A206:B210"/>
    <mergeCell ref="C209:D209"/>
    <mergeCell ref="E209:F209"/>
    <mergeCell ref="G209:H209"/>
    <mergeCell ref="I209:J209"/>
    <mergeCell ref="K209:W209"/>
    <mergeCell ref="C210:D210"/>
    <mergeCell ref="E210:F210"/>
    <mergeCell ref="G210:H210"/>
    <mergeCell ref="I210:J210"/>
    <mergeCell ref="K210:W210"/>
    <mergeCell ref="C207:D207"/>
    <mergeCell ref="E207:F207"/>
    <mergeCell ref="A217:B217"/>
    <mergeCell ref="C217:D217"/>
    <mergeCell ref="E217:F217"/>
    <mergeCell ref="G217:H217"/>
    <mergeCell ref="I217:J217"/>
    <mergeCell ref="G215:H215"/>
    <mergeCell ref="I215:J215"/>
    <mergeCell ref="K215:T215"/>
    <mergeCell ref="E205:F205"/>
    <mergeCell ref="G205:H205"/>
    <mergeCell ref="I205:J205"/>
    <mergeCell ref="K205:W205"/>
    <mergeCell ref="C206:D206"/>
    <mergeCell ref="E206:F206"/>
    <mergeCell ref="G206:H206"/>
    <mergeCell ref="I206:J206"/>
    <mergeCell ref="K206:W206"/>
    <mergeCell ref="A201:B205"/>
    <mergeCell ref="C205:D205"/>
    <mergeCell ref="A213:B214"/>
    <mergeCell ref="E202:F202"/>
    <mergeCell ref="G202:H202"/>
    <mergeCell ref="I202:J202"/>
    <mergeCell ref="K202:W202"/>
    <mergeCell ref="G201:H201"/>
    <mergeCell ref="I201:J201"/>
    <mergeCell ref="K201:W201"/>
    <mergeCell ref="C202:D202"/>
    <mergeCell ref="A181:B185"/>
    <mergeCell ref="A33:C34"/>
    <mergeCell ref="A62:B64"/>
    <mergeCell ref="A87:L92"/>
    <mergeCell ref="A75:C76"/>
    <mergeCell ref="K168:L168"/>
    <mergeCell ref="T168:U168"/>
    <mergeCell ref="V168:W168"/>
    <mergeCell ref="K169:L169"/>
    <mergeCell ref="T170:U170"/>
    <mergeCell ref="V170:W170"/>
    <mergeCell ref="K165:L165"/>
    <mergeCell ref="C199:D199"/>
    <mergeCell ref="E199:F199"/>
    <mergeCell ref="G199:H199"/>
    <mergeCell ref="I199:J199"/>
    <mergeCell ref="K199:W199"/>
    <mergeCell ref="C200:D200"/>
    <mergeCell ref="E200:F200"/>
    <mergeCell ref="G200:H200"/>
    <mergeCell ref="A3:W3"/>
    <mergeCell ref="A31:W31"/>
    <mergeCell ref="A59:W59"/>
    <mergeCell ref="A73:W73"/>
    <mergeCell ref="A93:W93"/>
    <mergeCell ref="A123:W123"/>
    <mergeCell ref="A135:W135"/>
    <mergeCell ref="A147:W147"/>
    <mergeCell ref="A159:W159"/>
    <mergeCell ref="B100:F100"/>
    <mergeCell ref="G100:M100"/>
    <mergeCell ref="N100:T100"/>
    <mergeCell ref="B101:F101"/>
    <mergeCell ref="G101:M101"/>
    <mergeCell ref="N101:T101"/>
    <mergeCell ref="B102:F102"/>
    <mergeCell ref="G102:M102"/>
    <mergeCell ref="N102:T102"/>
    <mergeCell ref="V77:W77"/>
    <mergeCell ref="V78:W78"/>
    <mergeCell ref="V79:W79"/>
    <mergeCell ref="V80:W80"/>
    <mergeCell ref="V81:W81"/>
    <mergeCell ref="A4:A14"/>
    <mergeCell ref="V83:W83"/>
    <mergeCell ref="A82:A86"/>
    <mergeCell ref="K218:T218"/>
    <mergeCell ref="A219:B219"/>
    <mergeCell ref="A226:B226"/>
    <mergeCell ref="A227:B227"/>
    <mergeCell ref="A228:B228"/>
    <mergeCell ref="C226:L226"/>
    <mergeCell ref="M226:W226"/>
    <mergeCell ref="C227:L227"/>
    <mergeCell ref="M227:W227"/>
    <mergeCell ref="C228:L228"/>
    <mergeCell ref="M228:W228"/>
    <mergeCell ref="A223:W223"/>
    <mergeCell ref="A224:W224"/>
    <mergeCell ref="A225:B225"/>
    <mergeCell ref="A220:B220"/>
    <mergeCell ref="C220:D220"/>
    <mergeCell ref="C219:D219"/>
    <mergeCell ref="E219:F219"/>
    <mergeCell ref="G219:H219"/>
    <mergeCell ref="I219:J219"/>
    <mergeCell ref="K219:T219"/>
    <mergeCell ref="A186:B190"/>
    <mergeCell ref="B119:W119"/>
    <mergeCell ref="B120:W120"/>
    <mergeCell ref="B121:W121"/>
    <mergeCell ref="B122:W122"/>
    <mergeCell ref="V97:W99"/>
    <mergeCell ref="V113:W117"/>
    <mergeCell ref="A229:B229"/>
    <mergeCell ref="A230:B230"/>
    <mergeCell ref="A231:B231"/>
    <mergeCell ref="C229:L229"/>
    <mergeCell ref="M229:W229"/>
    <mergeCell ref="C230:L230"/>
    <mergeCell ref="A191:B195"/>
    <mergeCell ref="A196:B200"/>
    <mergeCell ref="G203:H203"/>
    <mergeCell ref="I203:J203"/>
    <mergeCell ref="K203:W203"/>
    <mergeCell ref="C204:D204"/>
    <mergeCell ref="E204:F204"/>
    <mergeCell ref="G204:H204"/>
    <mergeCell ref="I204:J204"/>
    <mergeCell ref="K204:W204"/>
    <mergeCell ref="C201:D201"/>
    <mergeCell ref="E201:F201"/>
  </mergeCells>
  <phoneticPr fontId="37" type="noConversion"/>
  <printOptions gridLines="1"/>
  <pageMargins left="0.23622047244094499" right="0.35416666666666702" top="0.35" bottom="0.21" header="0.31496062992126" footer="0.19"/>
  <pageSetup paperSize="9" scale="64" fitToHeight="0" orientation="landscape" r:id="rId1"/>
  <headerFooter scaleWithDoc="0" alignWithMargins="0"/>
  <rowBreaks count="3" manualBreakCount="3">
    <brk id="162" max="48" man="1"/>
    <brk id="357" max="22" man="1"/>
    <brk id="423" max="22" man="1"/>
  </rowBreaks>
  <colBreaks count="1" manualBreakCount="1">
    <brk id="20" max="502" man="1"/>
  </colBreaks>
  <ignoredErrors>
    <ignoredError sqref="K22 V22:V24 P23:P24 K24" evalError="1"/>
    <ignoredError sqref="P22 F24 P27 V27" evalError="1" formula="1"/>
    <ignoredError sqref="F23 F27 K27 K37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08"/>
  <sheetViews>
    <sheetView zoomScale="60" zoomScaleNormal="60" workbookViewId="0">
      <selection activeCell="D56" sqref="D56"/>
    </sheetView>
  </sheetViews>
  <sheetFormatPr defaultColWidth="8.75" defaultRowHeight="14.25" x14ac:dyDescent="0.15"/>
  <cols>
    <col min="3" max="28" width="8.875" customWidth="1"/>
  </cols>
  <sheetData>
    <row r="1" spans="1:22" ht="17.100000000000001" customHeight="1" x14ac:dyDescent="0.15"/>
    <row r="2" spans="1:22" ht="17.100000000000001" customHeight="1" x14ac:dyDescent="0.15"/>
    <row r="3" spans="1:22" ht="17.100000000000001" customHeight="1" x14ac:dyDescent="0.15"/>
    <row r="4" spans="1:22" ht="17.100000000000001" customHeight="1" x14ac:dyDescent="0.15"/>
    <row r="5" spans="1:22" ht="17.100000000000001" customHeight="1" x14ac:dyDescent="0.15"/>
    <row r="6" spans="1:22" ht="17.100000000000001" customHeight="1" x14ac:dyDescent="0.15"/>
    <row r="7" spans="1:22" ht="17.100000000000001" customHeight="1" x14ac:dyDescent="0.15"/>
    <row r="8" spans="1:22" ht="17.100000000000001" customHeight="1" x14ac:dyDescent="0.15"/>
    <row r="9" spans="1:22" ht="17.100000000000001" customHeight="1" x14ac:dyDescent="0.15"/>
    <row r="10" spans="1:22" ht="17.100000000000001" customHeight="1" x14ac:dyDescent="0.15"/>
    <row r="11" spans="1:22" ht="17.100000000000001" customHeight="1" x14ac:dyDescent="0.15"/>
    <row r="12" spans="1:22" ht="17.100000000000001" customHeight="1" x14ac:dyDescent="0.15">
      <c r="A12" s="1200" t="s">
        <v>9</v>
      </c>
      <c r="B12" s="1201"/>
      <c r="C12" s="1245" t="s">
        <v>148</v>
      </c>
      <c r="D12" s="1245"/>
      <c r="E12" s="1245"/>
      <c r="F12" s="1245"/>
      <c r="G12" s="1227"/>
      <c r="H12" s="1245" t="s">
        <v>149</v>
      </c>
      <c r="I12" s="1245"/>
      <c r="J12" s="1245"/>
      <c r="K12" s="1245"/>
      <c r="L12" s="1227"/>
      <c r="M12" s="1245" t="s">
        <v>150</v>
      </c>
      <c r="N12" s="1245"/>
      <c r="O12" s="1245"/>
      <c r="P12" s="1245"/>
      <c r="Q12" s="1227"/>
      <c r="R12" s="1245" t="s">
        <v>151</v>
      </c>
      <c r="S12" s="1245"/>
      <c r="T12" s="1245"/>
      <c r="U12" s="1245"/>
      <c r="V12" s="1246"/>
    </row>
    <row r="13" spans="1:22" ht="17.100000000000001" customHeight="1" x14ac:dyDescent="0.15">
      <c r="A13" s="1202"/>
      <c r="B13" s="1203"/>
      <c r="C13" s="288" t="s">
        <v>49</v>
      </c>
      <c r="D13" s="289" t="s">
        <v>50</v>
      </c>
      <c r="E13" s="289" t="s">
        <v>51</v>
      </c>
      <c r="F13" s="289" t="s">
        <v>103</v>
      </c>
      <c r="G13" s="289" t="s">
        <v>74</v>
      </c>
      <c r="H13" s="288" t="s">
        <v>49</v>
      </c>
      <c r="I13" s="289" t="s">
        <v>50</v>
      </c>
      <c r="J13" s="289" t="s">
        <v>51</v>
      </c>
      <c r="K13" s="289" t="s">
        <v>103</v>
      </c>
      <c r="L13" s="289" t="s">
        <v>74</v>
      </c>
      <c r="M13" s="288" t="s">
        <v>49</v>
      </c>
      <c r="N13" s="289" t="s">
        <v>50</v>
      </c>
      <c r="O13" s="289" t="s">
        <v>51</v>
      </c>
      <c r="P13" s="289" t="s">
        <v>103</v>
      </c>
      <c r="Q13" s="289" t="s">
        <v>74</v>
      </c>
      <c r="R13" s="288" t="s">
        <v>49</v>
      </c>
      <c r="S13" s="289" t="s">
        <v>50</v>
      </c>
      <c r="T13" s="289" t="s">
        <v>51</v>
      </c>
      <c r="U13" s="289" t="s">
        <v>103</v>
      </c>
      <c r="V13" s="312" t="s">
        <v>74</v>
      </c>
    </row>
    <row r="14" spans="1:22" ht="17.100000000000001" customHeight="1" x14ac:dyDescent="0.15">
      <c r="A14" s="1202" t="s">
        <v>21</v>
      </c>
      <c r="B14" s="1203"/>
      <c r="C14" s="248"/>
      <c r="D14" s="209"/>
      <c r="E14" s="216" t="e">
        <f t="shared" ref="E14:E21" si="0">C14/D14</f>
        <v>#DIV/0!</v>
      </c>
      <c r="F14" s="216"/>
      <c r="G14" s="210" t="e">
        <f t="shared" ref="G14:G21" si="1">E14-F14</f>
        <v>#DIV/0!</v>
      </c>
      <c r="H14" s="316"/>
      <c r="I14" s="209"/>
      <c r="J14" s="216" t="e">
        <f t="shared" ref="J14:J21" si="2">H14/I14</f>
        <v>#DIV/0!</v>
      </c>
      <c r="K14" s="216"/>
      <c r="L14" s="213" t="e">
        <f t="shared" ref="L14:L21" si="3">J14-K14</f>
        <v>#DIV/0!</v>
      </c>
      <c r="M14" s="248"/>
      <c r="N14" s="209"/>
      <c r="O14" s="216" t="e">
        <f t="shared" ref="O14:O21" si="4">M14/N14</f>
        <v>#DIV/0!</v>
      </c>
      <c r="P14" s="216"/>
      <c r="Q14" s="213" t="e">
        <f t="shared" ref="Q14:Q21" si="5">O14-P14</f>
        <v>#DIV/0!</v>
      </c>
      <c r="R14" s="248"/>
      <c r="S14" s="209"/>
      <c r="T14" s="216" t="e">
        <f t="shared" ref="T14:T21" si="6">R14/S14</f>
        <v>#DIV/0!</v>
      </c>
      <c r="U14" s="216"/>
      <c r="V14" s="218" t="e">
        <f t="shared" ref="V14:V21" si="7">T14-U14</f>
        <v>#DIV/0!</v>
      </c>
    </row>
    <row r="15" spans="1:22" ht="17.100000000000001" customHeight="1" x14ac:dyDescent="0.15">
      <c r="A15" s="1202" t="s">
        <v>22</v>
      </c>
      <c r="B15" s="1203"/>
      <c r="C15" s="249"/>
      <c r="D15" s="187"/>
      <c r="E15" s="217" t="e">
        <f t="shared" si="0"/>
        <v>#DIV/0!</v>
      </c>
      <c r="F15" s="217"/>
      <c r="G15" s="211" t="e">
        <f t="shared" si="1"/>
        <v>#DIV/0!</v>
      </c>
      <c r="H15" s="186"/>
      <c r="I15" s="187"/>
      <c r="J15" s="217" t="e">
        <f t="shared" si="2"/>
        <v>#DIV/0!</v>
      </c>
      <c r="K15" s="217"/>
      <c r="L15" s="214" t="e">
        <f t="shared" si="3"/>
        <v>#DIV/0!</v>
      </c>
      <c r="M15" s="249"/>
      <c r="N15" s="187"/>
      <c r="O15" s="217" t="e">
        <f t="shared" si="4"/>
        <v>#DIV/0!</v>
      </c>
      <c r="P15" s="217"/>
      <c r="Q15" s="214" t="e">
        <f t="shared" si="5"/>
        <v>#DIV/0!</v>
      </c>
      <c r="R15" s="249"/>
      <c r="S15" s="187"/>
      <c r="T15" s="217" t="e">
        <f t="shared" si="6"/>
        <v>#DIV/0!</v>
      </c>
      <c r="U15" s="217"/>
      <c r="V15" s="219" t="e">
        <f t="shared" si="7"/>
        <v>#DIV/0!</v>
      </c>
    </row>
    <row r="16" spans="1:22" ht="17.100000000000001" customHeight="1" x14ac:dyDescent="0.15">
      <c r="A16" s="1202" t="s">
        <v>23</v>
      </c>
      <c r="B16" s="1203"/>
      <c r="C16" s="249"/>
      <c r="D16" s="187"/>
      <c r="E16" s="217" t="e">
        <f t="shared" si="0"/>
        <v>#DIV/0!</v>
      </c>
      <c r="F16" s="217"/>
      <c r="G16" s="211" t="e">
        <f t="shared" si="1"/>
        <v>#DIV/0!</v>
      </c>
      <c r="H16" s="186"/>
      <c r="I16" s="187"/>
      <c r="J16" s="217" t="e">
        <f t="shared" si="2"/>
        <v>#DIV/0!</v>
      </c>
      <c r="K16" s="217"/>
      <c r="L16" s="214" t="e">
        <f t="shared" si="3"/>
        <v>#DIV/0!</v>
      </c>
      <c r="M16" s="249"/>
      <c r="N16" s="187"/>
      <c r="O16" s="217" t="e">
        <f t="shared" si="4"/>
        <v>#DIV/0!</v>
      </c>
      <c r="P16" s="217"/>
      <c r="Q16" s="214" t="e">
        <f t="shared" si="5"/>
        <v>#DIV/0!</v>
      </c>
      <c r="R16" s="249"/>
      <c r="S16" s="187"/>
      <c r="T16" s="217" t="e">
        <f t="shared" si="6"/>
        <v>#DIV/0!</v>
      </c>
      <c r="U16" s="217"/>
      <c r="V16" s="219" t="e">
        <f t="shared" si="7"/>
        <v>#DIV/0!</v>
      </c>
    </row>
    <row r="17" spans="1:22" ht="17.100000000000001" customHeight="1" x14ac:dyDescent="0.15">
      <c r="A17" s="1202" t="s">
        <v>24</v>
      </c>
      <c r="B17" s="1203"/>
      <c r="C17" s="249"/>
      <c r="D17" s="187"/>
      <c r="E17" s="217" t="e">
        <f t="shared" si="0"/>
        <v>#DIV/0!</v>
      </c>
      <c r="F17" s="217"/>
      <c r="G17" s="211" t="e">
        <f t="shared" si="1"/>
        <v>#DIV/0!</v>
      </c>
      <c r="H17" s="186"/>
      <c r="I17" s="187"/>
      <c r="J17" s="217" t="e">
        <f t="shared" si="2"/>
        <v>#DIV/0!</v>
      </c>
      <c r="K17" s="217"/>
      <c r="L17" s="214" t="e">
        <f t="shared" si="3"/>
        <v>#DIV/0!</v>
      </c>
      <c r="M17" s="249"/>
      <c r="N17" s="187"/>
      <c r="O17" s="217" t="e">
        <f t="shared" si="4"/>
        <v>#DIV/0!</v>
      </c>
      <c r="P17" s="217"/>
      <c r="Q17" s="214" t="e">
        <f t="shared" si="5"/>
        <v>#DIV/0!</v>
      </c>
      <c r="R17" s="249"/>
      <c r="S17" s="187"/>
      <c r="T17" s="217" t="e">
        <f t="shared" si="6"/>
        <v>#DIV/0!</v>
      </c>
      <c r="U17" s="217"/>
      <c r="V17" s="219" t="e">
        <f t="shared" si="7"/>
        <v>#DIV/0!</v>
      </c>
    </row>
    <row r="18" spans="1:22" ht="17.100000000000001" customHeight="1" x14ac:dyDescent="0.15">
      <c r="A18" s="1202" t="s">
        <v>25</v>
      </c>
      <c r="B18" s="1203"/>
      <c r="C18" s="249"/>
      <c r="D18" s="187"/>
      <c r="E18" s="217" t="e">
        <f t="shared" si="0"/>
        <v>#DIV/0!</v>
      </c>
      <c r="F18" s="217"/>
      <c r="G18" s="211" t="e">
        <f t="shared" si="1"/>
        <v>#DIV/0!</v>
      </c>
      <c r="H18" s="186"/>
      <c r="I18" s="187"/>
      <c r="J18" s="217" t="e">
        <f t="shared" si="2"/>
        <v>#DIV/0!</v>
      </c>
      <c r="K18" s="217"/>
      <c r="L18" s="214" t="e">
        <f t="shared" si="3"/>
        <v>#DIV/0!</v>
      </c>
      <c r="M18" s="249"/>
      <c r="N18" s="187"/>
      <c r="O18" s="217" t="e">
        <f t="shared" si="4"/>
        <v>#DIV/0!</v>
      </c>
      <c r="P18" s="217"/>
      <c r="Q18" s="214" t="e">
        <f t="shared" si="5"/>
        <v>#DIV/0!</v>
      </c>
      <c r="R18" s="249"/>
      <c r="S18" s="187"/>
      <c r="T18" s="217" t="e">
        <f t="shared" si="6"/>
        <v>#DIV/0!</v>
      </c>
      <c r="U18" s="217"/>
      <c r="V18" s="219" t="e">
        <f t="shared" si="7"/>
        <v>#DIV/0!</v>
      </c>
    </row>
    <row r="19" spans="1:22" ht="17.100000000000001" customHeight="1" x14ac:dyDescent="0.15">
      <c r="A19" s="1202" t="s">
        <v>26</v>
      </c>
      <c r="B19" s="1203"/>
      <c r="C19" s="249"/>
      <c r="D19" s="187"/>
      <c r="E19" s="217" t="e">
        <f t="shared" si="0"/>
        <v>#DIV/0!</v>
      </c>
      <c r="F19" s="217"/>
      <c r="G19" s="211" t="e">
        <f t="shared" si="1"/>
        <v>#DIV/0!</v>
      </c>
      <c r="H19" s="186"/>
      <c r="I19" s="187"/>
      <c r="J19" s="217" t="e">
        <f t="shared" si="2"/>
        <v>#DIV/0!</v>
      </c>
      <c r="K19" s="217"/>
      <c r="L19" s="214" t="e">
        <f t="shared" si="3"/>
        <v>#DIV/0!</v>
      </c>
      <c r="M19" s="249"/>
      <c r="N19" s="187"/>
      <c r="O19" s="217" t="e">
        <f t="shared" si="4"/>
        <v>#DIV/0!</v>
      </c>
      <c r="P19" s="217"/>
      <c r="Q19" s="214" t="e">
        <f t="shared" si="5"/>
        <v>#DIV/0!</v>
      </c>
      <c r="R19" s="249"/>
      <c r="S19" s="187"/>
      <c r="T19" s="217" t="e">
        <f t="shared" si="6"/>
        <v>#DIV/0!</v>
      </c>
      <c r="U19" s="217"/>
      <c r="V19" s="219" t="e">
        <f t="shared" si="7"/>
        <v>#DIV/0!</v>
      </c>
    </row>
    <row r="20" spans="1:22" ht="17.100000000000001" customHeight="1" x14ac:dyDescent="0.15">
      <c r="A20" s="1214" t="s">
        <v>27</v>
      </c>
      <c r="B20" s="1215"/>
      <c r="C20" s="249"/>
      <c r="D20" s="187"/>
      <c r="E20" s="217" t="e">
        <f t="shared" si="0"/>
        <v>#DIV/0!</v>
      </c>
      <c r="F20" s="217"/>
      <c r="G20" s="211" t="e">
        <f t="shared" si="1"/>
        <v>#DIV/0!</v>
      </c>
      <c r="H20" s="186"/>
      <c r="I20" s="187"/>
      <c r="J20" s="217" t="e">
        <f t="shared" si="2"/>
        <v>#DIV/0!</v>
      </c>
      <c r="K20" s="217"/>
      <c r="L20" s="214" t="e">
        <f t="shared" si="3"/>
        <v>#DIV/0!</v>
      </c>
      <c r="M20" s="249"/>
      <c r="N20" s="187"/>
      <c r="O20" s="217" t="e">
        <f t="shared" si="4"/>
        <v>#DIV/0!</v>
      </c>
      <c r="P20" s="217"/>
      <c r="Q20" s="214" t="e">
        <f t="shared" si="5"/>
        <v>#DIV/0!</v>
      </c>
      <c r="R20" s="249"/>
      <c r="S20" s="187"/>
      <c r="T20" s="217" t="e">
        <f t="shared" si="6"/>
        <v>#DIV/0!</v>
      </c>
      <c r="U20" s="217"/>
      <c r="V20" s="219" t="e">
        <f t="shared" si="7"/>
        <v>#DIV/0!</v>
      </c>
    </row>
    <row r="21" spans="1:22" ht="17.100000000000001" customHeight="1" x14ac:dyDescent="0.15">
      <c r="A21" s="1208" t="s">
        <v>28</v>
      </c>
      <c r="B21" s="1209"/>
      <c r="C21" s="197">
        <f t="shared" ref="C21:F21" si="8">SUM(C14:C20)</f>
        <v>0</v>
      </c>
      <c r="D21" s="175">
        <f t="shared" si="8"/>
        <v>0</v>
      </c>
      <c r="E21" s="190" t="e">
        <f t="shared" si="0"/>
        <v>#DIV/0!</v>
      </c>
      <c r="F21" s="190">
        <f t="shared" si="8"/>
        <v>0</v>
      </c>
      <c r="G21" s="191" t="e">
        <f t="shared" si="1"/>
        <v>#DIV/0!</v>
      </c>
      <c r="H21" s="174">
        <f t="shared" ref="H21:K21" si="9">SUM(H14:H20)</f>
        <v>0</v>
      </c>
      <c r="I21" s="175">
        <f t="shared" si="9"/>
        <v>0</v>
      </c>
      <c r="J21" s="190" t="e">
        <f t="shared" si="2"/>
        <v>#DIV/0!</v>
      </c>
      <c r="K21" s="190">
        <f t="shared" si="9"/>
        <v>0</v>
      </c>
      <c r="L21" s="215" t="e">
        <f t="shared" si="3"/>
        <v>#DIV/0!</v>
      </c>
      <c r="M21" s="197">
        <f t="shared" ref="M21:P21" si="10">SUM(M14:M20)</f>
        <v>0</v>
      </c>
      <c r="N21" s="175">
        <f t="shared" si="10"/>
        <v>0</v>
      </c>
      <c r="O21" s="190" t="e">
        <f t="shared" si="4"/>
        <v>#DIV/0!</v>
      </c>
      <c r="P21" s="190">
        <f t="shared" si="10"/>
        <v>0</v>
      </c>
      <c r="Q21" s="215" t="e">
        <f t="shared" si="5"/>
        <v>#DIV/0!</v>
      </c>
      <c r="R21" s="197">
        <f t="shared" ref="R21:U21" si="11">SUM(R14:R20)</f>
        <v>0</v>
      </c>
      <c r="S21" s="175">
        <f t="shared" si="11"/>
        <v>0</v>
      </c>
      <c r="T21" s="190" t="e">
        <f t="shared" si="6"/>
        <v>#DIV/0!</v>
      </c>
      <c r="U21" s="190">
        <f t="shared" si="11"/>
        <v>0</v>
      </c>
      <c r="V21" s="206" t="e">
        <f t="shared" si="7"/>
        <v>#DIV/0!</v>
      </c>
    </row>
    <row r="22" spans="1:22" ht="17.100000000000001" customHeight="1" x14ac:dyDescent="0.15"/>
    <row r="23" spans="1:22" ht="17.100000000000001" customHeight="1" x14ac:dyDescent="0.15"/>
    <row r="24" spans="1:22" ht="17.100000000000001" customHeight="1" x14ac:dyDescent="0.15"/>
    <row r="25" spans="1:22" ht="17.100000000000001" customHeight="1" x14ac:dyDescent="0.15"/>
    <row r="26" spans="1:22" ht="17.100000000000001" customHeight="1" x14ac:dyDescent="0.15"/>
    <row r="27" spans="1:22" ht="17.100000000000001" customHeight="1" x14ac:dyDescent="0.15"/>
    <row r="28" spans="1:22" ht="17.100000000000001" customHeight="1" x14ac:dyDescent="0.15"/>
    <row r="29" spans="1:22" ht="17.100000000000001" customHeight="1" x14ac:dyDescent="0.15"/>
    <row r="30" spans="1:22" ht="17.100000000000001" customHeight="1" x14ac:dyDescent="0.15"/>
    <row r="31" spans="1:22" ht="17.100000000000001" customHeight="1" x14ac:dyDescent="0.15"/>
    <row r="32" spans="1:22" ht="17.100000000000001" customHeight="1" x14ac:dyDescent="0.15"/>
    <row r="33" spans="1:22" ht="17.100000000000001" customHeight="1" x14ac:dyDescent="0.15">
      <c r="A33" s="1200" t="s">
        <v>9</v>
      </c>
      <c r="B33" s="1201"/>
      <c r="C33" s="1224" t="s">
        <v>67</v>
      </c>
      <c r="D33" s="1224"/>
      <c r="E33" s="1224"/>
      <c r="F33" s="1224"/>
      <c r="G33" s="1224"/>
      <c r="H33" s="1224"/>
      <c r="I33" s="1224"/>
      <c r="J33" s="1224"/>
      <c r="K33" s="1224"/>
      <c r="L33" s="1224"/>
      <c r="M33" s="1224" t="s">
        <v>68</v>
      </c>
      <c r="N33" s="1224"/>
      <c r="O33" s="1224"/>
      <c r="P33" s="1224"/>
      <c r="Q33" s="1224"/>
      <c r="R33" s="1224"/>
      <c r="S33" s="1224"/>
      <c r="T33" s="1224"/>
      <c r="U33" s="1224"/>
      <c r="V33" s="1225"/>
    </row>
    <row r="34" spans="1:22" ht="17.100000000000001" customHeight="1" x14ac:dyDescent="0.15">
      <c r="A34" s="1202"/>
      <c r="B34" s="1203"/>
      <c r="C34" s="1226" t="s">
        <v>49</v>
      </c>
      <c r="D34" s="1226"/>
      <c r="E34" s="1226" t="s">
        <v>50</v>
      </c>
      <c r="F34" s="1226"/>
      <c r="G34" s="1226" t="s">
        <v>158</v>
      </c>
      <c r="H34" s="1226"/>
      <c r="I34" s="1226" t="s">
        <v>103</v>
      </c>
      <c r="J34" s="1226"/>
      <c r="K34" s="1226" t="s">
        <v>74</v>
      </c>
      <c r="L34" s="1226"/>
      <c r="M34" s="1226" t="s">
        <v>159</v>
      </c>
      <c r="N34" s="1226"/>
      <c r="O34" s="1226" t="s">
        <v>160</v>
      </c>
      <c r="P34" s="1226"/>
      <c r="Q34" s="1226" t="s">
        <v>158</v>
      </c>
      <c r="R34" s="1226"/>
      <c r="S34" s="1226" t="s">
        <v>103</v>
      </c>
      <c r="T34" s="1226"/>
      <c r="U34" s="1226" t="s">
        <v>74</v>
      </c>
      <c r="V34" s="1244"/>
    </row>
    <row r="35" spans="1:22" ht="17.100000000000001" customHeight="1" x14ac:dyDescent="0.15">
      <c r="A35" s="1202" t="s">
        <v>21</v>
      </c>
      <c r="B35" s="1203"/>
      <c r="C35" s="1223"/>
      <c r="D35" s="1242"/>
      <c r="E35" s="1242"/>
      <c r="F35" s="1242"/>
      <c r="G35" s="1240" t="e">
        <f t="shared" ref="G35:G42" si="12">C35/E35</f>
        <v>#DIV/0!</v>
      </c>
      <c r="H35" s="1240"/>
      <c r="I35" s="1239"/>
      <c r="J35" s="1239"/>
      <c r="K35" s="1240" t="e">
        <f t="shared" ref="K35:K42" si="13">G35-I35</f>
        <v>#DIV/0!</v>
      </c>
      <c r="L35" s="1243"/>
      <c r="M35" s="1223"/>
      <c r="N35" s="1242"/>
      <c r="O35" s="1242"/>
      <c r="P35" s="1242"/>
      <c r="Q35" s="1240" t="e">
        <f t="shared" ref="Q35:Q42" si="14">M35/O35</f>
        <v>#DIV/0!</v>
      </c>
      <c r="R35" s="1240"/>
      <c r="S35" s="1239"/>
      <c r="T35" s="1239"/>
      <c r="U35" s="1240" t="e">
        <f t="shared" ref="U35:U42" si="15">Q35-S35</f>
        <v>#DIV/0!</v>
      </c>
      <c r="V35" s="1241"/>
    </row>
    <row r="36" spans="1:22" ht="17.100000000000001" customHeight="1" x14ac:dyDescent="0.15">
      <c r="A36" s="1202" t="s">
        <v>22</v>
      </c>
      <c r="B36" s="1203"/>
      <c r="C36" s="1219"/>
      <c r="D36" s="1237"/>
      <c r="E36" s="1237"/>
      <c r="F36" s="1237"/>
      <c r="G36" s="1231" t="e">
        <f t="shared" si="12"/>
        <v>#DIV/0!</v>
      </c>
      <c r="H36" s="1231"/>
      <c r="I36" s="1230"/>
      <c r="J36" s="1230"/>
      <c r="K36" s="1231" t="e">
        <f t="shared" si="13"/>
        <v>#DIV/0!</v>
      </c>
      <c r="L36" s="1238"/>
      <c r="M36" s="1219"/>
      <c r="N36" s="1237"/>
      <c r="O36" s="1237"/>
      <c r="P36" s="1237"/>
      <c r="Q36" s="1231" t="e">
        <f t="shared" si="14"/>
        <v>#DIV/0!</v>
      </c>
      <c r="R36" s="1231"/>
      <c r="S36" s="1230"/>
      <c r="T36" s="1230"/>
      <c r="U36" s="1231" t="e">
        <f t="shared" si="15"/>
        <v>#DIV/0!</v>
      </c>
      <c r="V36" s="1232"/>
    </row>
    <row r="37" spans="1:22" ht="17.100000000000001" customHeight="1" x14ac:dyDescent="0.15">
      <c r="A37" s="1202" t="s">
        <v>23</v>
      </c>
      <c r="B37" s="1203"/>
      <c r="C37" s="1219"/>
      <c r="D37" s="1237"/>
      <c r="E37" s="1237"/>
      <c r="F37" s="1237"/>
      <c r="G37" s="1231" t="e">
        <f t="shared" si="12"/>
        <v>#DIV/0!</v>
      </c>
      <c r="H37" s="1231"/>
      <c r="I37" s="1230"/>
      <c r="J37" s="1230"/>
      <c r="K37" s="1231" t="e">
        <f t="shared" si="13"/>
        <v>#DIV/0!</v>
      </c>
      <c r="L37" s="1238"/>
      <c r="M37" s="1219"/>
      <c r="N37" s="1237"/>
      <c r="O37" s="1237"/>
      <c r="P37" s="1237"/>
      <c r="Q37" s="1231" t="e">
        <f t="shared" si="14"/>
        <v>#DIV/0!</v>
      </c>
      <c r="R37" s="1231"/>
      <c r="S37" s="1230"/>
      <c r="T37" s="1230"/>
      <c r="U37" s="1231" t="e">
        <f t="shared" si="15"/>
        <v>#DIV/0!</v>
      </c>
      <c r="V37" s="1232"/>
    </row>
    <row r="38" spans="1:22" ht="17.100000000000001" customHeight="1" x14ac:dyDescent="0.15">
      <c r="A38" s="1202" t="s">
        <v>24</v>
      </c>
      <c r="B38" s="1203"/>
      <c r="C38" s="1219"/>
      <c r="D38" s="1237"/>
      <c r="E38" s="1237"/>
      <c r="F38" s="1237"/>
      <c r="G38" s="1231" t="e">
        <f t="shared" si="12"/>
        <v>#DIV/0!</v>
      </c>
      <c r="H38" s="1231"/>
      <c r="I38" s="1230"/>
      <c r="J38" s="1230"/>
      <c r="K38" s="1231" t="e">
        <f t="shared" si="13"/>
        <v>#DIV/0!</v>
      </c>
      <c r="L38" s="1238"/>
      <c r="M38" s="1219"/>
      <c r="N38" s="1237"/>
      <c r="O38" s="1237"/>
      <c r="P38" s="1237"/>
      <c r="Q38" s="1231" t="e">
        <f t="shared" si="14"/>
        <v>#DIV/0!</v>
      </c>
      <c r="R38" s="1231"/>
      <c r="S38" s="1230"/>
      <c r="T38" s="1230"/>
      <c r="U38" s="1231" t="e">
        <f t="shared" si="15"/>
        <v>#DIV/0!</v>
      </c>
      <c r="V38" s="1232"/>
    </row>
    <row r="39" spans="1:22" ht="17.100000000000001" customHeight="1" x14ac:dyDescent="0.15">
      <c r="A39" s="1202" t="s">
        <v>25</v>
      </c>
      <c r="B39" s="1203"/>
      <c r="C39" s="1219"/>
      <c r="D39" s="1237"/>
      <c r="E39" s="1237"/>
      <c r="F39" s="1237"/>
      <c r="G39" s="1231" t="e">
        <f t="shared" si="12"/>
        <v>#DIV/0!</v>
      </c>
      <c r="H39" s="1231"/>
      <c r="I39" s="1230"/>
      <c r="J39" s="1230"/>
      <c r="K39" s="1231" t="e">
        <f t="shared" si="13"/>
        <v>#DIV/0!</v>
      </c>
      <c r="L39" s="1238"/>
      <c r="M39" s="1219"/>
      <c r="N39" s="1237"/>
      <c r="O39" s="1237"/>
      <c r="P39" s="1237"/>
      <c r="Q39" s="1231" t="e">
        <f t="shared" si="14"/>
        <v>#DIV/0!</v>
      </c>
      <c r="R39" s="1231"/>
      <c r="S39" s="1230"/>
      <c r="T39" s="1230"/>
      <c r="U39" s="1231" t="e">
        <f t="shared" si="15"/>
        <v>#DIV/0!</v>
      </c>
      <c r="V39" s="1232"/>
    </row>
    <row r="40" spans="1:22" ht="17.100000000000001" customHeight="1" x14ac:dyDescent="0.15">
      <c r="A40" s="1202" t="s">
        <v>26</v>
      </c>
      <c r="B40" s="1203"/>
      <c r="C40" s="1219"/>
      <c r="D40" s="1237"/>
      <c r="E40" s="1237"/>
      <c r="F40" s="1237"/>
      <c r="G40" s="1231" t="e">
        <f t="shared" si="12"/>
        <v>#DIV/0!</v>
      </c>
      <c r="H40" s="1231"/>
      <c r="I40" s="1230"/>
      <c r="J40" s="1230"/>
      <c r="K40" s="1231" t="e">
        <f t="shared" si="13"/>
        <v>#DIV/0!</v>
      </c>
      <c r="L40" s="1238"/>
      <c r="M40" s="1219"/>
      <c r="N40" s="1237"/>
      <c r="O40" s="1237"/>
      <c r="P40" s="1237"/>
      <c r="Q40" s="1231" t="e">
        <f t="shared" si="14"/>
        <v>#DIV/0!</v>
      </c>
      <c r="R40" s="1231"/>
      <c r="S40" s="1230"/>
      <c r="T40" s="1230"/>
      <c r="U40" s="1231" t="e">
        <f t="shared" si="15"/>
        <v>#DIV/0!</v>
      </c>
      <c r="V40" s="1232"/>
    </row>
    <row r="41" spans="1:22" ht="17.100000000000001" customHeight="1" x14ac:dyDescent="0.15">
      <c r="A41" s="1214" t="s">
        <v>27</v>
      </c>
      <c r="B41" s="1215"/>
      <c r="C41" s="1219"/>
      <c r="D41" s="1237"/>
      <c r="E41" s="1237"/>
      <c r="F41" s="1237"/>
      <c r="G41" s="1231" t="e">
        <f t="shared" si="12"/>
        <v>#DIV/0!</v>
      </c>
      <c r="H41" s="1231"/>
      <c r="I41" s="1230"/>
      <c r="J41" s="1230"/>
      <c r="K41" s="1231" t="e">
        <f t="shared" si="13"/>
        <v>#DIV/0!</v>
      </c>
      <c r="L41" s="1238"/>
      <c r="M41" s="1219"/>
      <c r="N41" s="1237"/>
      <c r="O41" s="1237"/>
      <c r="P41" s="1237"/>
      <c r="Q41" s="1231" t="e">
        <f t="shared" si="14"/>
        <v>#DIV/0!</v>
      </c>
      <c r="R41" s="1231"/>
      <c r="S41" s="1230"/>
      <c r="T41" s="1230"/>
      <c r="U41" s="1231" t="e">
        <f t="shared" si="15"/>
        <v>#DIV/0!</v>
      </c>
      <c r="V41" s="1232"/>
    </row>
    <row r="42" spans="1:22" ht="17.100000000000001" customHeight="1" x14ac:dyDescent="0.15">
      <c r="A42" s="1208" t="s">
        <v>28</v>
      </c>
      <c r="B42" s="1209"/>
      <c r="C42" s="1213">
        <f>SUM(C35:D41)</f>
        <v>0</v>
      </c>
      <c r="D42" s="1233"/>
      <c r="E42" s="1233">
        <f>SUM(E35:F41)</f>
        <v>0</v>
      </c>
      <c r="F42" s="1233"/>
      <c r="G42" s="1234" t="e">
        <f t="shared" si="12"/>
        <v>#DIV/0!</v>
      </c>
      <c r="H42" s="1234"/>
      <c r="I42" s="1234">
        <f>SUM(I35:J41)</f>
        <v>0</v>
      </c>
      <c r="J42" s="1234"/>
      <c r="K42" s="1234" t="e">
        <f t="shared" si="13"/>
        <v>#DIV/0!</v>
      </c>
      <c r="L42" s="1235"/>
      <c r="M42" s="1213">
        <f>SUM(M35:N41)</f>
        <v>0</v>
      </c>
      <c r="N42" s="1233"/>
      <c r="O42" s="1233">
        <f>SUM(O35:P41)</f>
        <v>0</v>
      </c>
      <c r="P42" s="1233"/>
      <c r="Q42" s="1234" t="e">
        <f t="shared" si="14"/>
        <v>#DIV/0!</v>
      </c>
      <c r="R42" s="1234"/>
      <c r="S42" s="1234">
        <f>SUM(S35:T41)</f>
        <v>0</v>
      </c>
      <c r="T42" s="1234"/>
      <c r="U42" s="1234" t="e">
        <f t="shared" si="15"/>
        <v>#DIV/0!</v>
      </c>
      <c r="V42" s="1236"/>
    </row>
    <row r="43" spans="1:22" ht="17.100000000000001" customHeight="1" x14ac:dyDescent="0.15"/>
    <row r="44" spans="1:22" ht="17.100000000000001" customHeight="1" x14ac:dyDescent="0.15"/>
    <row r="45" spans="1:22" ht="17.100000000000001" customHeight="1" x14ac:dyDescent="0.15"/>
    <row r="46" spans="1:22" ht="17.100000000000001" customHeight="1" x14ac:dyDescent="0.15"/>
    <row r="47" spans="1:22" ht="17.100000000000001" customHeight="1" x14ac:dyDescent="0.15"/>
    <row r="48" spans="1:22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</sheetData>
  <mergeCells count="114">
    <mergeCell ref="C12:G12"/>
    <mergeCell ref="H12:L12"/>
    <mergeCell ref="M12:Q12"/>
    <mergeCell ref="R12:V12"/>
    <mergeCell ref="A14:B14"/>
    <mergeCell ref="A15:B15"/>
    <mergeCell ref="A16:B16"/>
    <mergeCell ref="A17:B17"/>
    <mergeCell ref="A18:B18"/>
    <mergeCell ref="A12:B13"/>
    <mergeCell ref="A19:B19"/>
    <mergeCell ref="A20:B20"/>
    <mergeCell ref="A21:B21"/>
    <mergeCell ref="C33:L33"/>
    <mergeCell ref="M33:V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A33:B34"/>
    <mergeCell ref="S35:T35"/>
    <mergeCell ref="U35:V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S37:T37"/>
    <mergeCell ref="U37:V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9:T39"/>
    <mergeCell ref="U39:V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41:T41"/>
    <mergeCell ref="U41:V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</mergeCells>
  <phoneticPr fontId="33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82"/>
  <sheetViews>
    <sheetView zoomScale="69" zoomScaleNormal="69" workbookViewId="0">
      <selection activeCell="D56" sqref="D56"/>
    </sheetView>
  </sheetViews>
  <sheetFormatPr defaultColWidth="8.75" defaultRowHeight="16.5" x14ac:dyDescent="0.15"/>
  <cols>
    <col min="1" max="2" width="8.75" style="164"/>
    <col min="3" max="29" width="8.875" style="164" customWidth="1"/>
    <col min="30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/>
    <row r="15" spans="1:18" ht="17.100000000000001" customHeight="1" x14ac:dyDescent="0.15">
      <c r="A15" s="1200" t="s">
        <v>161</v>
      </c>
      <c r="B15" s="1201"/>
      <c r="C15" s="1245" t="s">
        <v>148</v>
      </c>
      <c r="D15" s="1245"/>
      <c r="E15" s="1245"/>
      <c r="F15" s="1227"/>
      <c r="G15" s="1245" t="s">
        <v>149</v>
      </c>
      <c r="H15" s="1245"/>
      <c r="I15" s="1245"/>
      <c r="J15" s="1227"/>
      <c r="K15" s="1245" t="s">
        <v>150</v>
      </c>
      <c r="L15" s="1245"/>
      <c r="M15" s="1245"/>
      <c r="N15" s="1227"/>
      <c r="O15" s="1245" t="s">
        <v>151</v>
      </c>
      <c r="P15" s="1245"/>
      <c r="Q15" s="1245"/>
      <c r="R15" s="1246"/>
    </row>
    <row r="16" spans="1:18" ht="17.100000000000001" customHeight="1" x14ac:dyDescent="0.15">
      <c r="A16" s="1202"/>
      <c r="B16" s="1203"/>
      <c r="C16" s="288" t="s">
        <v>56</v>
      </c>
      <c r="D16" s="289" t="s">
        <v>57</v>
      </c>
      <c r="E16" s="289" t="s">
        <v>42</v>
      </c>
      <c r="F16" s="289" t="s">
        <v>58</v>
      </c>
      <c r="G16" s="288" t="s">
        <v>56</v>
      </c>
      <c r="H16" s="289" t="s">
        <v>57</v>
      </c>
      <c r="I16" s="289" t="s">
        <v>42</v>
      </c>
      <c r="J16" s="289" t="s">
        <v>58</v>
      </c>
      <c r="K16" s="288" t="s">
        <v>56</v>
      </c>
      <c r="L16" s="289" t="s">
        <v>57</v>
      </c>
      <c r="M16" s="289" t="s">
        <v>42</v>
      </c>
      <c r="N16" s="289" t="s">
        <v>58</v>
      </c>
      <c r="O16" s="288" t="s">
        <v>56</v>
      </c>
      <c r="P16" s="289" t="s">
        <v>57</v>
      </c>
      <c r="Q16" s="289" t="s">
        <v>42</v>
      </c>
      <c r="R16" s="312" t="s">
        <v>58</v>
      </c>
    </row>
    <row r="17" spans="1:19" ht="17.100000000000001" customHeight="1" x14ac:dyDescent="0.15">
      <c r="A17" s="1202" t="s">
        <v>21</v>
      </c>
      <c r="B17" s="1203"/>
      <c r="C17" s="193"/>
      <c r="D17" s="168"/>
      <c r="E17" s="216" t="e">
        <f t="shared" ref="E17:E24" si="0">D17/C17</f>
        <v>#DIV/0!</v>
      </c>
      <c r="F17" s="178"/>
      <c r="G17" s="167"/>
      <c r="H17" s="168"/>
      <c r="I17" s="216" t="e">
        <f t="shared" ref="I17:I24" si="1">H17/G17</f>
        <v>#DIV/0!</v>
      </c>
      <c r="J17" s="231"/>
      <c r="K17" s="193"/>
      <c r="L17" s="168"/>
      <c r="M17" s="216" t="e">
        <f t="shared" ref="M17:M24" si="2">L17/K17</f>
        <v>#DIV/0!</v>
      </c>
      <c r="N17" s="231"/>
      <c r="O17" s="193"/>
      <c r="P17" s="168"/>
      <c r="Q17" s="216" t="e">
        <f t="shared" ref="Q17:Q24" si="3">P17/O17</f>
        <v>#DIV/0!</v>
      </c>
      <c r="R17" s="199"/>
    </row>
    <row r="18" spans="1:19" ht="17.100000000000001" customHeight="1" x14ac:dyDescent="0.15">
      <c r="A18" s="1202" t="s">
        <v>22</v>
      </c>
      <c r="B18" s="1203"/>
      <c r="C18" s="195"/>
      <c r="D18" s="171"/>
      <c r="E18" s="217" t="e">
        <f t="shared" si="0"/>
        <v>#DIV/0!</v>
      </c>
      <c r="F18" s="179"/>
      <c r="G18" s="170"/>
      <c r="H18" s="171"/>
      <c r="I18" s="217" t="e">
        <f t="shared" si="1"/>
        <v>#DIV/0!</v>
      </c>
      <c r="J18" s="228"/>
      <c r="K18" s="195"/>
      <c r="L18" s="171"/>
      <c r="M18" s="217" t="e">
        <f t="shared" si="2"/>
        <v>#DIV/0!</v>
      </c>
      <c r="N18" s="228"/>
      <c r="O18" s="195"/>
      <c r="P18" s="171"/>
      <c r="Q18" s="217" t="e">
        <f t="shared" si="3"/>
        <v>#DIV/0!</v>
      </c>
      <c r="R18" s="200"/>
    </row>
    <row r="19" spans="1:19" ht="17.100000000000001" customHeight="1" x14ac:dyDescent="0.15">
      <c r="A19" s="1202" t="s">
        <v>23</v>
      </c>
      <c r="B19" s="1203"/>
      <c r="C19" s="195"/>
      <c r="D19" s="171"/>
      <c r="E19" s="217" t="e">
        <f t="shared" si="0"/>
        <v>#DIV/0!</v>
      </c>
      <c r="F19" s="179"/>
      <c r="G19" s="170"/>
      <c r="H19" s="171"/>
      <c r="I19" s="217" t="e">
        <f t="shared" si="1"/>
        <v>#DIV/0!</v>
      </c>
      <c r="J19" s="228"/>
      <c r="K19" s="195"/>
      <c r="L19" s="171"/>
      <c r="M19" s="217" t="e">
        <f t="shared" si="2"/>
        <v>#DIV/0!</v>
      </c>
      <c r="N19" s="228"/>
      <c r="O19" s="195"/>
      <c r="P19" s="171"/>
      <c r="Q19" s="217" t="e">
        <f t="shared" si="3"/>
        <v>#DIV/0!</v>
      </c>
      <c r="R19" s="200"/>
    </row>
    <row r="20" spans="1:19" ht="17.100000000000001" customHeight="1" x14ac:dyDescent="0.15">
      <c r="A20" s="1202" t="s">
        <v>24</v>
      </c>
      <c r="B20" s="1203"/>
      <c r="C20" s="195"/>
      <c r="D20" s="171"/>
      <c r="E20" s="217" t="e">
        <f t="shared" si="0"/>
        <v>#DIV/0!</v>
      </c>
      <c r="F20" s="179"/>
      <c r="G20" s="170"/>
      <c r="H20" s="171"/>
      <c r="I20" s="217" t="e">
        <f t="shared" si="1"/>
        <v>#DIV/0!</v>
      </c>
      <c r="J20" s="228"/>
      <c r="K20" s="195"/>
      <c r="L20" s="171"/>
      <c r="M20" s="217" t="e">
        <f t="shared" si="2"/>
        <v>#DIV/0!</v>
      </c>
      <c r="N20" s="228"/>
      <c r="O20" s="195"/>
      <c r="P20" s="171"/>
      <c r="Q20" s="217" t="e">
        <f t="shared" si="3"/>
        <v>#DIV/0!</v>
      </c>
      <c r="R20" s="200"/>
    </row>
    <row r="21" spans="1:19" ht="17.100000000000001" customHeight="1" x14ac:dyDescent="0.15">
      <c r="A21" s="1202" t="s">
        <v>25</v>
      </c>
      <c r="B21" s="1203"/>
      <c r="C21" s="195"/>
      <c r="D21" s="171"/>
      <c r="E21" s="217" t="e">
        <f t="shared" si="0"/>
        <v>#DIV/0!</v>
      </c>
      <c r="F21" s="179"/>
      <c r="G21" s="170"/>
      <c r="H21" s="171"/>
      <c r="I21" s="217" t="e">
        <f t="shared" si="1"/>
        <v>#DIV/0!</v>
      </c>
      <c r="J21" s="228"/>
      <c r="K21" s="195"/>
      <c r="L21" s="171"/>
      <c r="M21" s="217" t="e">
        <f t="shared" si="2"/>
        <v>#DIV/0!</v>
      </c>
      <c r="N21" s="228"/>
      <c r="O21" s="195"/>
      <c r="P21" s="171"/>
      <c r="Q21" s="217" t="e">
        <f t="shared" si="3"/>
        <v>#DIV/0!</v>
      </c>
      <c r="R21" s="200"/>
    </row>
    <row r="22" spans="1:19" ht="17.100000000000001" customHeight="1" x14ac:dyDescent="0.15">
      <c r="A22" s="1202" t="s">
        <v>26</v>
      </c>
      <c r="B22" s="1203"/>
      <c r="C22" s="195"/>
      <c r="D22" s="171"/>
      <c r="E22" s="217" t="e">
        <f t="shared" si="0"/>
        <v>#DIV/0!</v>
      </c>
      <c r="F22" s="179"/>
      <c r="G22" s="170"/>
      <c r="H22" s="171"/>
      <c r="I22" s="217" t="e">
        <f t="shared" si="1"/>
        <v>#DIV/0!</v>
      </c>
      <c r="J22" s="228"/>
      <c r="K22" s="195"/>
      <c r="L22" s="171"/>
      <c r="M22" s="217" t="e">
        <f t="shared" si="2"/>
        <v>#DIV/0!</v>
      </c>
      <c r="N22" s="228"/>
      <c r="O22" s="195"/>
      <c r="P22" s="171"/>
      <c r="Q22" s="217" t="e">
        <f t="shared" si="3"/>
        <v>#DIV/0!</v>
      </c>
      <c r="R22" s="200"/>
    </row>
    <row r="23" spans="1:19" ht="17.100000000000001" customHeight="1" x14ac:dyDescent="0.15">
      <c r="A23" s="1214" t="s">
        <v>27</v>
      </c>
      <c r="B23" s="1215"/>
      <c r="C23" s="195"/>
      <c r="D23" s="171"/>
      <c r="E23" s="217" t="e">
        <f t="shared" si="0"/>
        <v>#DIV/0!</v>
      </c>
      <c r="F23" s="179"/>
      <c r="G23" s="170"/>
      <c r="H23" s="171"/>
      <c r="I23" s="217" t="e">
        <f t="shared" si="1"/>
        <v>#DIV/0!</v>
      </c>
      <c r="J23" s="228"/>
      <c r="K23" s="195"/>
      <c r="L23" s="171"/>
      <c r="M23" s="217" t="e">
        <f t="shared" si="2"/>
        <v>#DIV/0!</v>
      </c>
      <c r="N23" s="228"/>
      <c r="O23" s="195"/>
      <c r="P23" s="171"/>
      <c r="Q23" s="217" t="e">
        <f t="shared" si="3"/>
        <v>#DIV/0!</v>
      </c>
      <c r="R23" s="200"/>
    </row>
    <row r="24" spans="1:19" ht="17.100000000000001" customHeight="1" x14ac:dyDescent="0.15">
      <c r="A24" s="1208" t="s">
        <v>28</v>
      </c>
      <c r="B24" s="1209"/>
      <c r="C24" s="197">
        <f>SUM(C17:C23)</f>
        <v>0</v>
      </c>
      <c r="D24" s="175">
        <f>SUM(D17:D23)</f>
        <v>0</v>
      </c>
      <c r="E24" s="190" t="e">
        <f t="shared" si="0"/>
        <v>#DIV/0!</v>
      </c>
      <c r="F24" s="176">
        <f>SUM(F17:F23)</f>
        <v>0</v>
      </c>
      <c r="G24" s="174">
        <f>SUM(G17:G23)</f>
        <v>0</v>
      </c>
      <c r="H24" s="175">
        <f>SUM(H17:H23)</f>
        <v>0</v>
      </c>
      <c r="I24" s="190" t="e">
        <f t="shared" si="1"/>
        <v>#DIV/0!</v>
      </c>
      <c r="J24" s="196">
        <f>SUM(J17:J23)</f>
        <v>0</v>
      </c>
      <c r="K24" s="197">
        <f>SUM(K17:K23)</f>
        <v>0</v>
      </c>
      <c r="L24" s="175">
        <f>SUM(L17:L23)</f>
        <v>0</v>
      </c>
      <c r="M24" s="190" t="e">
        <f t="shared" si="2"/>
        <v>#DIV/0!</v>
      </c>
      <c r="N24" s="196">
        <f>SUM(N17:N23)</f>
        <v>0</v>
      </c>
      <c r="O24" s="197">
        <f>SUM(O17:O23)</f>
        <v>0</v>
      </c>
      <c r="P24" s="175">
        <f>SUM(P17:P23)</f>
        <v>0</v>
      </c>
      <c r="Q24" s="190" t="e">
        <f t="shared" si="3"/>
        <v>#DIV/0!</v>
      </c>
      <c r="R24" s="208">
        <f>SUM(R17:R23)</f>
        <v>0</v>
      </c>
    </row>
    <row r="25" spans="1:19" ht="17.100000000000001" customHeight="1" x14ac:dyDescent="0.15"/>
    <row r="26" spans="1:19" ht="17.100000000000001" customHeight="1" x14ac:dyDescent="0.15">
      <c r="A26" s="1251" t="s">
        <v>162</v>
      </c>
      <c r="B26" s="1252"/>
      <c r="C26" s="1247" t="s">
        <v>163</v>
      </c>
      <c r="D26" s="1248"/>
      <c r="E26" s="1247" t="s">
        <v>54</v>
      </c>
      <c r="F26" s="1247"/>
      <c r="G26" s="1247"/>
      <c r="H26" s="1247"/>
      <c r="I26" s="1247"/>
      <c r="J26" s="1247"/>
      <c r="K26" s="1247"/>
      <c r="L26" s="1247"/>
      <c r="M26" s="1247"/>
      <c r="N26" s="1257" t="s">
        <v>55</v>
      </c>
      <c r="O26" s="1247"/>
      <c r="P26" s="1247"/>
      <c r="Q26" s="1247"/>
      <c r="R26" s="1247"/>
      <c r="S26" s="1258"/>
    </row>
    <row r="27" spans="1:19" ht="17.100000000000001" customHeight="1" x14ac:dyDescent="0.15">
      <c r="A27" s="1253"/>
      <c r="B27" s="1254"/>
      <c r="C27" s="1249"/>
      <c r="D27" s="1250"/>
      <c r="E27" s="1249" t="s">
        <v>56</v>
      </c>
      <c r="F27" s="1249"/>
      <c r="G27" s="1249" t="s">
        <v>57</v>
      </c>
      <c r="H27" s="1249"/>
      <c r="I27" s="1249"/>
      <c r="J27" s="1249" t="s">
        <v>58</v>
      </c>
      <c r="K27" s="1249"/>
      <c r="L27" s="1249" t="s">
        <v>59</v>
      </c>
      <c r="M27" s="1249"/>
      <c r="N27" s="1259" t="s">
        <v>56</v>
      </c>
      <c r="O27" s="1249"/>
      <c r="P27" s="1249" t="s">
        <v>58</v>
      </c>
      <c r="Q27" s="1249"/>
      <c r="R27" s="1249" t="s">
        <v>59</v>
      </c>
      <c r="S27" s="1260"/>
    </row>
    <row r="28" spans="1:19" ht="17.100000000000001" customHeight="1" x14ac:dyDescent="0.15">
      <c r="A28" s="1255"/>
      <c r="B28" s="1256"/>
      <c r="C28" s="212" t="s">
        <v>60</v>
      </c>
      <c r="D28" s="290" t="s">
        <v>61</v>
      </c>
      <c r="E28" s="212" t="s">
        <v>60</v>
      </c>
      <c r="F28" s="212" t="s">
        <v>61</v>
      </c>
      <c r="G28" s="212" t="s">
        <v>60</v>
      </c>
      <c r="H28" s="212" t="s">
        <v>61</v>
      </c>
      <c r="I28" s="212" t="s">
        <v>42</v>
      </c>
      <c r="J28" s="212" t="s">
        <v>60</v>
      </c>
      <c r="K28" s="212" t="s">
        <v>61</v>
      </c>
      <c r="L28" s="212" t="s">
        <v>60</v>
      </c>
      <c r="M28" s="212" t="s">
        <v>61</v>
      </c>
      <c r="N28" s="303" t="s">
        <v>60</v>
      </c>
      <c r="O28" s="212" t="s">
        <v>61</v>
      </c>
      <c r="P28" s="212" t="s">
        <v>60</v>
      </c>
      <c r="Q28" s="212" t="s">
        <v>61</v>
      </c>
      <c r="R28" s="212" t="s">
        <v>60</v>
      </c>
      <c r="S28" s="220" t="s">
        <v>61</v>
      </c>
    </row>
    <row r="29" spans="1:19" ht="17.100000000000001" customHeight="1" x14ac:dyDescent="0.15">
      <c r="A29" s="1202" t="s">
        <v>21</v>
      </c>
      <c r="B29" s="1203"/>
      <c r="C29" s="291"/>
      <c r="D29" s="292"/>
      <c r="E29" s="291"/>
      <c r="F29" s="293"/>
      <c r="G29" s="294"/>
      <c r="H29" s="293"/>
      <c r="I29" s="304" t="e">
        <f t="shared" ref="I29:I36" si="4">H29/F29</f>
        <v>#DIV/0!</v>
      </c>
      <c r="J29" s="294"/>
      <c r="K29" s="293"/>
      <c r="L29" s="294"/>
      <c r="M29" s="305"/>
      <c r="N29" s="306"/>
      <c r="O29" s="293"/>
      <c r="P29" s="294"/>
      <c r="Q29" s="293"/>
      <c r="R29" s="294"/>
      <c r="S29" s="313"/>
    </row>
    <row r="30" spans="1:19" ht="17.100000000000001" customHeight="1" x14ac:dyDescent="0.15">
      <c r="A30" s="1202" t="s">
        <v>22</v>
      </c>
      <c r="B30" s="1203"/>
      <c r="C30" s="295"/>
      <c r="D30" s="296"/>
      <c r="E30" s="295"/>
      <c r="F30" s="297"/>
      <c r="G30" s="298"/>
      <c r="H30" s="297"/>
      <c r="I30" s="307" t="e">
        <f t="shared" si="4"/>
        <v>#DIV/0!</v>
      </c>
      <c r="J30" s="298"/>
      <c r="K30" s="297"/>
      <c r="L30" s="298"/>
      <c r="M30" s="308"/>
      <c r="N30" s="309"/>
      <c r="O30" s="297"/>
      <c r="P30" s="298"/>
      <c r="Q30" s="297"/>
      <c r="R30" s="298"/>
      <c r="S30" s="314"/>
    </row>
    <row r="31" spans="1:19" ht="17.100000000000001" customHeight="1" x14ac:dyDescent="0.15">
      <c r="A31" s="1202" t="s">
        <v>23</v>
      </c>
      <c r="B31" s="1203"/>
      <c r="C31" s="295"/>
      <c r="D31" s="296"/>
      <c r="E31" s="295"/>
      <c r="F31" s="297"/>
      <c r="G31" s="298"/>
      <c r="H31" s="297"/>
      <c r="I31" s="307" t="e">
        <f t="shared" si="4"/>
        <v>#DIV/0!</v>
      </c>
      <c r="J31" s="298"/>
      <c r="K31" s="297"/>
      <c r="L31" s="298"/>
      <c r="M31" s="308"/>
      <c r="N31" s="309"/>
      <c r="O31" s="297"/>
      <c r="P31" s="298"/>
      <c r="Q31" s="297"/>
      <c r="R31" s="298"/>
      <c r="S31" s="314"/>
    </row>
    <row r="32" spans="1:19" ht="17.100000000000001" customHeight="1" x14ac:dyDescent="0.15">
      <c r="A32" s="1202" t="s">
        <v>24</v>
      </c>
      <c r="B32" s="1203"/>
      <c r="C32" s="295"/>
      <c r="D32" s="296"/>
      <c r="E32" s="295"/>
      <c r="F32" s="297"/>
      <c r="G32" s="298"/>
      <c r="H32" s="297"/>
      <c r="I32" s="307" t="e">
        <f t="shared" si="4"/>
        <v>#DIV/0!</v>
      </c>
      <c r="J32" s="298"/>
      <c r="K32" s="297"/>
      <c r="L32" s="298"/>
      <c r="M32" s="308"/>
      <c r="N32" s="309"/>
      <c r="O32" s="297"/>
      <c r="P32" s="298"/>
      <c r="Q32" s="297"/>
      <c r="R32" s="298"/>
      <c r="S32" s="314"/>
    </row>
    <row r="33" spans="1:19" ht="17.100000000000001" customHeight="1" x14ac:dyDescent="0.15">
      <c r="A33" s="1202" t="s">
        <v>25</v>
      </c>
      <c r="B33" s="1203"/>
      <c r="C33" s="295"/>
      <c r="D33" s="296"/>
      <c r="E33" s="295"/>
      <c r="F33" s="297"/>
      <c r="G33" s="298"/>
      <c r="H33" s="297"/>
      <c r="I33" s="307" t="e">
        <f t="shared" si="4"/>
        <v>#DIV/0!</v>
      </c>
      <c r="J33" s="298"/>
      <c r="K33" s="297"/>
      <c r="L33" s="298"/>
      <c r="M33" s="308"/>
      <c r="N33" s="309"/>
      <c r="O33" s="297"/>
      <c r="P33" s="298"/>
      <c r="Q33" s="297"/>
      <c r="R33" s="298"/>
      <c r="S33" s="314"/>
    </row>
    <row r="34" spans="1:19" ht="17.100000000000001" customHeight="1" x14ac:dyDescent="0.15">
      <c r="A34" s="1202" t="s">
        <v>26</v>
      </c>
      <c r="B34" s="1203"/>
      <c r="C34" s="295"/>
      <c r="D34" s="296"/>
      <c r="E34" s="295"/>
      <c r="F34" s="297"/>
      <c r="G34" s="298"/>
      <c r="H34" s="297"/>
      <c r="I34" s="307" t="e">
        <f t="shared" si="4"/>
        <v>#DIV/0!</v>
      </c>
      <c r="J34" s="298"/>
      <c r="K34" s="297"/>
      <c r="L34" s="298"/>
      <c r="M34" s="308"/>
      <c r="N34" s="309"/>
      <c r="O34" s="297"/>
      <c r="P34" s="298"/>
      <c r="Q34" s="297"/>
      <c r="R34" s="298"/>
      <c r="S34" s="314"/>
    </row>
    <row r="35" spans="1:19" ht="17.100000000000001" customHeight="1" x14ac:dyDescent="0.15">
      <c r="A35" s="1214" t="s">
        <v>27</v>
      </c>
      <c r="B35" s="1215"/>
      <c r="C35" s="299"/>
      <c r="D35" s="300"/>
      <c r="E35" s="299"/>
      <c r="F35" s="301"/>
      <c r="G35" s="302"/>
      <c r="H35" s="301"/>
      <c r="I35" s="307" t="e">
        <f t="shared" si="4"/>
        <v>#DIV/0!</v>
      </c>
      <c r="J35" s="302"/>
      <c r="K35" s="301"/>
      <c r="L35" s="302"/>
      <c r="M35" s="310"/>
      <c r="N35" s="311"/>
      <c r="O35" s="301"/>
      <c r="P35" s="302"/>
      <c r="Q35" s="301"/>
      <c r="R35" s="302"/>
      <c r="S35" s="315"/>
    </row>
    <row r="36" spans="1:19" ht="17.100000000000001" customHeight="1" x14ac:dyDescent="0.15">
      <c r="A36" s="1208" t="s">
        <v>28</v>
      </c>
      <c r="B36" s="1209"/>
      <c r="C36" s="244">
        <f t="shared" ref="C36:H36" si="5">SUM(C29:C35)</f>
        <v>0</v>
      </c>
      <c r="D36" s="176">
        <f t="shared" si="5"/>
        <v>0</v>
      </c>
      <c r="E36" s="229">
        <f t="shared" si="5"/>
        <v>0</v>
      </c>
      <c r="F36" s="175">
        <f t="shared" si="5"/>
        <v>0</v>
      </c>
      <c r="G36" s="230">
        <f t="shared" si="5"/>
        <v>0</v>
      </c>
      <c r="H36" s="175">
        <f t="shared" si="5"/>
        <v>0</v>
      </c>
      <c r="I36" s="190" t="e">
        <f t="shared" si="4"/>
        <v>#DIV/0!</v>
      </c>
      <c r="J36" s="230">
        <f t="shared" ref="J36:S36" si="6">SUM(J29:J35)</f>
        <v>0</v>
      </c>
      <c r="K36" s="175">
        <f t="shared" si="6"/>
        <v>0</v>
      </c>
      <c r="L36" s="230">
        <f t="shared" si="6"/>
        <v>0</v>
      </c>
      <c r="M36" s="196">
        <f t="shared" si="6"/>
        <v>0</v>
      </c>
      <c r="N36" s="244">
        <f t="shared" si="6"/>
        <v>0</v>
      </c>
      <c r="O36" s="175">
        <f t="shared" si="6"/>
        <v>0</v>
      </c>
      <c r="P36" s="230">
        <f t="shared" si="6"/>
        <v>0</v>
      </c>
      <c r="Q36" s="175">
        <f t="shared" si="6"/>
        <v>0</v>
      </c>
      <c r="R36" s="230">
        <f t="shared" si="6"/>
        <v>0</v>
      </c>
      <c r="S36" s="208">
        <f t="shared" si="6"/>
        <v>0</v>
      </c>
    </row>
    <row r="37" spans="1:19" ht="17.100000000000001" customHeight="1" x14ac:dyDescent="0.15"/>
    <row r="38" spans="1:19" ht="17.100000000000001" customHeight="1" x14ac:dyDescent="0.15"/>
    <row r="39" spans="1:19" ht="17.100000000000001" customHeight="1" x14ac:dyDescent="0.15"/>
    <row r="40" spans="1:19" ht="17.100000000000001" customHeight="1" x14ac:dyDescent="0.15"/>
    <row r="41" spans="1:19" ht="17.100000000000001" customHeight="1" x14ac:dyDescent="0.15"/>
    <row r="42" spans="1:19" ht="17.100000000000001" customHeight="1" x14ac:dyDescent="0.15"/>
    <row r="43" spans="1:19" ht="17.100000000000001" customHeight="1" x14ac:dyDescent="0.15"/>
    <row r="44" spans="1:19" ht="17.100000000000001" customHeight="1" x14ac:dyDescent="0.15"/>
    <row r="45" spans="1:19" ht="17.100000000000001" customHeight="1" x14ac:dyDescent="0.15"/>
    <row r="46" spans="1:19" ht="17.100000000000001" customHeight="1" x14ac:dyDescent="0.15"/>
    <row r="47" spans="1:19" ht="17.100000000000001" customHeight="1" x14ac:dyDescent="0.15"/>
    <row r="48" spans="1:19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</sheetData>
  <mergeCells count="32">
    <mergeCell ref="O15:R15"/>
    <mergeCell ref="A17:B17"/>
    <mergeCell ref="A21:B21"/>
    <mergeCell ref="A22:B22"/>
    <mergeCell ref="C15:F15"/>
    <mergeCell ref="G15:J15"/>
    <mergeCell ref="K15:N15"/>
    <mergeCell ref="E26:M26"/>
    <mergeCell ref="N26:S26"/>
    <mergeCell ref="E27:F27"/>
    <mergeCell ref="G27:I27"/>
    <mergeCell ref="J27:K27"/>
    <mergeCell ref="L27:M27"/>
    <mergeCell ref="N27:O27"/>
    <mergeCell ref="P27:Q27"/>
    <mergeCell ref="R27:S27"/>
    <mergeCell ref="A34:B34"/>
    <mergeCell ref="A35:B35"/>
    <mergeCell ref="A36:B36"/>
    <mergeCell ref="A15:B16"/>
    <mergeCell ref="C26:D27"/>
    <mergeCell ref="A26:B28"/>
    <mergeCell ref="A29:B29"/>
    <mergeCell ref="A30:B30"/>
    <mergeCell ref="A31:B31"/>
    <mergeCell ref="A32:B32"/>
    <mergeCell ref="A33:B33"/>
    <mergeCell ref="A23:B23"/>
    <mergeCell ref="A24:B24"/>
    <mergeCell ref="A18:B18"/>
    <mergeCell ref="A19:B19"/>
    <mergeCell ref="A20:B20"/>
  </mergeCells>
  <phoneticPr fontId="33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17"/>
  <sheetViews>
    <sheetView zoomScale="62" zoomScaleNormal="62" workbookViewId="0">
      <selection activeCell="D56" sqref="D56"/>
    </sheetView>
  </sheetViews>
  <sheetFormatPr defaultColWidth="8.75" defaultRowHeight="14.25" x14ac:dyDescent="0.15"/>
  <cols>
    <col min="1" max="1" width="8.875"/>
    <col min="2" max="71" width="8.875" customWidth="1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/>
    <row r="15" spans="1:21" ht="17.100000000000001" customHeight="1" x14ac:dyDescent="0.15">
      <c r="A15" s="1200" t="s">
        <v>9</v>
      </c>
      <c r="B15" s="1247" t="s">
        <v>148</v>
      </c>
      <c r="C15" s="1247"/>
      <c r="D15" s="1247"/>
      <c r="E15" s="1247"/>
      <c r="F15" s="1247"/>
      <c r="G15" s="1247" t="s">
        <v>149</v>
      </c>
      <c r="H15" s="1247"/>
      <c r="I15" s="1247"/>
      <c r="J15" s="1247"/>
      <c r="K15" s="1247"/>
      <c r="L15" s="1247" t="s">
        <v>150</v>
      </c>
      <c r="M15" s="1247"/>
      <c r="N15" s="1247"/>
      <c r="O15" s="1247"/>
      <c r="P15" s="1247"/>
      <c r="Q15" s="1263" t="s">
        <v>151</v>
      </c>
      <c r="R15" s="1263"/>
      <c r="S15" s="1263"/>
      <c r="T15" s="1263"/>
      <c r="U15" s="1264"/>
    </row>
    <row r="16" spans="1:21" ht="17.100000000000001" customHeight="1" x14ac:dyDescent="0.15">
      <c r="A16" s="1202"/>
      <c r="B16" s="269" t="s">
        <v>164</v>
      </c>
      <c r="C16" s="269" t="s">
        <v>165</v>
      </c>
      <c r="D16" s="269" t="s">
        <v>166</v>
      </c>
      <c r="E16" s="269" t="s">
        <v>167</v>
      </c>
      <c r="F16" s="269" t="s">
        <v>42</v>
      </c>
      <c r="G16" s="269" t="s">
        <v>164</v>
      </c>
      <c r="H16" s="269" t="s">
        <v>165</v>
      </c>
      <c r="I16" s="269" t="s">
        <v>166</v>
      </c>
      <c r="J16" s="269" t="s">
        <v>167</v>
      </c>
      <c r="K16" s="269" t="s">
        <v>42</v>
      </c>
      <c r="L16" s="269" t="s">
        <v>164</v>
      </c>
      <c r="M16" s="269" t="s">
        <v>165</v>
      </c>
      <c r="N16" s="269" t="s">
        <v>166</v>
      </c>
      <c r="O16" s="269" t="s">
        <v>167</v>
      </c>
      <c r="P16" s="269" t="s">
        <v>42</v>
      </c>
      <c r="Q16" s="269" t="s">
        <v>164</v>
      </c>
      <c r="R16" s="269" t="s">
        <v>165</v>
      </c>
      <c r="S16" s="269" t="s">
        <v>166</v>
      </c>
      <c r="T16" s="269" t="s">
        <v>167</v>
      </c>
      <c r="U16" s="269" t="s">
        <v>42</v>
      </c>
    </row>
    <row r="17" spans="1:21" ht="17.100000000000001" customHeight="1" x14ac:dyDescent="0.15">
      <c r="A17" s="165" t="s">
        <v>21</v>
      </c>
      <c r="B17" s="270"/>
      <c r="C17" s="257"/>
      <c r="D17" s="258"/>
      <c r="E17" s="257"/>
      <c r="F17" s="251" t="e">
        <f t="shared" ref="F17:F24" si="0">E17/C17</f>
        <v>#DIV/0!</v>
      </c>
      <c r="G17" s="270"/>
      <c r="H17" s="257"/>
      <c r="I17" s="258"/>
      <c r="J17" s="257"/>
      <c r="K17" s="279" t="e">
        <f t="shared" ref="K17:K24" si="1">J17/H17</f>
        <v>#DIV/0!</v>
      </c>
      <c r="L17" s="280"/>
      <c r="M17" s="257"/>
      <c r="N17" s="258"/>
      <c r="O17" s="257"/>
      <c r="P17" s="251" t="e">
        <f t="shared" ref="P17:P24" si="2">O17/M17</f>
        <v>#DIV/0!</v>
      </c>
      <c r="Q17" s="270"/>
      <c r="R17" s="265"/>
      <c r="S17" s="266"/>
      <c r="T17" s="265"/>
      <c r="U17" s="285" t="e">
        <f t="shared" ref="U17:U24" si="3">T17/R17</f>
        <v>#DIV/0!</v>
      </c>
    </row>
    <row r="18" spans="1:21" ht="17.100000000000001" customHeight="1" x14ac:dyDescent="0.15">
      <c r="A18" s="165" t="s">
        <v>22</v>
      </c>
      <c r="B18" s="271"/>
      <c r="C18" s="272"/>
      <c r="D18" s="273"/>
      <c r="E18" s="272"/>
      <c r="F18" s="274" t="e">
        <f t="shared" si="0"/>
        <v>#DIV/0!</v>
      </c>
      <c r="G18" s="271"/>
      <c r="H18" s="272"/>
      <c r="I18" s="273"/>
      <c r="J18" s="272"/>
      <c r="K18" s="281" t="e">
        <f t="shared" si="1"/>
        <v>#DIV/0!</v>
      </c>
      <c r="L18" s="282"/>
      <c r="M18" s="272"/>
      <c r="N18" s="273"/>
      <c r="O18" s="272"/>
      <c r="P18" s="274" t="e">
        <f t="shared" si="2"/>
        <v>#DIV/0!</v>
      </c>
      <c r="Q18" s="271"/>
      <c r="R18" s="272"/>
      <c r="S18" s="273"/>
      <c r="T18" s="272"/>
      <c r="U18" s="286" t="e">
        <f t="shared" si="3"/>
        <v>#DIV/0!</v>
      </c>
    </row>
    <row r="19" spans="1:21" ht="17.100000000000001" customHeight="1" x14ac:dyDescent="0.15">
      <c r="A19" s="165" t="s">
        <v>23</v>
      </c>
      <c r="B19" s="271"/>
      <c r="C19" s="272"/>
      <c r="D19" s="273"/>
      <c r="E19" s="272"/>
      <c r="F19" s="274" t="e">
        <f t="shared" si="0"/>
        <v>#DIV/0!</v>
      </c>
      <c r="G19" s="271"/>
      <c r="H19" s="272"/>
      <c r="I19" s="273"/>
      <c r="J19" s="272"/>
      <c r="K19" s="281" t="e">
        <f t="shared" si="1"/>
        <v>#DIV/0!</v>
      </c>
      <c r="L19" s="282"/>
      <c r="M19" s="272"/>
      <c r="N19" s="273"/>
      <c r="O19" s="272"/>
      <c r="P19" s="274" t="e">
        <f t="shared" si="2"/>
        <v>#DIV/0!</v>
      </c>
      <c r="Q19" s="271"/>
      <c r="R19" s="272"/>
      <c r="S19" s="273"/>
      <c r="T19" s="272"/>
      <c r="U19" s="286" t="e">
        <f t="shared" si="3"/>
        <v>#DIV/0!</v>
      </c>
    </row>
    <row r="20" spans="1:21" ht="17.100000000000001" customHeight="1" x14ac:dyDescent="0.15">
      <c r="A20" s="165" t="s">
        <v>24</v>
      </c>
      <c r="B20" s="271"/>
      <c r="C20" s="272"/>
      <c r="D20" s="273"/>
      <c r="E20" s="272"/>
      <c r="F20" s="274" t="e">
        <f t="shared" si="0"/>
        <v>#DIV/0!</v>
      </c>
      <c r="G20" s="271"/>
      <c r="H20" s="272"/>
      <c r="I20" s="273"/>
      <c r="J20" s="272"/>
      <c r="K20" s="281" t="e">
        <f t="shared" si="1"/>
        <v>#DIV/0!</v>
      </c>
      <c r="L20" s="282"/>
      <c r="M20" s="272"/>
      <c r="N20" s="273"/>
      <c r="O20" s="272"/>
      <c r="P20" s="274" t="e">
        <f t="shared" si="2"/>
        <v>#DIV/0!</v>
      </c>
      <c r="Q20" s="271"/>
      <c r="R20" s="272"/>
      <c r="S20" s="273"/>
      <c r="T20" s="272"/>
      <c r="U20" s="286" t="e">
        <f t="shared" si="3"/>
        <v>#DIV/0!</v>
      </c>
    </row>
    <row r="21" spans="1:21" ht="17.100000000000001" customHeight="1" x14ac:dyDescent="0.15">
      <c r="A21" s="165" t="s">
        <v>25</v>
      </c>
      <c r="B21" s="271"/>
      <c r="C21" s="272"/>
      <c r="D21" s="273"/>
      <c r="E21" s="272"/>
      <c r="F21" s="274" t="e">
        <f t="shared" si="0"/>
        <v>#DIV/0!</v>
      </c>
      <c r="G21" s="271"/>
      <c r="H21" s="272"/>
      <c r="I21" s="273"/>
      <c r="J21" s="272"/>
      <c r="K21" s="281" t="e">
        <f t="shared" si="1"/>
        <v>#DIV/0!</v>
      </c>
      <c r="L21" s="282"/>
      <c r="M21" s="272"/>
      <c r="N21" s="273"/>
      <c r="O21" s="272"/>
      <c r="P21" s="274" t="e">
        <f t="shared" si="2"/>
        <v>#DIV/0!</v>
      </c>
      <c r="Q21" s="271"/>
      <c r="R21" s="272"/>
      <c r="S21" s="273"/>
      <c r="T21" s="272"/>
      <c r="U21" s="286" t="e">
        <f t="shared" si="3"/>
        <v>#DIV/0!</v>
      </c>
    </row>
    <row r="22" spans="1:21" ht="17.100000000000001" customHeight="1" x14ac:dyDescent="0.15">
      <c r="A22" s="165" t="s">
        <v>26</v>
      </c>
      <c r="B22" s="271"/>
      <c r="C22" s="272"/>
      <c r="D22" s="273"/>
      <c r="E22" s="272"/>
      <c r="F22" s="274" t="e">
        <f t="shared" si="0"/>
        <v>#DIV/0!</v>
      </c>
      <c r="G22" s="271"/>
      <c r="H22" s="272"/>
      <c r="I22" s="273"/>
      <c r="J22" s="272"/>
      <c r="K22" s="281" t="e">
        <f t="shared" si="1"/>
        <v>#DIV/0!</v>
      </c>
      <c r="L22" s="282"/>
      <c r="M22" s="272"/>
      <c r="N22" s="273"/>
      <c r="O22" s="272"/>
      <c r="P22" s="274" t="e">
        <f t="shared" si="2"/>
        <v>#DIV/0!</v>
      </c>
      <c r="Q22" s="271"/>
      <c r="R22" s="272"/>
      <c r="S22" s="273"/>
      <c r="T22" s="272"/>
      <c r="U22" s="286" t="e">
        <f t="shared" si="3"/>
        <v>#DIV/0!</v>
      </c>
    </row>
    <row r="23" spans="1:21" ht="17.100000000000001" customHeight="1" x14ac:dyDescent="0.15">
      <c r="A23" s="165" t="s">
        <v>27</v>
      </c>
      <c r="B23" s="271"/>
      <c r="C23" s="272"/>
      <c r="D23" s="273"/>
      <c r="E23" s="272"/>
      <c r="F23" s="274" t="e">
        <f t="shared" si="0"/>
        <v>#DIV/0!</v>
      </c>
      <c r="G23" s="271"/>
      <c r="H23" s="272"/>
      <c r="I23" s="273"/>
      <c r="J23" s="272"/>
      <c r="K23" s="281" t="e">
        <f t="shared" si="1"/>
        <v>#DIV/0!</v>
      </c>
      <c r="L23" s="282"/>
      <c r="M23" s="272"/>
      <c r="N23" s="273"/>
      <c r="O23" s="272"/>
      <c r="P23" s="274" t="e">
        <f t="shared" si="2"/>
        <v>#DIV/0!</v>
      </c>
      <c r="Q23" s="271"/>
      <c r="R23" s="272"/>
      <c r="S23" s="273"/>
      <c r="T23" s="272"/>
      <c r="U23" s="286" t="e">
        <f t="shared" si="3"/>
        <v>#DIV/0!</v>
      </c>
    </row>
    <row r="24" spans="1:21" ht="17.100000000000001" customHeight="1" x14ac:dyDescent="0.15">
      <c r="A24" s="173" t="s">
        <v>28</v>
      </c>
      <c r="B24" s="275">
        <f t="shared" ref="B24:J24" si="4">SUM(B17:B23)</f>
        <v>0</v>
      </c>
      <c r="C24" s="276">
        <f t="shared" si="4"/>
        <v>0</v>
      </c>
      <c r="D24" s="277">
        <f t="shared" si="4"/>
        <v>0</v>
      </c>
      <c r="E24" s="276">
        <f t="shared" si="4"/>
        <v>0</v>
      </c>
      <c r="F24" s="278" t="e">
        <f t="shared" si="0"/>
        <v>#DIV/0!</v>
      </c>
      <c r="G24" s="275">
        <f t="shared" si="4"/>
        <v>0</v>
      </c>
      <c r="H24" s="276">
        <f t="shared" si="4"/>
        <v>0</v>
      </c>
      <c r="I24" s="277">
        <f t="shared" si="4"/>
        <v>0</v>
      </c>
      <c r="J24" s="276">
        <f t="shared" si="4"/>
        <v>0</v>
      </c>
      <c r="K24" s="283" t="e">
        <f t="shared" si="1"/>
        <v>#DIV/0!</v>
      </c>
      <c r="L24" s="284">
        <f t="shared" ref="L24:O24" si="5">SUM(L17:L23)</f>
        <v>0</v>
      </c>
      <c r="M24" s="276">
        <f t="shared" si="5"/>
        <v>0</v>
      </c>
      <c r="N24" s="277">
        <f t="shared" si="5"/>
        <v>0</v>
      </c>
      <c r="O24" s="276">
        <f t="shared" si="5"/>
        <v>0</v>
      </c>
      <c r="P24" s="278" t="e">
        <f t="shared" si="2"/>
        <v>#DIV/0!</v>
      </c>
      <c r="Q24" s="275">
        <f t="shared" ref="Q24:T24" si="6">SUM(Q17:Q23)</f>
        <v>0</v>
      </c>
      <c r="R24" s="276">
        <f t="shared" si="6"/>
        <v>0</v>
      </c>
      <c r="S24" s="277">
        <f t="shared" si="6"/>
        <v>0</v>
      </c>
      <c r="T24" s="276">
        <f t="shared" si="6"/>
        <v>0</v>
      </c>
      <c r="U24" s="287" t="e">
        <f t="shared" si="3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200" t="s">
        <v>9</v>
      </c>
      <c r="B38" s="1247" t="s">
        <v>152</v>
      </c>
      <c r="C38" s="1247"/>
      <c r="D38" s="1247"/>
      <c r="E38" s="1247"/>
      <c r="F38" s="1247"/>
      <c r="G38" s="1247" t="s">
        <v>67</v>
      </c>
      <c r="H38" s="1247"/>
      <c r="I38" s="1247"/>
      <c r="J38" s="1247"/>
      <c r="K38" s="1247"/>
      <c r="L38" s="1247" t="s">
        <v>68</v>
      </c>
      <c r="M38" s="1247"/>
      <c r="N38" s="1247"/>
      <c r="O38" s="1247"/>
      <c r="P38" s="1247"/>
      <c r="Q38" s="1263" t="s">
        <v>168</v>
      </c>
      <c r="R38" s="1263"/>
      <c r="S38" s="1263"/>
      <c r="T38" s="1263"/>
      <c r="U38" s="1264"/>
    </row>
    <row r="39" spans="1:21" ht="17.100000000000001" customHeight="1" x14ac:dyDescent="0.15">
      <c r="A39" s="1202"/>
      <c r="B39" s="1261" t="s">
        <v>164</v>
      </c>
      <c r="C39" s="1261" t="s">
        <v>165</v>
      </c>
      <c r="D39" s="1261" t="s">
        <v>166</v>
      </c>
      <c r="E39" s="1261" t="s">
        <v>167</v>
      </c>
      <c r="F39" s="1261" t="s">
        <v>42</v>
      </c>
      <c r="G39" s="1261" t="s">
        <v>164</v>
      </c>
      <c r="H39" s="1261" t="s">
        <v>165</v>
      </c>
      <c r="I39" s="1261" t="s">
        <v>166</v>
      </c>
      <c r="J39" s="1261" t="s">
        <v>167</v>
      </c>
      <c r="K39" s="1261" t="s">
        <v>42</v>
      </c>
      <c r="L39" s="1261" t="s">
        <v>169</v>
      </c>
      <c r="M39" s="1261" t="s">
        <v>170</v>
      </c>
      <c r="N39" s="1261" t="s">
        <v>171</v>
      </c>
      <c r="O39" s="1261" t="s">
        <v>172</v>
      </c>
      <c r="P39" s="1261" t="s">
        <v>42</v>
      </c>
      <c r="Q39" s="1261" t="s">
        <v>173</v>
      </c>
      <c r="R39" s="1261" t="s">
        <v>174</v>
      </c>
      <c r="S39" s="1261" t="s">
        <v>171</v>
      </c>
      <c r="T39" s="1261" t="s">
        <v>172</v>
      </c>
      <c r="U39" s="1262" t="s">
        <v>42</v>
      </c>
    </row>
    <row r="40" spans="1:21" ht="17.100000000000001" customHeight="1" x14ac:dyDescent="0.15">
      <c r="A40" s="1202"/>
      <c r="B40" s="1261"/>
      <c r="C40" s="1261"/>
      <c r="D40" s="1261"/>
      <c r="E40" s="1261"/>
      <c r="F40" s="1261"/>
      <c r="G40" s="1261"/>
      <c r="H40" s="1261"/>
      <c r="I40" s="1261"/>
      <c r="J40" s="1261"/>
      <c r="K40" s="1261"/>
      <c r="L40" s="1261"/>
      <c r="M40" s="1261"/>
      <c r="N40" s="1261"/>
      <c r="O40" s="1261"/>
      <c r="P40" s="1261"/>
      <c r="Q40" s="1261"/>
      <c r="R40" s="1261"/>
      <c r="S40" s="1261"/>
      <c r="T40" s="1261"/>
      <c r="U40" s="1262"/>
    </row>
    <row r="41" spans="1:21" ht="17.100000000000001" customHeight="1" x14ac:dyDescent="0.15">
      <c r="A41" s="165" t="s">
        <v>21</v>
      </c>
      <c r="B41" s="270"/>
      <c r="C41" s="257"/>
      <c r="D41" s="258"/>
      <c r="E41" s="257"/>
      <c r="F41" s="251" t="e">
        <f t="shared" ref="F41:F48" si="7">E41/C41</f>
        <v>#DIV/0!</v>
      </c>
      <c r="G41" s="270"/>
      <c r="H41" s="257"/>
      <c r="I41" s="258"/>
      <c r="J41" s="257"/>
      <c r="K41" s="279" t="e">
        <f t="shared" ref="K41:K48" si="8">J41/H41</f>
        <v>#DIV/0!</v>
      </c>
      <c r="L41" s="280"/>
      <c r="M41" s="257"/>
      <c r="N41" s="258"/>
      <c r="O41" s="257"/>
      <c r="P41" s="251" t="e">
        <f t="shared" ref="P41:P48" si="9">O41/M41</f>
        <v>#DIV/0!</v>
      </c>
      <c r="Q41" s="270"/>
      <c r="R41" s="265"/>
      <c r="S41" s="266"/>
      <c r="T41" s="265"/>
      <c r="U41" s="285" t="e">
        <f t="shared" ref="U41:U48" si="10">T41/R41</f>
        <v>#DIV/0!</v>
      </c>
    </row>
    <row r="42" spans="1:21" ht="17.100000000000001" customHeight="1" x14ac:dyDescent="0.15">
      <c r="A42" s="165" t="s">
        <v>22</v>
      </c>
      <c r="B42" s="271"/>
      <c r="C42" s="272"/>
      <c r="D42" s="273"/>
      <c r="E42" s="272"/>
      <c r="F42" s="274" t="e">
        <f t="shared" si="7"/>
        <v>#DIV/0!</v>
      </c>
      <c r="G42" s="271"/>
      <c r="H42" s="272"/>
      <c r="I42" s="273"/>
      <c r="J42" s="272"/>
      <c r="K42" s="281" t="e">
        <f t="shared" si="8"/>
        <v>#DIV/0!</v>
      </c>
      <c r="L42" s="282"/>
      <c r="M42" s="272"/>
      <c r="N42" s="273"/>
      <c r="O42" s="272"/>
      <c r="P42" s="274" t="e">
        <f t="shared" si="9"/>
        <v>#DIV/0!</v>
      </c>
      <c r="Q42" s="271"/>
      <c r="R42" s="272"/>
      <c r="S42" s="273"/>
      <c r="T42" s="272"/>
      <c r="U42" s="286" t="e">
        <f t="shared" si="10"/>
        <v>#DIV/0!</v>
      </c>
    </row>
    <row r="43" spans="1:21" ht="17.100000000000001" customHeight="1" x14ac:dyDescent="0.15">
      <c r="A43" s="165" t="s">
        <v>23</v>
      </c>
      <c r="B43" s="271"/>
      <c r="C43" s="272"/>
      <c r="D43" s="273"/>
      <c r="E43" s="272"/>
      <c r="F43" s="274" t="e">
        <f t="shared" si="7"/>
        <v>#DIV/0!</v>
      </c>
      <c r="G43" s="271"/>
      <c r="H43" s="272"/>
      <c r="I43" s="273"/>
      <c r="J43" s="272"/>
      <c r="K43" s="281" t="e">
        <f t="shared" si="8"/>
        <v>#DIV/0!</v>
      </c>
      <c r="L43" s="282"/>
      <c r="M43" s="272"/>
      <c r="N43" s="273"/>
      <c r="O43" s="272"/>
      <c r="P43" s="274" t="e">
        <f t="shared" si="9"/>
        <v>#DIV/0!</v>
      </c>
      <c r="Q43" s="271"/>
      <c r="R43" s="272"/>
      <c r="S43" s="273"/>
      <c r="T43" s="272"/>
      <c r="U43" s="286" t="e">
        <f t="shared" si="10"/>
        <v>#DIV/0!</v>
      </c>
    </row>
    <row r="44" spans="1:21" ht="17.100000000000001" customHeight="1" x14ac:dyDescent="0.15">
      <c r="A44" s="165" t="s">
        <v>24</v>
      </c>
      <c r="B44" s="271"/>
      <c r="C44" s="272"/>
      <c r="D44" s="273"/>
      <c r="E44" s="272"/>
      <c r="F44" s="274" t="e">
        <f t="shared" si="7"/>
        <v>#DIV/0!</v>
      </c>
      <c r="G44" s="271"/>
      <c r="H44" s="272"/>
      <c r="I44" s="273"/>
      <c r="J44" s="272"/>
      <c r="K44" s="281" t="e">
        <f t="shared" si="8"/>
        <v>#DIV/0!</v>
      </c>
      <c r="L44" s="282"/>
      <c r="M44" s="272"/>
      <c r="N44" s="273"/>
      <c r="O44" s="272"/>
      <c r="P44" s="274" t="e">
        <f t="shared" si="9"/>
        <v>#DIV/0!</v>
      </c>
      <c r="Q44" s="271"/>
      <c r="R44" s="272"/>
      <c r="S44" s="273"/>
      <c r="T44" s="272"/>
      <c r="U44" s="286" t="e">
        <f t="shared" si="10"/>
        <v>#DIV/0!</v>
      </c>
    </row>
    <row r="45" spans="1:21" ht="17.100000000000001" customHeight="1" x14ac:dyDescent="0.15">
      <c r="A45" s="165" t="s">
        <v>25</v>
      </c>
      <c r="B45" s="271"/>
      <c r="C45" s="272"/>
      <c r="D45" s="273"/>
      <c r="E45" s="272"/>
      <c r="F45" s="274" t="e">
        <f t="shared" si="7"/>
        <v>#DIV/0!</v>
      </c>
      <c r="G45" s="271"/>
      <c r="H45" s="272"/>
      <c r="I45" s="273"/>
      <c r="J45" s="272"/>
      <c r="K45" s="281" t="e">
        <f t="shared" si="8"/>
        <v>#DIV/0!</v>
      </c>
      <c r="L45" s="282"/>
      <c r="M45" s="272"/>
      <c r="N45" s="273"/>
      <c r="O45" s="272"/>
      <c r="P45" s="274" t="e">
        <f t="shared" si="9"/>
        <v>#DIV/0!</v>
      </c>
      <c r="Q45" s="271"/>
      <c r="R45" s="272"/>
      <c r="S45" s="273"/>
      <c r="T45" s="272"/>
      <c r="U45" s="286" t="e">
        <f t="shared" si="10"/>
        <v>#DIV/0!</v>
      </c>
    </row>
    <row r="46" spans="1:21" ht="17.100000000000001" customHeight="1" x14ac:dyDescent="0.15">
      <c r="A46" s="165" t="s">
        <v>26</v>
      </c>
      <c r="B46" s="271"/>
      <c r="C46" s="272"/>
      <c r="D46" s="273"/>
      <c r="E46" s="272"/>
      <c r="F46" s="274" t="e">
        <f t="shared" si="7"/>
        <v>#DIV/0!</v>
      </c>
      <c r="G46" s="271"/>
      <c r="H46" s="272"/>
      <c r="I46" s="273"/>
      <c r="J46" s="272"/>
      <c r="K46" s="281" t="e">
        <f t="shared" si="8"/>
        <v>#DIV/0!</v>
      </c>
      <c r="L46" s="282"/>
      <c r="M46" s="272"/>
      <c r="N46" s="273"/>
      <c r="O46" s="272"/>
      <c r="P46" s="274" t="e">
        <f t="shared" si="9"/>
        <v>#DIV/0!</v>
      </c>
      <c r="Q46" s="271"/>
      <c r="R46" s="272"/>
      <c r="S46" s="273"/>
      <c r="T46" s="272"/>
      <c r="U46" s="286" t="e">
        <f t="shared" si="10"/>
        <v>#DIV/0!</v>
      </c>
    </row>
    <row r="47" spans="1:21" ht="17.100000000000001" customHeight="1" x14ac:dyDescent="0.15">
      <c r="A47" s="165" t="s">
        <v>27</v>
      </c>
      <c r="B47" s="271"/>
      <c r="C47" s="272"/>
      <c r="D47" s="273"/>
      <c r="E47" s="272"/>
      <c r="F47" s="274" t="e">
        <f t="shared" si="7"/>
        <v>#DIV/0!</v>
      </c>
      <c r="G47" s="271"/>
      <c r="H47" s="272"/>
      <c r="I47" s="273"/>
      <c r="J47" s="272"/>
      <c r="K47" s="281" t="e">
        <f t="shared" si="8"/>
        <v>#DIV/0!</v>
      </c>
      <c r="L47" s="282"/>
      <c r="M47" s="272"/>
      <c r="N47" s="273"/>
      <c r="O47" s="272"/>
      <c r="P47" s="274" t="e">
        <f t="shared" si="9"/>
        <v>#DIV/0!</v>
      </c>
      <c r="Q47" s="271"/>
      <c r="R47" s="272"/>
      <c r="S47" s="273"/>
      <c r="T47" s="272"/>
      <c r="U47" s="286" t="e">
        <f t="shared" si="10"/>
        <v>#DIV/0!</v>
      </c>
    </row>
    <row r="48" spans="1:21" ht="17.100000000000001" customHeight="1" x14ac:dyDescent="0.15">
      <c r="A48" s="173" t="s">
        <v>28</v>
      </c>
      <c r="B48" s="275">
        <f t="shared" ref="B48:J48" si="11">SUM(B41:B47)</f>
        <v>0</v>
      </c>
      <c r="C48" s="276">
        <f t="shared" si="11"/>
        <v>0</v>
      </c>
      <c r="D48" s="277">
        <f t="shared" si="11"/>
        <v>0</v>
      </c>
      <c r="E48" s="276">
        <f t="shared" si="11"/>
        <v>0</v>
      </c>
      <c r="F48" s="278" t="e">
        <f t="shared" si="7"/>
        <v>#DIV/0!</v>
      </c>
      <c r="G48" s="275">
        <f t="shared" si="11"/>
        <v>0</v>
      </c>
      <c r="H48" s="276">
        <f t="shared" si="11"/>
        <v>0</v>
      </c>
      <c r="I48" s="277">
        <f t="shared" si="11"/>
        <v>0</v>
      </c>
      <c r="J48" s="276">
        <f t="shared" si="11"/>
        <v>0</v>
      </c>
      <c r="K48" s="283" t="e">
        <f t="shared" si="8"/>
        <v>#DIV/0!</v>
      </c>
      <c r="L48" s="284">
        <f t="shared" ref="L48:O48" si="12">SUM(L41:L47)</f>
        <v>0</v>
      </c>
      <c r="M48" s="276">
        <f t="shared" si="12"/>
        <v>0</v>
      </c>
      <c r="N48" s="277">
        <f t="shared" si="12"/>
        <v>0</v>
      </c>
      <c r="O48" s="276">
        <f t="shared" si="12"/>
        <v>0</v>
      </c>
      <c r="P48" s="278" t="e">
        <f t="shared" si="9"/>
        <v>#DIV/0!</v>
      </c>
      <c r="Q48" s="275">
        <f t="shared" ref="Q48:T48" si="13">SUM(Q41:Q47)</f>
        <v>0</v>
      </c>
      <c r="R48" s="276">
        <f t="shared" si="13"/>
        <v>0</v>
      </c>
      <c r="S48" s="277">
        <f t="shared" si="13"/>
        <v>0</v>
      </c>
      <c r="T48" s="276">
        <f t="shared" si="13"/>
        <v>0</v>
      </c>
      <c r="U48" s="287" t="e">
        <f t="shared" si="10"/>
        <v>#DIV/0!</v>
      </c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</sheetData>
  <mergeCells count="30">
    <mergeCell ref="G15:K15"/>
    <mergeCell ref="L15:P15"/>
    <mergeCell ref="Q15:U15"/>
    <mergeCell ref="B38:F38"/>
    <mergeCell ref="G38:K38"/>
    <mergeCell ref="L38:P38"/>
    <mergeCell ref="Q38:U38"/>
    <mergeCell ref="A15:A16"/>
    <mergeCell ref="A38:A40"/>
    <mergeCell ref="B39:B40"/>
    <mergeCell ref="C39:C40"/>
    <mergeCell ref="D39:D40"/>
    <mergeCell ref="B15:F15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T39:T40"/>
    <mergeCell ref="U39:U40"/>
    <mergeCell ref="O39:O40"/>
    <mergeCell ref="P39:P40"/>
    <mergeCell ref="Q39:Q40"/>
    <mergeCell ref="R39:R40"/>
    <mergeCell ref="S39:S40"/>
  </mergeCells>
  <phoneticPr fontId="33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96"/>
  <sheetViews>
    <sheetView zoomScale="63" zoomScaleNormal="63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00" t="s">
        <v>9</v>
      </c>
      <c r="B14" s="1247" t="s">
        <v>148</v>
      </c>
      <c r="C14" s="1247"/>
      <c r="D14" s="1247"/>
      <c r="E14" s="1247"/>
      <c r="F14" s="1247"/>
      <c r="G14" s="1247" t="s">
        <v>149</v>
      </c>
      <c r="H14" s="1247"/>
      <c r="I14" s="1247"/>
      <c r="J14" s="1247"/>
      <c r="K14" s="1247"/>
      <c r="L14" s="1247" t="s">
        <v>150</v>
      </c>
      <c r="M14" s="1247"/>
      <c r="N14" s="1247"/>
      <c r="O14" s="1247"/>
      <c r="P14" s="1247"/>
      <c r="Q14" s="1263" t="s">
        <v>151</v>
      </c>
      <c r="R14" s="1263"/>
      <c r="S14" s="1263"/>
      <c r="T14" s="1263"/>
      <c r="U14" s="1264"/>
    </row>
    <row r="15" spans="1:21" ht="17.100000000000001" customHeight="1" x14ac:dyDescent="0.15">
      <c r="A15" s="1285"/>
      <c r="B15" s="1271" t="s">
        <v>103</v>
      </c>
      <c r="C15" s="1271" t="s">
        <v>64</v>
      </c>
      <c r="D15" s="1271" t="s">
        <v>65</v>
      </c>
      <c r="E15" s="1271" t="s">
        <v>175</v>
      </c>
      <c r="F15" s="1271" t="s">
        <v>74</v>
      </c>
      <c r="G15" s="1271" t="s">
        <v>103</v>
      </c>
      <c r="H15" s="1271" t="s">
        <v>64</v>
      </c>
      <c r="I15" s="1271" t="s">
        <v>65</v>
      </c>
      <c r="J15" s="1271" t="s">
        <v>175</v>
      </c>
      <c r="K15" s="1271" t="s">
        <v>74</v>
      </c>
      <c r="L15" s="1271" t="s">
        <v>103</v>
      </c>
      <c r="M15" s="1271" t="s">
        <v>64</v>
      </c>
      <c r="N15" s="1271" t="s">
        <v>65</v>
      </c>
      <c r="O15" s="1271" t="s">
        <v>175</v>
      </c>
      <c r="P15" s="1271" t="s">
        <v>74</v>
      </c>
      <c r="Q15" s="1271" t="s">
        <v>103</v>
      </c>
      <c r="R15" s="1271" t="s">
        <v>64</v>
      </c>
      <c r="S15" s="1271" t="s">
        <v>65</v>
      </c>
      <c r="T15" s="1271" t="s">
        <v>175</v>
      </c>
      <c r="U15" s="1290" t="s">
        <v>74</v>
      </c>
    </row>
    <row r="16" spans="1:21" ht="17.100000000000001" customHeight="1" x14ac:dyDescent="0.15">
      <c r="A16" s="1202"/>
      <c r="B16" s="1272"/>
      <c r="C16" s="1272"/>
      <c r="D16" s="1272"/>
      <c r="E16" s="1272"/>
      <c r="F16" s="1272"/>
      <c r="G16" s="1272"/>
      <c r="H16" s="1272"/>
      <c r="I16" s="1272"/>
      <c r="J16" s="1272"/>
      <c r="K16" s="1272"/>
      <c r="L16" s="1272"/>
      <c r="M16" s="1272"/>
      <c r="N16" s="1272"/>
      <c r="O16" s="1272"/>
      <c r="P16" s="1272"/>
      <c r="Q16" s="1272"/>
      <c r="R16" s="1272"/>
      <c r="S16" s="1272"/>
      <c r="T16" s="1272"/>
      <c r="U16" s="1291"/>
    </row>
    <row r="17" spans="1:21" ht="17.100000000000001" customHeight="1" x14ac:dyDescent="0.15">
      <c r="A17" s="165" t="s">
        <v>21</v>
      </c>
      <c r="B17" s="256"/>
      <c r="C17" s="257"/>
      <c r="D17" s="258"/>
      <c r="E17" s="259" t="e">
        <f>C17/D17</f>
        <v>#DIV/0!</v>
      </c>
      <c r="F17" s="260" t="e">
        <f>E17-B17</f>
        <v>#DIV/0!</v>
      </c>
      <c r="G17" s="256"/>
      <c r="H17" s="257"/>
      <c r="I17" s="258"/>
      <c r="J17" s="259" t="e">
        <f t="shared" ref="J17:J24" si="0">H17/I17</f>
        <v>#DIV/0!</v>
      </c>
      <c r="K17" s="263" t="e">
        <f t="shared" ref="K17:K24" si="1">J17-G17</f>
        <v>#DIV/0!</v>
      </c>
      <c r="L17" s="264"/>
      <c r="M17" s="257"/>
      <c r="N17" s="258"/>
      <c r="O17" s="259" t="e">
        <f t="shared" ref="O17:O24" si="2">M17/N17</f>
        <v>#DIV/0!</v>
      </c>
      <c r="P17" s="260" t="e">
        <f t="shared" ref="P17:P24" si="3">O17-L17</f>
        <v>#DIV/0!</v>
      </c>
      <c r="Q17" s="256"/>
      <c r="R17" s="265"/>
      <c r="S17" s="266"/>
      <c r="T17" s="267" t="e">
        <f t="shared" ref="T17:T24" si="4">R17/S17</f>
        <v>#DIV/0!</v>
      </c>
      <c r="U17" s="268" t="e">
        <f t="shared" ref="U17:U24" si="5">T17-Q17</f>
        <v>#DIV/0!</v>
      </c>
    </row>
    <row r="18" spans="1:21" ht="17.100000000000001" customHeight="1" x14ac:dyDescent="0.15">
      <c r="A18" s="165" t="s">
        <v>22</v>
      </c>
      <c r="B18" s="170"/>
      <c r="C18" s="171"/>
      <c r="D18" s="227"/>
      <c r="E18" s="261" t="e">
        <f>C18/D18</f>
        <v>#DIV/0!</v>
      </c>
      <c r="F18" s="172" t="e">
        <f>E18-B18</f>
        <v>#DIV/0!</v>
      </c>
      <c r="G18" s="170"/>
      <c r="H18" s="171"/>
      <c r="I18" s="227"/>
      <c r="J18" s="261" t="e">
        <f t="shared" si="0"/>
        <v>#DIV/0!</v>
      </c>
      <c r="K18" s="194" t="e">
        <f t="shared" si="1"/>
        <v>#DIV/0!</v>
      </c>
      <c r="L18" s="195"/>
      <c r="M18" s="171"/>
      <c r="N18" s="227"/>
      <c r="O18" s="261" t="e">
        <f t="shared" si="2"/>
        <v>#DIV/0!</v>
      </c>
      <c r="P18" s="172" t="e">
        <f t="shared" si="3"/>
        <v>#DIV/0!</v>
      </c>
      <c r="Q18" s="170"/>
      <c r="R18" s="171"/>
      <c r="S18" s="227"/>
      <c r="T18" s="261" t="e">
        <f t="shared" si="4"/>
        <v>#DIV/0!</v>
      </c>
      <c r="U18" s="205" t="e">
        <f t="shared" si="5"/>
        <v>#DIV/0!</v>
      </c>
    </row>
    <row r="19" spans="1:21" ht="17.100000000000001" customHeight="1" x14ac:dyDescent="0.15">
      <c r="A19" s="165" t="s">
        <v>23</v>
      </c>
      <c r="B19" s="170"/>
      <c r="C19" s="171"/>
      <c r="D19" s="227"/>
      <c r="E19" s="261" t="e">
        <f t="shared" ref="E19:E24" si="6">C19/D19</f>
        <v>#DIV/0!</v>
      </c>
      <c r="F19" s="172" t="e">
        <f t="shared" ref="F19:F24" si="7">E19-B19</f>
        <v>#DIV/0!</v>
      </c>
      <c r="G19" s="170"/>
      <c r="H19" s="171"/>
      <c r="I19" s="227"/>
      <c r="J19" s="261" t="e">
        <f t="shared" si="0"/>
        <v>#DIV/0!</v>
      </c>
      <c r="K19" s="194" t="e">
        <f t="shared" si="1"/>
        <v>#DIV/0!</v>
      </c>
      <c r="L19" s="195"/>
      <c r="M19" s="171"/>
      <c r="N19" s="227"/>
      <c r="O19" s="261" t="e">
        <f t="shared" si="2"/>
        <v>#DIV/0!</v>
      </c>
      <c r="P19" s="172" t="e">
        <f t="shared" si="3"/>
        <v>#DIV/0!</v>
      </c>
      <c r="Q19" s="170"/>
      <c r="R19" s="171"/>
      <c r="S19" s="227"/>
      <c r="T19" s="261" t="e">
        <f t="shared" si="4"/>
        <v>#DIV/0!</v>
      </c>
      <c r="U19" s="205" t="e">
        <f t="shared" si="5"/>
        <v>#DIV/0!</v>
      </c>
    </row>
    <row r="20" spans="1:21" ht="17.100000000000001" customHeight="1" x14ac:dyDescent="0.15">
      <c r="A20" s="165" t="s">
        <v>24</v>
      </c>
      <c r="B20" s="170"/>
      <c r="C20" s="171"/>
      <c r="D20" s="227"/>
      <c r="E20" s="261" t="e">
        <f t="shared" si="6"/>
        <v>#DIV/0!</v>
      </c>
      <c r="F20" s="172" t="e">
        <f t="shared" si="7"/>
        <v>#DIV/0!</v>
      </c>
      <c r="G20" s="170"/>
      <c r="H20" s="171"/>
      <c r="I20" s="227"/>
      <c r="J20" s="261" t="e">
        <f t="shared" si="0"/>
        <v>#DIV/0!</v>
      </c>
      <c r="K20" s="194" t="e">
        <f t="shared" si="1"/>
        <v>#DIV/0!</v>
      </c>
      <c r="L20" s="195"/>
      <c r="M20" s="171"/>
      <c r="N20" s="227"/>
      <c r="O20" s="261" t="e">
        <f t="shared" si="2"/>
        <v>#DIV/0!</v>
      </c>
      <c r="P20" s="172" t="e">
        <f t="shared" si="3"/>
        <v>#DIV/0!</v>
      </c>
      <c r="Q20" s="170"/>
      <c r="R20" s="171"/>
      <c r="S20" s="227"/>
      <c r="T20" s="261" t="e">
        <f t="shared" si="4"/>
        <v>#DIV/0!</v>
      </c>
      <c r="U20" s="205" t="e">
        <f t="shared" si="5"/>
        <v>#DIV/0!</v>
      </c>
    </row>
    <row r="21" spans="1:21" ht="17.100000000000001" customHeight="1" x14ac:dyDescent="0.15">
      <c r="A21" s="165" t="s">
        <v>25</v>
      </c>
      <c r="B21" s="170"/>
      <c r="C21" s="171"/>
      <c r="D21" s="227"/>
      <c r="E21" s="261" t="e">
        <f t="shared" si="6"/>
        <v>#DIV/0!</v>
      </c>
      <c r="F21" s="172" t="e">
        <f t="shared" si="7"/>
        <v>#DIV/0!</v>
      </c>
      <c r="G21" s="170"/>
      <c r="H21" s="171"/>
      <c r="I21" s="227"/>
      <c r="J21" s="261" t="e">
        <f t="shared" si="0"/>
        <v>#DIV/0!</v>
      </c>
      <c r="K21" s="194" t="e">
        <f t="shared" si="1"/>
        <v>#DIV/0!</v>
      </c>
      <c r="L21" s="195"/>
      <c r="M21" s="171"/>
      <c r="N21" s="227"/>
      <c r="O21" s="261" t="e">
        <f t="shared" si="2"/>
        <v>#DIV/0!</v>
      </c>
      <c r="P21" s="172" t="e">
        <f t="shared" si="3"/>
        <v>#DIV/0!</v>
      </c>
      <c r="Q21" s="170"/>
      <c r="R21" s="171"/>
      <c r="S21" s="227"/>
      <c r="T21" s="261" t="e">
        <f t="shared" si="4"/>
        <v>#DIV/0!</v>
      </c>
      <c r="U21" s="205" t="e">
        <f t="shared" si="5"/>
        <v>#DIV/0!</v>
      </c>
    </row>
    <row r="22" spans="1:21" ht="17.100000000000001" customHeight="1" x14ac:dyDescent="0.15">
      <c r="A22" s="165" t="s">
        <v>26</v>
      </c>
      <c r="B22" s="170"/>
      <c r="C22" s="171"/>
      <c r="D22" s="227"/>
      <c r="E22" s="261" t="e">
        <f t="shared" si="6"/>
        <v>#DIV/0!</v>
      </c>
      <c r="F22" s="172" t="e">
        <f t="shared" si="7"/>
        <v>#DIV/0!</v>
      </c>
      <c r="G22" s="170"/>
      <c r="H22" s="171"/>
      <c r="I22" s="227"/>
      <c r="J22" s="261" t="e">
        <f t="shared" si="0"/>
        <v>#DIV/0!</v>
      </c>
      <c r="K22" s="194" t="e">
        <f t="shared" si="1"/>
        <v>#DIV/0!</v>
      </c>
      <c r="L22" s="195"/>
      <c r="M22" s="171"/>
      <c r="N22" s="227"/>
      <c r="O22" s="261" t="e">
        <f t="shared" si="2"/>
        <v>#DIV/0!</v>
      </c>
      <c r="P22" s="172" t="e">
        <f t="shared" si="3"/>
        <v>#DIV/0!</v>
      </c>
      <c r="Q22" s="170"/>
      <c r="R22" s="171"/>
      <c r="S22" s="227"/>
      <c r="T22" s="261" t="e">
        <f t="shared" si="4"/>
        <v>#DIV/0!</v>
      </c>
      <c r="U22" s="205" t="e">
        <f t="shared" si="5"/>
        <v>#DIV/0!</v>
      </c>
    </row>
    <row r="23" spans="1:21" ht="17.100000000000001" customHeight="1" x14ac:dyDescent="0.15">
      <c r="A23" s="165" t="s">
        <v>27</v>
      </c>
      <c r="B23" s="170"/>
      <c r="C23" s="171"/>
      <c r="D23" s="227"/>
      <c r="E23" s="261" t="e">
        <f t="shared" si="6"/>
        <v>#DIV/0!</v>
      </c>
      <c r="F23" s="172" t="e">
        <f t="shared" si="7"/>
        <v>#DIV/0!</v>
      </c>
      <c r="G23" s="170"/>
      <c r="H23" s="171"/>
      <c r="I23" s="227"/>
      <c r="J23" s="261" t="e">
        <f t="shared" si="0"/>
        <v>#DIV/0!</v>
      </c>
      <c r="K23" s="194" t="e">
        <f t="shared" si="1"/>
        <v>#DIV/0!</v>
      </c>
      <c r="L23" s="195"/>
      <c r="M23" s="171"/>
      <c r="N23" s="227"/>
      <c r="O23" s="261" t="e">
        <f t="shared" si="2"/>
        <v>#DIV/0!</v>
      </c>
      <c r="P23" s="172" t="e">
        <f t="shared" si="3"/>
        <v>#DIV/0!</v>
      </c>
      <c r="Q23" s="170"/>
      <c r="R23" s="171"/>
      <c r="S23" s="227"/>
      <c r="T23" s="261" t="e">
        <f t="shared" si="4"/>
        <v>#DIV/0!</v>
      </c>
      <c r="U23" s="205" t="e">
        <f t="shared" si="5"/>
        <v>#DIV/0!</v>
      </c>
    </row>
    <row r="24" spans="1:21" ht="17.100000000000001" customHeight="1" x14ac:dyDescent="0.15">
      <c r="A24" s="173" t="s">
        <v>28</v>
      </c>
      <c r="B24" s="174">
        <f t="shared" ref="B24:I24" si="8">SUM(B17:B23)</f>
        <v>0</v>
      </c>
      <c r="C24" s="175">
        <f t="shared" si="8"/>
        <v>0</v>
      </c>
      <c r="D24" s="230">
        <f t="shared" si="8"/>
        <v>0</v>
      </c>
      <c r="E24" s="262" t="e">
        <f t="shared" si="6"/>
        <v>#DIV/0!</v>
      </c>
      <c r="F24" s="176" t="e">
        <f t="shared" si="7"/>
        <v>#DIV/0!</v>
      </c>
      <c r="G24" s="174">
        <f t="shared" si="8"/>
        <v>0</v>
      </c>
      <c r="H24" s="175">
        <f t="shared" si="8"/>
        <v>0</v>
      </c>
      <c r="I24" s="230">
        <f t="shared" si="8"/>
        <v>0</v>
      </c>
      <c r="J24" s="175" t="e">
        <f t="shared" si="0"/>
        <v>#DIV/0!</v>
      </c>
      <c r="K24" s="196" t="e">
        <f t="shared" si="1"/>
        <v>#DIV/0!</v>
      </c>
      <c r="L24" s="197">
        <f t="shared" ref="L24:N24" si="9">SUM(L17:L23)</f>
        <v>0</v>
      </c>
      <c r="M24" s="175">
        <f t="shared" si="9"/>
        <v>0</v>
      </c>
      <c r="N24" s="230">
        <f t="shared" si="9"/>
        <v>0</v>
      </c>
      <c r="O24" s="175" t="e">
        <f t="shared" si="2"/>
        <v>#DIV/0!</v>
      </c>
      <c r="P24" s="176" t="e">
        <f t="shared" si="3"/>
        <v>#DIV/0!</v>
      </c>
      <c r="Q24" s="174">
        <f t="shared" ref="Q24:S24" si="10">SUM(Q17:Q23)</f>
        <v>0</v>
      </c>
      <c r="R24" s="175">
        <f t="shared" si="10"/>
        <v>0</v>
      </c>
      <c r="S24" s="230">
        <f t="shared" si="10"/>
        <v>0</v>
      </c>
      <c r="T24" s="175" t="e">
        <f t="shared" si="4"/>
        <v>#DIV/0!</v>
      </c>
      <c r="U24" s="208" t="e">
        <f t="shared" si="5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200" t="s">
        <v>9</v>
      </c>
      <c r="B38" s="1247" t="s">
        <v>152</v>
      </c>
      <c r="C38" s="1247"/>
      <c r="D38" s="1247"/>
      <c r="E38" s="1247"/>
      <c r="F38" s="1247"/>
      <c r="G38" s="1247"/>
      <c r="H38" s="1247" t="s">
        <v>67</v>
      </c>
      <c r="I38" s="1247"/>
      <c r="J38" s="1247"/>
      <c r="K38" s="1247"/>
      <c r="L38" s="1247"/>
      <c r="M38" s="1247"/>
      <c r="N38" s="1247" t="s">
        <v>68</v>
      </c>
      <c r="O38" s="1247"/>
      <c r="P38" s="1247"/>
      <c r="Q38" s="1247"/>
      <c r="R38" s="1247"/>
      <c r="S38" s="1247"/>
      <c r="T38" s="1247"/>
      <c r="U38" s="1258"/>
    </row>
    <row r="39" spans="1:21" ht="17.100000000000001" customHeight="1" x14ac:dyDescent="0.15">
      <c r="A39" s="1285"/>
      <c r="B39" s="1269" t="s">
        <v>103</v>
      </c>
      <c r="C39" s="1269" t="s">
        <v>64</v>
      </c>
      <c r="D39" s="1269" t="s">
        <v>65</v>
      </c>
      <c r="E39" s="1275" t="s">
        <v>175</v>
      </c>
      <c r="F39" s="1269" t="s">
        <v>74</v>
      </c>
      <c r="G39" s="1269" t="s">
        <v>42</v>
      </c>
      <c r="H39" s="1269" t="s">
        <v>103</v>
      </c>
      <c r="I39" s="1269" t="s">
        <v>64</v>
      </c>
      <c r="J39" s="1269" t="s">
        <v>65</v>
      </c>
      <c r="K39" s="1275" t="s">
        <v>175</v>
      </c>
      <c r="L39" s="1269" t="s">
        <v>74</v>
      </c>
      <c r="M39" s="1269" t="s">
        <v>42</v>
      </c>
      <c r="N39" s="1269" t="s">
        <v>156</v>
      </c>
      <c r="O39" s="1275" t="s">
        <v>176</v>
      </c>
      <c r="P39" s="1269" t="s">
        <v>65</v>
      </c>
      <c r="Q39" s="1269" t="s">
        <v>63</v>
      </c>
      <c r="R39" s="1265" t="s">
        <v>74</v>
      </c>
      <c r="S39" s="1273"/>
      <c r="T39" s="1265" t="s">
        <v>42</v>
      </c>
      <c r="U39" s="1266"/>
    </row>
    <row r="40" spans="1:21" ht="17.100000000000001" customHeight="1" x14ac:dyDescent="0.15">
      <c r="A40" s="1202"/>
      <c r="B40" s="1270"/>
      <c r="C40" s="1270"/>
      <c r="D40" s="1270"/>
      <c r="E40" s="1276"/>
      <c r="F40" s="1270"/>
      <c r="G40" s="1270"/>
      <c r="H40" s="1270"/>
      <c r="I40" s="1270"/>
      <c r="J40" s="1270"/>
      <c r="K40" s="1276"/>
      <c r="L40" s="1270"/>
      <c r="M40" s="1270"/>
      <c r="N40" s="1270"/>
      <c r="O40" s="1276"/>
      <c r="P40" s="1270"/>
      <c r="Q40" s="1270"/>
      <c r="R40" s="1267"/>
      <c r="S40" s="1274"/>
      <c r="T40" s="1267"/>
      <c r="U40" s="1268"/>
    </row>
    <row r="41" spans="1:21" ht="17.100000000000001" customHeight="1" x14ac:dyDescent="0.15">
      <c r="A41" s="165" t="s">
        <v>21</v>
      </c>
      <c r="B41" s="167"/>
      <c r="C41" s="168"/>
      <c r="D41" s="235"/>
      <c r="E41" s="209" t="e">
        <f t="shared" ref="E41:E48" si="11">C41/D41</f>
        <v>#DIV/0!</v>
      </c>
      <c r="F41" s="209" t="e">
        <f t="shared" ref="F41:F48" si="12">E41-B41</f>
        <v>#DIV/0!</v>
      </c>
      <c r="G41" s="210" t="e">
        <f t="shared" ref="G41:G48" si="13">E41/B41</f>
        <v>#DIV/0!</v>
      </c>
      <c r="H41" s="167"/>
      <c r="I41" s="168"/>
      <c r="J41" s="235"/>
      <c r="K41" s="209" t="e">
        <f t="shared" ref="K41:K48" si="14">I41/J41</f>
        <v>#DIV/0!</v>
      </c>
      <c r="L41" s="209" t="e">
        <f t="shared" ref="L41:L48" si="15">K41-H41</f>
        <v>#DIV/0!</v>
      </c>
      <c r="M41" s="213" t="e">
        <f t="shared" ref="M41:M48" si="16">K41/H41</f>
        <v>#DIV/0!</v>
      </c>
      <c r="N41" s="193"/>
      <c r="O41" s="168"/>
      <c r="P41" s="235"/>
      <c r="Q41" s="209" t="e">
        <f t="shared" ref="Q41:Q48" si="17">O41/P41</f>
        <v>#DIV/0!</v>
      </c>
      <c r="R41" s="1286" t="e">
        <f t="shared" ref="R41:R48" si="18">Q41-N41</f>
        <v>#DIV/0!</v>
      </c>
      <c r="S41" s="1287"/>
      <c r="T41" s="1288" t="e">
        <f t="shared" ref="T41:T48" si="19">Q41/N41</f>
        <v>#DIV/0!</v>
      </c>
      <c r="U41" s="1289"/>
    </row>
    <row r="42" spans="1:21" ht="17.100000000000001" customHeight="1" x14ac:dyDescent="0.15">
      <c r="A42" s="165" t="s">
        <v>22</v>
      </c>
      <c r="B42" s="170"/>
      <c r="C42" s="171"/>
      <c r="D42" s="227"/>
      <c r="E42" s="187" t="e">
        <f t="shared" si="11"/>
        <v>#DIV/0!</v>
      </c>
      <c r="F42" s="187" t="e">
        <f t="shared" si="12"/>
        <v>#DIV/0!</v>
      </c>
      <c r="G42" s="211" t="e">
        <f t="shared" si="13"/>
        <v>#DIV/0!</v>
      </c>
      <c r="H42" s="170"/>
      <c r="I42" s="171"/>
      <c r="J42" s="227"/>
      <c r="K42" s="187" t="e">
        <f t="shared" si="14"/>
        <v>#DIV/0!</v>
      </c>
      <c r="L42" s="187" t="e">
        <f t="shared" si="15"/>
        <v>#DIV/0!</v>
      </c>
      <c r="M42" s="214" t="e">
        <f t="shared" si="16"/>
        <v>#DIV/0!</v>
      </c>
      <c r="N42" s="195"/>
      <c r="O42" s="171"/>
      <c r="P42" s="227"/>
      <c r="Q42" s="187" t="e">
        <f t="shared" si="17"/>
        <v>#DIV/0!</v>
      </c>
      <c r="R42" s="1277" t="e">
        <f t="shared" si="18"/>
        <v>#DIV/0!</v>
      </c>
      <c r="S42" s="1278"/>
      <c r="T42" s="1279" t="e">
        <f t="shared" si="19"/>
        <v>#DIV/0!</v>
      </c>
      <c r="U42" s="1280"/>
    </row>
    <row r="43" spans="1:21" ht="17.100000000000001" customHeight="1" x14ac:dyDescent="0.15">
      <c r="A43" s="165" t="s">
        <v>23</v>
      </c>
      <c r="B43" s="170"/>
      <c r="C43" s="171"/>
      <c r="D43" s="227"/>
      <c r="E43" s="187" t="e">
        <f t="shared" si="11"/>
        <v>#DIV/0!</v>
      </c>
      <c r="F43" s="187" t="e">
        <f t="shared" si="12"/>
        <v>#DIV/0!</v>
      </c>
      <c r="G43" s="211" t="e">
        <f t="shared" si="13"/>
        <v>#DIV/0!</v>
      </c>
      <c r="H43" s="170"/>
      <c r="I43" s="171"/>
      <c r="J43" s="227"/>
      <c r="K43" s="187" t="e">
        <f t="shared" si="14"/>
        <v>#DIV/0!</v>
      </c>
      <c r="L43" s="187" t="e">
        <f t="shared" si="15"/>
        <v>#DIV/0!</v>
      </c>
      <c r="M43" s="214" t="e">
        <f t="shared" si="16"/>
        <v>#DIV/0!</v>
      </c>
      <c r="N43" s="195"/>
      <c r="O43" s="171"/>
      <c r="P43" s="227"/>
      <c r="Q43" s="187" t="e">
        <f t="shared" si="17"/>
        <v>#DIV/0!</v>
      </c>
      <c r="R43" s="1277" t="e">
        <f t="shared" si="18"/>
        <v>#DIV/0!</v>
      </c>
      <c r="S43" s="1278"/>
      <c r="T43" s="1279" t="e">
        <f t="shared" si="19"/>
        <v>#DIV/0!</v>
      </c>
      <c r="U43" s="1280"/>
    </row>
    <row r="44" spans="1:21" ht="17.100000000000001" customHeight="1" x14ac:dyDescent="0.15">
      <c r="A44" s="165" t="s">
        <v>24</v>
      </c>
      <c r="B44" s="170"/>
      <c r="C44" s="171"/>
      <c r="D44" s="227"/>
      <c r="E44" s="187" t="e">
        <f t="shared" si="11"/>
        <v>#DIV/0!</v>
      </c>
      <c r="F44" s="187" t="e">
        <f t="shared" si="12"/>
        <v>#DIV/0!</v>
      </c>
      <c r="G44" s="211" t="e">
        <f t="shared" si="13"/>
        <v>#DIV/0!</v>
      </c>
      <c r="H44" s="170"/>
      <c r="I44" s="171"/>
      <c r="J44" s="227"/>
      <c r="K44" s="187" t="e">
        <f t="shared" si="14"/>
        <v>#DIV/0!</v>
      </c>
      <c r="L44" s="187" t="e">
        <f t="shared" si="15"/>
        <v>#DIV/0!</v>
      </c>
      <c r="M44" s="214" t="e">
        <f t="shared" si="16"/>
        <v>#DIV/0!</v>
      </c>
      <c r="N44" s="195"/>
      <c r="O44" s="171"/>
      <c r="P44" s="227"/>
      <c r="Q44" s="187" t="e">
        <f t="shared" si="17"/>
        <v>#DIV/0!</v>
      </c>
      <c r="R44" s="1277" t="e">
        <f t="shared" si="18"/>
        <v>#DIV/0!</v>
      </c>
      <c r="S44" s="1278"/>
      <c r="T44" s="1279" t="e">
        <f t="shared" si="19"/>
        <v>#DIV/0!</v>
      </c>
      <c r="U44" s="1280"/>
    </row>
    <row r="45" spans="1:21" ht="17.100000000000001" customHeight="1" x14ac:dyDescent="0.15">
      <c r="A45" s="165" t="s">
        <v>25</v>
      </c>
      <c r="B45" s="170"/>
      <c r="C45" s="171"/>
      <c r="D45" s="227"/>
      <c r="E45" s="187" t="e">
        <f t="shared" si="11"/>
        <v>#DIV/0!</v>
      </c>
      <c r="F45" s="187" t="e">
        <f t="shared" si="12"/>
        <v>#DIV/0!</v>
      </c>
      <c r="G45" s="211" t="e">
        <f t="shared" si="13"/>
        <v>#DIV/0!</v>
      </c>
      <c r="H45" s="170"/>
      <c r="I45" s="171"/>
      <c r="J45" s="227"/>
      <c r="K45" s="187" t="e">
        <f t="shared" si="14"/>
        <v>#DIV/0!</v>
      </c>
      <c r="L45" s="187" t="e">
        <f t="shared" si="15"/>
        <v>#DIV/0!</v>
      </c>
      <c r="M45" s="214" t="e">
        <f t="shared" si="16"/>
        <v>#DIV/0!</v>
      </c>
      <c r="N45" s="195"/>
      <c r="O45" s="171"/>
      <c r="P45" s="227"/>
      <c r="Q45" s="187" t="e">
        <f t="shared" si="17"/>
        <v>#DIV/0!</v>
      </c>
      <c r="R45" s="1277" t="e">
        <f t="shared" si="18"/>
        <v>#DIV/0!</v>
      </c>
      <c r="S45" s="1278"/>
      <c r="T45" s="1279" t="e">
        <f t="shared" si="19"/>
        <v>#DIV/0!</v>
      </c>
      <c r="U45" s="1280"/>
    </row>
    <row r="46" spans="1:21" ht="17.100000000000001" customHeight="1" x14ac:dyDescent="0.15">
      <c r="A46" s="165" t="s">
        <v>26</v>
      </c>
      <c r="B46" s="170"/>
      <c r="C46" s="171"/>
      <c r="D46" s="227"/>
      <c r="E46" s="187" t="e">
        <f t="shared" si="11"/>
        <v>#DIV/0!</v>
      </c>
      <c r="F46" s="187" t="e">
        <f t="shared" si="12"/>
        <v>#DIV/0!</v>
      </c>
      <c r="G46" s="211" t="e">
        <f t="shared" si="13"/>
        <v>#DIV/0!</v>
      </c>
      <c r="H46" s="170"/>
      <c r="I46" s="171"/>
      <c r="J46" s="227"/>
      <c r="K46" s="187" t="e">
        <f t="shared" si="14"/>
        <v>#DIV/0!</v>
      </c>
      <c r="L46" s="187" t="e">
        <f t="shared" si="15"/>
        <v>#DIV/0!</v>
      </c>
      <c r="M46" s="214" t="e">
        <f t="shared" si="16"/>
        <v>#DIV/0!</v>
      </c>
      <c r="N46" s="195"/>
      <c r="O46" s="171"/>
      <c r="P46" s="227"/>
      <c r="Q46" s="187" t="e">
        <f t="shared" si="17"/>
        <v>#DIV/0!</v>
      </c>
      <c r="R46" s="1277" t="e">
        <f t="shared" si="18"/>
        <v>#DIV/0!</v>
      </c>
      <c r="S46" s="1278"/>
      <c r="T46" s="1279" t="e">
        <f t="shared" si="19"/>
        <v>#DIV/0!</v>
      </c>
      <c r="U46" s="1280"/>
    </row>
    <row r="47" spans="1:21" ht="17.100000000000001" customHeight="1" x14ac:dyDescent="0.15">
      <c r="A47" s="165" t="s">
        <v>27</v>
      </c>
      <c r="B47" s="170"/>
      <c r="C47" s="171"/>
      <c r="D47" s="227"/>
      <c r="E47" s="187" t="e">
        <f t="shared" si="11"/>
        <v>#DIV/0!</v>
      </c>
      <c r="F47" s="187" t="e">
        <f t="shared" si="12"/>
        <v>#DIV/0!</v>
      </c>
      <c r="G47" s="211" t="e">
        <f t="shared" si="13"/>
        <v>#DIV/0!</v>
      </c>
      <c r="H47" s="170"/>
      <c r="I47" s="171"/>
      <c r="J47" s="227"/>
      <c r="K47" s="187" t="e">
        <f t="shared" si="14"/>
        <v>#DIV/0!</v>
      </c>
      <c r="L47" s="187" t="e">
        <f t="shared" si="15"/>
        <v>#DIV/0!</v>
      </c>
      <c r="M47" s="214" t="e">
        <f t="shared" si="16"/>
        <v>#DIV/0!</v>
      </c>
      <c r="N47" s="195"/>
      <c r="O47" s="171"/>
      <c r="P47" s="227"/>
      <c r="Q47" s="187" t="e">
        <f t="shared" si="17"/>
        <v>#DIV/0!</v>
      </c>
      <c r="R47" s="1277" t="e">
        <f t="shared" si="18"/>
        <v>#DIV/0!</v>
      </c>
      <c r="S47" s="1278"/>
      <c r="T47" s="1279" t="e">
        <f t="shared" si="19"/>
        <v>#DIV/0!</v>
      </c>
      <c r="U47" s="1280"/>
    </row>
    <row r="48" spans="1:21" ht="17.100000000000001" customHeight="1" x14ac:dyDescent="0.15">
      <c r="A48" s="173" t="s">
        <v>28</v>
      </c>
      <c r="B48" s="174">
        <f>SUM(B41:B47)</f>
        <v>0</v>
      </c>
      <c r="C48" s="175">
        <f t="shared" ref="C48:J48" si="20">SUM(C41:C47)</f>
        <v>0</v>
      </c>
      <c r="D48" s="230">
        <f t="shared" si="20"/>
        <v>0</v>
      </c>
      <c r="E48" s="175" t="e">
        <f t="shared" si="11"/>
        <v>#DIV/0!</v>
      </c>
      <c r="F48" s="175" t="e">
        <f t="shared" si="12"/>
        <v>#DIV/0!</v>
      </c>
      <c r="G48" s="191" t="e">
        <f t="shared" si="13"/>
        <v>#DIV/0!</v>
      </c>
      <c r="H48" s="174">
        <f t="shared" si="20"/>
        <v>0</v>
      </c>
      <c r="I48" s="175">
        <f t="shared" si="20"/>
        <v>0</v>
      </c>
      <c r="J48" s="230">
        <f t="shared" si="20"/>
        <v>0</v>
      </c>
      <c r="K48" s="175" t="e">
        <f t="shared" si="14"/>
        <v>#DIV/0!</v>
      </c>
      <c r="L48" s="175" t="e">
        <f t="shared" si="15"/>
        <v>#DIV/0!</v>
      </c>
      <c r="M48" s="215" t="e">
        <f t="shared" si="16"/>
        <v>#DIV/0!</v>
      </c>
      <c r="N48" s="197">
        <f t="shared" ref="N48:P48" si="21">SUM(N41:N47)</f>
        <v>0</v>
      </c>
      <c r="O48" s="175">
        <f t="shared" si="21"/>
        <v>0</v>
      </c>
      <c r="P48" s="230">
        <f t="shared" si="21"/>
        <v>0</v>
      </c>
      <c r="Q48" s="175" t="e">
        <f t="shared" si="17"/>
        <v>#DIV/0!</v>
      </c>
      <c r="R48" s="1281" t="e">
        <f t="shared" si="18"/>
        <v>#DIV/0!</v>
      </c>
      <c r="S48" s="1282"/>
      <c r="T48" s="1283" t="e">
        <f t="shared" si="19"/>
        <v>#DIV/0!</v>
      </c>
      <c r="U48" s="1284"/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</sheetData>
  <mergeCells count="63">
    <mergeCell ref="B14:F14"/>
    <mergeCell ref="G14:K14"/>
    <mergeCell ref="L14:P14"/>
    <mergeCell ref="Q14:U14"/>
    <mergeCell ref="B38:G38"/>
    <mergeCell ref="H38:M38"/>
    <mergeCell ref="N38:U38"/>
    <mergeCell ref="G15:G16"/>
    <mergeCell ref="J15:J16"/>
    <mergeCell ref="M15:M16"/>
    <mergeCell ref="P15:P16"/>
    <mergeCell ref="T15:T16"/>
    <mergeCell ref="U15:U16"/>
    <mergeCell ref="R41:S41"/>
    <mergeCell ref="T41:U41"/>
    <mergeCell ref="R42:S42"/>
    <mergeCell ref="T42:U42"/>
    <mergeCell ref="R43:S43"/>
    <mergeCell ref="T43:U43"/>
    <mergeCell ref="R44:S44"/>
    <mergeCell ref="T44:U44"/>
    <mergeCell ref="R45:S45"/>
    <mergeCell ref="T45:U45"/>
    <mergeCell ref="R46:S46"/>
    <mergeCell ref="T46:U46"/>
    <mergeCell ref="R47:S47"/>
    <mergeCell ref="T47:U47"/>
    <mergeCell ref="R48:S48"/>
    <mergeCell ref="T48:U48"/>
    <mergeCell ref="A14:A16"/>
    <mergeCell ref="A38:A40"/>
    <mergeCell ref="B15:B16"/>
    <mergeCell ref="B39:B40"/>
    <mergeCell ref="C15:C16"/>
    <mergeCell ref="C39:C40"/>
    <mergeCell ref="D15:D16"/>
    <mergeCell ref="D39:D40"/>
    <mergeCell ref="E15:E16"/>
    <mergeCell ref="E39:E40"/>
    <mergeCell ref="F15:F16"/>
    <mergeCell ref="F39:F40"/>
    <mergeCell ref="G39:G40"/>
    <mergeCell ref="H15:H16"/>
    <mergeCell ref="H39:H40"/>
    <mergeCell ref="I15:I16"/>
    <mergeCell ref="I39:I40"/>
    <mergeCell ref="J39:J40"/>
    <mergeCell ref="K15:K16"/>
    <mergeCell ref="K39:K40"/>
    <mergeCell ref="L15:L16"/>
    <mergeCell ref="L39:L40"/>
    <mergeCell ref="M39:M40"/>
    <mergeCell ref="N15:N16"/>
    <mergeCell ref="N39:N40"/>
    <mergeCell ref="O15:O16"/>
    <mergeCell ref="O39:O40"/>
    <mergeCell ref="T39:U40"/>
    <mergeCell ref="P39:P40"/>
    <mergeCell ref="Q15:Q16"/>
    <mergeCell ref="Q39:Q40"/>
    <mergeCell ref="R15:R16"/>
    <mergeCell ref="S15:S16"/>
    <mergeCell ref="R39:S40"/>
  </mergeCells>
  <phoneticPr fontId="33" type="noConversion"/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7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48" width="8.875" style="164" customWidth="1"/>
    <col min="49" max="16384" width="8.75" style="164"/>
  </cols>
  <sheetData>
    <row r="1" spans="1:14" ht="17.100000000000001" customHeight="1" x14ac:dyDescent="0.15"/>
    <row r="2" spans="1:14" ht="17.100000000000001" customHeight="1" x14ac:dyDescent="0.15"/>
    <row r="3" spans="1:14" ht="17.100000000000001" customHeight="1" x14ac:dyDescent="0.15"/>
    <row r="4" spans="1:14" ht="17.100000000000001" customHeight="1" x14ac:dyDescent="0.15"/>
    <row r="5" spans="1:14" ht="17.100000000000001" customHeight="1" x14ac:dyDescent="0.15"/>
    <row r="6" spans="1:14" ht="17.100000000000001" customHeight="1" x14ac:dyDescent="0.15"/>
    <row r="7" spans="1:14" ht="17.100000000000001" customHeight="1" x14ac:dyDescent="0.15"/>
    <row r="8" spans="1:14" ht="17.100000000000001" customHeight="1" x14ac:dyDescent="0.15"/>
    <row r="9" spans="1:14" ht="17.100000000000001" customHeight="1" x14ac:dyDescent="0.15"/>
    <row r="10" spans="1:14" ht="17.100000000000001" customHeight="1" x14ac:dyDescent="0.15"/>
    <row r="11" spans="1:14" ht="17.100000000000001" customHeight="1" x14ac:dyDescent="0.15"/>
    <row r="12" spans="1:14" ht="17.100000000000001" customHeight="1" x14ac:dyDescent="0.15"/>
    <row r="13" spans="1:14" ht="17.100000000000001" customHeight="1" x14ac:dyDescent="0.15"/>
    <row r="14" spans="1:14" ht="17.100000000000001" customHeight="1" x14ac:dyDescent="0.15">
      <c r="A14" s="1200" t="s">
        <v>9</v>
      </c>
      <c r="B14" s="1201"/>
      <c r="C14" s="1228" t="s">
        <v>148</v>
      </c>
      <c r="D14" s="1228"/>
      <c r="E14" s="1228"/>
      <c r="F14" s="1228" t="s">
        <v>149</v>
      </c>
      <c r="G14" s="1228"/>
      <c r="H14" s="1228"/>
      <c r="I14" s="1228" t="s">
        <v>150</v>
      </c>
      <c r="J14" s="1228"/>
      <c r="K14" s="1228"/>
      <c r="L14" s="1228" t="s">
        <v>151</v>
      </c>
      <c r="M14" s="1228"/>
      <c r="N14" s="1229"/>
    </row>
    <row r="15" spans="1:14" ht="17.100000000000001" customHeight="1" x14ac:dyDescent="0.15">
      <c r="A15" s="1202"/>
      <c r="B15" s="1203"/>
      <c r="C15" s="1308" t="s">
        <v>71</v>
      </c>
      <c r="D15" s="1308" t="s">
        <v>72</v>
      </c>
      <c r="E15" s="1309" t="s">
        <v>70</v>
      </c>
      <c r="F15" s="1308" t="s">
        <v>71</v>
      </c>
      <c r="G15" s="1308" t="s">
        <v>72</v>
      </c>
      <c r="H15" s="1309" t="s">
        <v>70</v>
      </c>
      <c r="I15" s="1308" t="s">
        <v>71</v>
      </c>
      <c r="J15" s="1308" t="s">
        <v>72</v>
      </c>
      <c r="K15" s="1309" t="s">
        <v>70</v>
      </c>
      <c r="L15" s="1308" t="s">
        <v>71</v>
      </c>
      <c r="M15" s="1308" t="s">
        <v>72</v>
      </c>
      <c r="N15" s="1292" t="s">
        <v>70</v>
      </c>
    </row>
    <row r="16" spans="1:14" ht="17.100000000000001" customHeight="1" x14ac:dyDescent="0.15">
      <c r="A16" s="1202"/>
      <c r="B16" s="1203"/>
      <c r="C16" s="1308"/>
      <c r="D16" s="1308"/>
      <c r="E16" s="1309"/>
      <c r="F16" s="1308"/>
      <c r="G16" s="1308"/>
      <c r="H16" s="1309"/>
      <c r="I16" s="1308"/>
      <c r="J16" s="1308"/>
      <c r="K16" s="1309"/>
      <c r="L16" s="1308"/>
      <c r="M16" s="1308"/>
      <c r="N16" s="1292"/>
    </row>
    <row r="17" spans="1:14" ht="17.100000000000001" customHeight="1" x14ac:dyDescent="0.15">
      <c r="A17" s="1202" t="s">
        <v>21</v>
      </c>
      <c r="B17" s="1203"/>
      <c r="C17" s="234"/>
      <c r="D17" s="235"/>
      <c r="E17" s="210" t="e">
        <f t="shared" ref="E17:E24" si="0">D17/C17</f>
        <v>#DIV/0!</v>
      </c>
      <c r="F17" s="234"/>
      <c r="G17" s="235"/>
      <c r="H17" s="213" t="e">
        <f t="shared" ref="H17:H24" si="1">G17/F17</f>
        <v>#DIV/0!</v>
      </c>
      <c r="I17" s="240"/>
      <c r="J17" s="235"/>
      <c r="K17" s="210" t="e">
        <f t="shared" ref="K17:K24" si="2">J17/I17</f>
        <v>#DIV/0!</v>
      </c>
      <c r="L17" s="234"/>
      <c r="M17" s="235"/>
      <c r="N17" s="218" t="e">
        <f t="shared" ref="N17:N24" si="3">M17/L17</f>
        <v>#DIV/0!</v>
      </c>
    </row>
    <row r="18" spans="1:14" ht="17.100000000000001" customHeight="1" x14ac:dyDescent="0.15">
      <c r="A18" s="1202" t="s">
        <v>22</v>
      </c>
      <c r="B18" s="1203"/>
      <c r="C18" s="226"/>
      <c r="D18" s="227"/>
      <c r="E18" s="211" t="e">
        <f t="shared" si="0"/>
        <v>#DIV/0!</v>
      </c>
      <c r="F18" s="226"/>
      <c r="G18" s="227"/>
      <c r="H18" s="214" t="e">
        <f t="shared" si="1"/>
        <v>#DIV/0!</v>
      </c>
      <c r="I18" s="242"/>
      <c r="J18" s="227"/>
      <c r="K18" s="211" t="e">
        <f t="shared" si="2"/>
        <v>#DIV/0!</v>
      </c>
      <c r="L18" s="226"/>
      <c r="M18" s="227"/>
      <c r="N18" s="219" t="e">
        <f t="shared" si="3"/>
        <v>#DIV/0!</v>
      </c>
    </row>
    <row r="19" spans="1:14" ht="17.100000000000001" customHeight="1" x14ac:dyDescent="0.15">
      <c r="A19" s="1202" t="s">
        <v>23</v>
      </c>
      <c r="B19" s="1203"/>
      <c r="C19" s="226"/>
      <c r="D19" s="227"/>
      <c r="E19" s="211" t="e">
        <f t="shared" si="0"/>
        <v>#DIV/0!</v>
      </c>
      <c r="F19" s="226"/>
      <c r="G19" s="227"/>
      <c r="H19" s="214" t="e">
        <f t="shared" si="1"/>
        <v>#DIV/0!</v>
      </c>
      <c r="I19" s="242"/>
      <c r="J19" s="227"/>
      <c r="K19" s="211" t="e">
        <f t="shared" si="2"/>
        <v>#DIV/0!</v>
      </c>
      <c r="L19" s="226"/>
      <c r="M19" s="227"/>
      <c r="N19" s="219" t="e">
        <f t="shared" si="3"/>
        <v>#DIV/0!</v>
      </c>
    </row>
    <row r="20" spans="1:14" ht="17.100000000000001" customHeight="1" x14ac:dyDescent="0.15">
      <c r="A20" s="1202" t="s">
        <v>24</v>
      </c>
      <c r="B20" s="1203"/>
      <c r="C20" s="226"/>
      <c r="D20" s="227"/>
      <c r="E20" s="211" t="e">
        <f t="shared" si="0"/>
        <v>#DIV/0!</v>
      </c>
      <c r="F20" s="226"/>
      <c r="G20" s="227"/>
      <c r="H20" s="214" t="e">
        <f t="shared" si="1"/>
        <v>#DIV/0!</v>
      </c>
      <c r="I20" s="242"/>
      <c r="J20" s="227"/>
      <c r="K20" s="211" t="e">
        <f t="shared" si="2"/>
        <v>#DIV/0!</v>
      </c>
      <c r="L20" s="226"/>
      <c r="M20" s="227"/>
      <c r="N20" s="219" t="e">
        <f t="shared" si="3"/>
        <v>#DIV/0!</v>
      </c>
    </row>
    <row r="21" spans="1:14" ht="17.100000000000001" customHeight="1" x14ac:dyDescent="0.15">
      <c r="A21" s="1202" t="s">
        <v>25</v>
      </c>
      <c r="B21" s="1203"/>
      <c r="C21" s="226"/>
      <c r="D21" s="227"/>
      <c r="E21" s="211" t="e">
        <f t="shared" si="0"/>
        <v>#DIV/0!</v>
      </c>
      <c r="F21" s="226"/>
      <c r="G21" s="227"/>
      <c r="H21" s="214" t="e">
        <f t="shared" si="1"/>
        <v>#DIV/0!</v>
      </c>
      <c r="I21" s="242"/>
      <c r="J21" s="227"/>
      <c r="K21" s="211" t="e">
        <f t="shared" si="2"/>
        <v>#DIV/0!</v>
      </c>
      <c r="L21" s="226"/>
      <c r="M21" s="227"/>
      <c r="N21" s="219" t="e">
        <f t="shared" si="3"/>
        <v>#DIV/0!</v>
      </c>
    </row>
    <row r="22" spans="1:14" ht="17.100000000000001" customHeight="1" x14ac:dyDescent="0.15">
      <c r="A22" s="1202" t="s">
        <v>26</v>
      </c>
      <c r="B22" s="1203"/>
      <c r="C22" s="226"/>
      <c r="D22" s="227"/>
      <c r="E22" s="211" t="e">
        <f t="shared" si="0"/>
        <v>#DIV/0!</v>
      </c>
      <c r="F22" s="226"/>
      <c r="G22" s="227"/>
      <c r="H22" s="214" t="e">
        <f t="shared" si="1"/>
        <v>#DIV/0!</v>
      </c>
      <c r="I22" s="242"/>
      <c r="J22" s="227"/>
      <c r="K22" s="211" t="e">
        <f t="shared" si="2"/>
        <v>#DIV/0!</v>
      </c>
      <c r="L22" s="226"/>
      <c r="M22" s="227"/>
      <c r="N22" s="219" t="e">
        <f t="shared" si="3"/>
        <v>#DIV/0!</v>
      </c>
    </row>
    <row r="23" spans="1:14" ht="17.100000000000001" customHeight="1" x14ac:dyDescent="0.15">
      <c r="A23" s="1202" t="s">
        <v>27</v>
      </c>
      <c r="B23" s="1203"/>
      <c r="C23" s="226"/>
      <c r="D23" s="227"/>
      <c r="E23" s="211" t="e">
        <f t="shared" si="0"/>
        <v>#DIV/0!</v>
      </c>
      <c r="F23" s="226"/>
      <c r="G23" s="227"/>
      <c r="H23" s="214" t="e">
        <f t="shared" si="1"/>
        <v>#DIV/0!</v>
      </c>
      <c r="I23" s="242"/>
      <c r="J23" s="227"/>
      <c r="K23" s="211" t="e">
        <f t="shared" si="2"/>
        <v>#DIV/0!</v>
      </c>
      <c r="L23" s="226"/>
      <c r="M23" s="227"/>
      <c r="N23" s="219" t="e">
        <f t="shared" si="3"/>
        <v>#DIV/0!</v>
      </c>
    </row>
    <row r="24" spans="1:14" ht="17.100000000000001" customHeight="1" x14ac:dyDescent="0.15">
      <c r="A24" s="1208" t="s">
        <v>28</v>
      </c>
      <c r="B24" s="1209"/>
      <c r="C24" s="229">
        <f t="shared" ref="C24:G24" si="4">SUM(C17:C23)</f>
        <v>0</v>
      </c>
      <c r="D24" s="230">
        <f t="shared" si="4"/>
        <v>0</v>
      </c>
      <c r="E24" s="191" t="e">
        <f t="shared" si="0"/>
        <v>#DIV/0!</v>
      </c>
      <c r="F24" s="229">
        <f t="shared" si="4"/>
        <v>0</v>
      </c>
      <c r="G24" s="230">
        <f t="shared" si="4"/>
        <v>0</v>
      </c>
      <c r="H24" s="215" t="e">
        <f t="shared" si="1"/>
        <v>#DIV/0!</v>
      </c>
      <c r="I24" s="244">
        <f t="shared" ref="I24:M24" si="5">SUM(I17:I23)</f>
        <v>0</v>
      </c>
      <c r="J24" s="230">
        <f t="shared" si="5"/>
        <v>0</v>
      </c>
      <c r="K24" s="191" t="e">
        <f t="shared" si="2"/>
        <v>#DIV/0!</v>
      </c>
      <c r="L24" s="229">
        <f t="shared" si="5"/>
        <v>0</v>
      </c>
      <c r="M24" s="230">
        <f t="shared" si="5"/>
        <v>0</v>
      </c>
      <c r="N24" s="206" t="e">
        <f t="shared" si="3"/>
        <v>#DIV/0!</v>
      </c>
    </row>
    <row r="25" spans="1:14" ht="17.100000000000001" customHeight="1" x14ac:dyDescent="0.15"/>
    <row r="26" spans="1:14" ht="17.100000000000001" customHeight="1" x14ac:dyDescent="0.15"/>
    <row r="27" spans="1:14" ht="17.100000000000001" customHeight="1" x14ac:dyDescent="0.15"/>
    <row r="28" spans="1:14" ht="17.100000000000001" customHeight="1" x14ac:dyDescent="0.15"/>
    <row r="29" spans="1:14" ht="17.100000000000001" customHeight="1" x14ac:dyDescent="0.15"/>
    <row r="30" spans="1:14" ht="17.100000000000001" customHeight="1" x14ac:dyDescent="0.15"/>
    <row r="31" spans="1:14" ht="17.100000000000001" customHeight="1" x14ac:dyDescent="0.15"/>
    <row r="32" spans="1:14" ht="17.100000000000001" customHeight="1" x14ac:dyDescent="0.15"/>
    <row r="33" spans="1:14" ht="17.100000000000001" customHeight="1" x14ac:dyDescent="0.15"/>
    <row r="34" spans="1:14" ht="17.100000000000001" customHeight="1" x14ac:dyDescent="0.15"/>
    <row r="35" spans="1:14" ht="17.100000000000001" customHeight="1" x14ac:dyDescent="0.15"/>
    <row r="36" spans="1:14" ht="17.100000000000001" customHeight="1" x14ac:dyDescent="0.15"/>
    <row r="37" spans="1:14" ht="17.100000000000001" customHeight="1" x14ac:dyDescent="0.15">
      <c r="A37" s="1200" t="s">
        <v>9</v>
      </c>
      <c r="B37" s="1201"/>
      <c r="C37" s="1224" t="s">
        <v>67</v>
      </c>
      <c r="D37" s="1224"/>
      <c r="E37" s="1224"/>
      <c r="F37" s="1224"/>
      <c r="G37" s="1224"/>
      <c r="H37" s="1224"/>
      <c r="I37" s="1224" t="s">
        <v>68</v>
      </c>
      <c r="J37" s="1224"/>
      <c r="K37" s="1224"/>
      <c r="L37" s="1224"/>
      <c r="M37" s="1224"/>
      <c r="N37" s="1225"/>
    </row>
    <row r="38" spans="1:14" ht="17.100000000000001" customHeight="1" x14ac:dyDescent="0.15">
      <c r="A38" s="1202"/>
      <c r="B38" s="1203"/>
      <c r="C38" s="1226" t="s">
        <v>71</v>
      </c>
      <c r="D38" s="1226"/>
      <c r="E38" s="1226" t="s">
        <v>72</v>
      </c>
      <c r="F38" s="1226"/>
      <c r="G38" s="1226" t="s">
        <v>70</v>
      </c>
      <c r="H38" s="1226"/>
      <c r="I38" s="1226" t="s">
        <v>177</v>
      </c>
      <c r="J38" s="1226"/>
      <c r="K38" s="1226" t="s">
        <v>178</v>
      </c>
      <c r="L38" s="1226"/>
      <c r="M38" s="1226" t="s">
        <v>70</v>
      </c>
      <c r="N38" s="1244"/>
    </row>
    <row r="39" spans="1:14" ht="17.100000000000001" customHeight="1" x14ac:dyDescent="0.15">
      <c r="A39" s="1202" t="s">
        <v>21</v>
      </c>
      <c r="B39" s="1203"/>
      <c r="C39" s="1304"/>
      <c r="D39" s="1303"/>
      <c r="E39" s="1303"/>
      <c r="F39" s="1303"/>
      <c r="G39" s="1305" t="e">
        <f>E39/C39</f>
        <v>#DIV/0!</v>
      </c>
      <c r="H39" s="1306"/>
      <c r="I39" s="1307"/>
      <c r="J39" s="1303"/>
      <c r="K39" s="1303"/>
      <c r="L39" s="1303"/>
      <c r="M39" s="1240" t="e">
        <f t="shared" ref="M39:M46" si="6">K39/I39</f>
        <v>#DIV/0!</v>
      </c>
      <c r="N39" s="1241"/>
    </row>
    <row r="40" spans="1:14" ht="17.100000000000001" customHeight="1" x14ac:dyDescent="0.15">
      <c r="A40" s="1202" t="s">
        <v>22</v>
      </c>
      <c r="B40" s="1203"/>
      <c r="C40" s="1294"/>
      <c r="D40" s="1293"/>
      <c r="E40" s="1293"/>
      <c r="F40" s="1293"/>
      <c r="G40" s="1295" t="e">
        <f>E40/C40</f>
        <v>#DIV/0!</v>
      </c>
      <c r="H40" s="1296"/>
      <c r="I40" s="1297"/>
      <c r="J40" s="1293"/>
      <c r="K40" s="1293"/>
      <c r="L40" s="1293"/>
      <c r="M40" s="1231" t="e">
        <f t="shared" si="6"/>
        <v>#DIV/0!</v>
      </c>
      <c r="N40" s="1232"/>
    </row>
    <row r="41" spans="1:14" ht="17.100000000000001" customHeight="1" x14ac:dyDescent="0.15">
      <c r="A41" s="1202" t="s">
        <v>23</v>
      </c>
      <c r="B41" s="1203"/>
      <c r="C41" s="1294"/>
      <c r="D41" s="1293"/>
      <c r="E41" s="1293"/>
      <c r="F41" s="1293"/>
      <c r="G41" s="1295" t="e">
        <f t="shared" ref="G41:G46" si="7">E41/C41</f>
        <v>#DIV/0!</v>
      </c>
      <c r="H41" s="1296"/>
      <c r="I41" s="1297"/>
      <c r="J41" s="1293"/>
      <c r="K41" s="1293"/>
      <c r="L41" s="1293"/>
      <c r="M41" s="1231" t="e">
        <f t="shared" si="6"/>
        <v>#DIV/0!</v>
      </c>
      <c r="N41" s="1232"/>
    </row>
    <row r="42" spans="1:14" ht="17.100000000000001" customHeight="1" x14ac:dyDescent="0.15">
      <c r="A42" s="1202" t="s">
        <v>24</v>
      </c>
      <c r="B42" s="1203"/>
      <c r="C42" s="1294"/>
      <c r="D42" s="1293"/>
      <c r="E42" s="1293"/>
      <c r="F42" s="1293"/>
      <c r="G42" s="1295" t="e">
        <f t="shared" si="7"/>
        <v>#DIV/0!</v>
      </c>
      <c r="H42" s="1296"/>
      <c r="I42" s="1297"/>
      <c r="J42" s="1293"/>
      <c r="K42" s="1293"/>
      <c r="L42" s="1293"/>
      <c r="M42" s="1231" t="e">
        <f t="shared" si="6"/>
        <v>#DIV/0!</v>
      </c>
      <c r="N42" s="1232"/>
    </row>
    <row r="43" spans="1:14" ht="17.100000000000001" customHeight="1" x14ac:dyDescent="0.15">
      <c r="A43" s="1202" t="s">
        <v>25</v>
      </c>
      <c r="B43" s="1203"/>
      <c r="C43" s="1294"/>
      <c r="D43" s="1293"/>
      <c r="E43" s="1293"/>
      <c r="F43" s="1293"/>
      <c r="G43" s="1295" t="e">
        <f t="shared" si="7"/>
        <v>#DIV/0!</v>
      </c>
      <c r="H43" s="1296"/>
      <c r="I43" s="1297"/>
      <c r="J43" s="1293"/>
      <c r="K43" s="1293"/>
      <c r="L43" s="1293"/>
      <c r="M43" s="1231" t="e">
        <f t="shared" si="6"/>
        <v>#DIV/0!</v>
      </c>
      <c r="N43" s="1232"/>
    </row>
    <row r="44" spans="1:14" ht="17.100000000000001" customHeight="1" x14ac:dyDescent="0.15">
      <c r="A44" s="1202" t="s">
        <v>26</v>
      </c>
      <c r="B44" s="1203"/>
      <c r="C44" s="1294"/>
      <c r="D44" s="1293"/>
      <c r="E44" s="1293"/>
      <c r="F44" s="1293"/>
      <c r="G44" s="1295" t="e">
        <f t="shared" si="7"/>
        <v>#DIV/0!</v>
      </c>
      <c r="H44" s="1296"/>
      <c r="I44" s="1297"/>
      <c r="J44" s="1293"/>
      <c r="K44" s="1293"/>
      <c r="L44" s="1293"/>
      <c r="M44" s="1231" t="e">
        <f t="shared" si="6"/>
        <v>#DIV/0!</v>
      </c>
      <c r="N44" s="1232"/>
    </row>
    <row r="45" spans="1:14" ht="17.100000000000001" customHeight="1" x14ac:dyDescent="0.15">
      <c r="A45" s="1202" t="s">
        <v>27</v>
      </c>
      <c r="B45" s="1203"/>
      <c r="C45" s="1294"/>
      <c r="D45" s="1293"/>
      <c r="E45" s="1293"/>
      <c r="F45" s="1293"/>
      <c r="G45" s="1295" t="e">
        <f t="shared" si="7"/>
        <v>#DIV/0!</v>
      </c>
      <c r="H45" s="1296"/>
      <c r="I45" s="1297"/>
      <c r="J45" s="1293"/>
      <c r="K45" s="1293"/>
      <c r="L45" s="1293"/>
      <c r="M45" s="1231" t="e">
        <f t="shared" si="6"/>
        <v>#DIV/0!</v>
      </c>
      <c r="N45" s="1232"/>
    </row>
    <row r="46" spans="1:14" ht="17.100000000000001" customHeight="1" x14ac:dyDescent="0.15">
      <c r="A46" s="1208" t="s">
        <v>28</v>
      </c>
      <c r="B46" s="1209"/>
      <c r="C46" s="1299">
        <f>SUM(C39:D45)</f>
        <v>0</v>
      </c>
      <c r="D46" s="1298"/>
      <c r="E46" s="1298">
        <f>SUM(E39:F45)</f>
        <v>0</v>
      </c>
      <c r="F46" s="1298"/>
      <c r="G46" s="1300" t="e">
        <f t="shared" si="7"/>
        <v>#DIV/0!</v>
      </c>
      <c r="H46" s="1301"/>
      <c r="I46" s="1302">
        <f>SUM(I39:J45)</f>
        <v>0</v>
      </c>
      <c r="J46" s="1298"/>
      <c r="K46" s="1298">
        <f>SUM(K39:L45)</f>
        <v>0</v>
      </c>
      <c r="L46" s="1298"/>
      <c r="M46" s="1234" t="e">
        <f t="shared" si="6"/>
        <v>#DIV/0!</v>
      </c>
      <c r="N46" s="1236"/>
    </row>
    <row r="47" spans="1:14" ht="17.100000000000001" customHeight="1" x14ac:dyDescent="0.15"/>
    <row r="48" spans="1:14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</sheetData>
  <mergeCells count="90">
    <mergeCell ref="C14:E14"/>
    <mergeCell ref="F14:H14"/>
    <mergeCell ref="I14:K14"/>
    <mergeCell ref="L14:N14"/>
    <mergeCell ref="A17:B1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18:B18"/>
    <mergeCell ref="A19:B19"/>
    <mergeCell ref="A20:B20"/>
    <mergeCell ref="A21:B21"/>
    <mergeCell ref="A22:B22"/>
    <mergeCell ref="A23:B23"/>
    <mergeCell ref="A24:B24"/>
    <mergeCell ref="C37:H37"/>
    <mergeCell ref="I37:N37"/>
    <mergeCell ref="C38:D38"/>
    <mergeCell ref="E38:F38"/>
    <mergeCell ref="G38:H38"/>
    <mergeCell ref="I38:J38"/>
    <mergeCell ref="K38:L38"/>
    <mergeCell ref="M38:N38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39:B39"/>
    <mergeCell ref="C39:D39"/>
    <mergeCell ref="E39:F39"/>
    <mergeCell ref="G39:H39"/>
    <mergeCell ref="I39:J39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E43:F43"/>
    <mergeCell ref="G43:H43"/>
    <mergeCell ref="I43:J43"/>
    <mergeCell ref="K41:L41"/>
    <mergeCell ref="M41:N41"/>
    <mergeCell ref="K42:L42"/>
    <mergeCell ref="M42:N42"/>
    <mergeCell ref="K46:L46"/>
    <mergeCell ref="M46:N46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N15:N16"/>
    <mergeCell ref="A37:B38"/>
    <mergeCell ref="A14:B16"/>
    <mergeCell ref="K45:L45"/>
    <mergeCell ref="M45:N45"/>
    <mergeCell ref="K43:L43"/>
    <mergeCell ref="M43:N43"/>
    <mergeCell ref="A44:B44"/>
    <mergeCell ref="C44:D44"/>
    <mergeCell ref="E44:F44"/>
    <mergeCell ref="G44:H44"/>
    <mergeCell ref="I44:J44"/>
    <mergeCell ref="K44:L44"/>
    <mergeCell ref="M44:N44"/>
    <mergeCell ref="A43:B43"/>
    <mergeCell ref="C43:D43"/>
  </mergeCells>
  <phoneticPr fontId="33" type="noConversion"/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54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6" width="8.875" style="164" customWidth="1"/>
    <col min="27" max="16384" width="8.75" style="164"/>
  </cols>
  <sheetData>
    <row r="1" ht="17.100000000000001" customHeight="1" x14ac:dyDescent="0.15"/>
    <row r="2" ht="17.100000000000001" customHeight="1" x14ac:dyDescent="0.15"/>
    <row r="3" ht="17.100000000000001" customHeight="1" x14ac:dyDescent="0.15"/>
    <row r="4" ht="17.100000000000001" customHeight="1" x14ac:dyDescent="0.15"/>
    <row r="5" ht="17.100000000000001" customHeight="1" x14ac:dyDescent="0.15"/>
    <row r="6" ht="17.100000000000001" customHeight="1" x14ac:dyDescent="0.15"/>
    <row r="7" ht="17.100000000000001" customHeight="1" x14ac:dyDescent="0.15"/>
    <row r="8" ht="17.100000000000001" customHeight="1" x14ac:dyDescent="0.15"/>
    <row r="9" ht="17.100000000000001" customHeight="1" x14ac:dyDescent="0.15"/>
    <row r="10" ht="17.100000000000001" customHeight="1" x14ac:dyDescent="0.15"/>
    <row r="11" ht="17.100000000000001" customHeight="1" x14ac:dyDescent="0.15"/>
    <row r="12" ht="17.100000000000001" customHeight="1" x14ac:dyDescent="0.15"/>
    <row r="13" ht="17.100000000000001" customHeight="1" x14ac:dyDescent="0.15"/>
    <row r="14" ht="17.100000000000001" customHeight="1" x14ac:dyDescent="0.15"/>
    <row r="15" ht="17.100000000000001" customHeight="1" x14ac:dyDescent="0.15"/>
    <row r="16" ht="17.100000000000001" customHeight="1" x14ac:dyDescent="0.15"/>
    <row r="17" spans="1:21" ht="17.100000000000001" customHeight="1" x14ac:dyDescent="0.15">
      <c r="A17" s="1200" t="s">
        <v>9</v>
      </c>
      <c r="B17" s="1228" t="s">
        <v>148</v>
      </c>
      <c r="C17" s="1228"/>
      <c r="D17" s="1228"/>
      <c r="E17" s="1228"/>
      <c r="F17" s="1228"/>
      <c r="G17" s="1228" t="s">
        <v>149</v>
      </c>
      <c r="H17" s="1228"/>
      <c r="I17" s="1228"/>
      <c r="J17" s="1228"/>
      <c r="K17" s="1228"/>
      <c r="L17" s="1228" t="s">
        <v>150</v>
      </c>
      <c r="M17" s="1228"/>
      <c r="N17" s="1228"/>
      <c r="O17" s="1228"/>
      <c r="P17" s="1228"/>
      <c r="Q17" s="1228" t="s">
        <v>151</v>
      </c>
      <c r="R17" s="1228"/>
      <c r="S17" s="1228"/>
      <c r="T17" s="1228"/>
      <c r="U17" s="1229"/>
    </row>
    <row r="18" spans="1:21" ht="17.100000000000001" customHeight="1" x14ac:dyDescent="0.15">
      <c r="A18" s="1202"/>
      <c r="B18" s="166" t="s">
        <v>103</v>
      </c>
      <c r="C18" s="166" t="s">
        <v>41</v>
      </c>
      <c r="D18" s="166" t="s">
        <v>74</v>
      </c>
      <c r="E18" s="166" t="s">
        <v>75</v>
      </c>
      <c r="F18" s="166" t="s">
        <v>76</v>
      </c>
      <c r="G18" s="166" t="s">
        <v>103</v>
      </c>
      <c r="H18" s="166" t="s">
        <v>41</v>
      </c>
      <c r="I18" s="166" t="s">
        <v>74</v>
      </c>
      <c r="J18" s="166" t="s">
        <v>75</v>
      </c>
      <c r="K18" s="166" t="s">
        <v>76</v>
      </c>
      <c r="L18" s="166" t="s">
        <v>103</v>
      </c>
      <c r="M18" s="166" t="s">
        <v>41</v>
      </c>
      <c r="N18" s="166" t="s">
        <v>74</v>
      </c>
      <c r="O18" s="166" t="s">
        <v>75</v>
      </c>
      <c r="P18" s="166" t="s">
        <v>76</v>
      </c>
      <c r="Q18" s="166" t="s">
        <v>103</v>
      </c>
      <c r="R18" s="166" t="s">
        <v>41</v>
      </c>
      <c r="S18" s="166" t="s">
        <v>74</v>
      </c>
      <c r="T18" s="166" t="s">
        <v>75</v>
      </c>
      <c r="U18" s="198" t="s">
        <v>76</v>
      </c>
    </row>
    <row r="19" spans="1:21" ht="17.100000000000001" customHeight="1" x14ac:dyDescent="0.15">
      <c r="A19" s="165" t="s">
        <v>21</v>
      </c>
      <c r="B19" s="167"/>
      <c r="C19" s="168"/>
      <c r="D19" s="209">
        <f t="shared" ref="D19:D26" si="0">C19-B19</f>
        <v>0</v>
      </c>
      <c r="E19" s="168"/>
      <c r="F19" s="210" t="e">
        <f t="shared" ref="F19:F26" si="1">C19/E19</f>
        <v>#DIV/0!</v>
      </c>
      <c r="G19" s="167"/>
      <c r="H19" s="168"/>
      <c r="I19" s="209">
        <f t="shared" ref="I19:I26" si="2">H19-G19</f>
        <v>0</v>
      </c>
      <c r="J19" s="168"/>
      <c r="K19" s="213" t="e">
        <f t="shared" ref="K19:K26" si="3">H19/J19</f>
        <v>#DIV/0!</v>
      </c>
      <c r="L19" s="193"/>
      <c r="M19" s="168"/>
      <c r="N19" s="209">
        <f t="shared" ref="N19:N26" si="4">M19-L19</f>
        <v>0</v>
      </c>
      <c r="O19" s="168"/>
      <c r="P19" s="213" t="e">
        <f t="shared" ref="P19:P26" si="5">M19/O19</f>
        <v>#DIV/0!</v>
      </c>
      <c r="Q19" s="193"/>
      <c r="R19" s="168"/>
      <c r="S19" s="209">
        <f t="shared" ref="S19:S26" si="6">R19-Q19</f>
        <v>0</v>
      </c>
      <c r="T19" s="168"/>
      <c r="U19" s="218" t="e">
        <f t="shared" ref="U19:U26" si="7">R19/T19</f>
        <v>#DIV/0!</v>
      </c>
    </row>
    <row r="20" spans="1:21" ht="17.100000000000001" customHeight="1" x14ac:dyDescent="0.15">
      <c r="A20" s="165" t="s">
        <v>22</v>
      </c>
      <c r="B20" s="170"/>
      <c r="C20" s="171"/>
      <c r="D20" s="187">
        <f t="shared" si="0"/>
        <v>0</v>
      </c>
      <c r="E20" s="171"/>
      <c r="F20" s="211" t="e">
        <f t="shared" si="1"/>
        <v>#DIV/0!</v>
      </c>
      <c r="G20" s="170"/>
      <c r="H20" s="171"/>
      <c r="I20" s="187">
        <f t="shared" si="2"/>
        <v>0</v>
      </c>
      <c r="J20" s="171"/>
      <c r="K20" s="214" t="e">
        <f t="shared" si="3"/>
        <v>#DIV/0!</v>
      </c>
      <c r="L20" s="195"/>
      <c r="M20" s="171"/>
      <c r="N20" s="187">
        <f t="shared" si="4"/>
        <v>0</v>
      </c>
      <c r="O20" s="171"/>
      <c r="P20" s="214" t="e">
        <f t="shared" si="5"/>
        <v>#DIV/0!</v>
      </c>
      <c r="Q20" s="195"/>
      <c r="R20" s="171"/>
      <c r="S20" s="187">
        <f t="shared" si="6"/>
        <v>0</v>
      </c>
      <c r="T20" s="171"/>
      <c r="U20" s="219" t="e">
        <f t="shared" si="7"/>
        <v>#DIV/0!</v>
      </c>
    </row>
    <row r="21" spans="1:21" ht="17.100000000000001" customHeight="1" x14ac:dyDescent="0.15">
      <c r="A21" s="165" t="s">
        <v>23</v>
      </c>
      <c r="B21" s="170"/>
      <c r="C21" s="171"/>
      <c r="D21" s="187">
        <f t="shared" si="0"/>
        <v>0</v>
      </c>
      <c r="E21" s="171"/>
      <c r="F21" s="211" t="e">
        <f t="shared" si="1"/>
        <v>#DIV/0!</v>
      </c>
      <c r="G21" s="170"/>
      <c r="H21" s="171"/>
      <c r="I21" s="187">
        <f t="shared" si="2"/>
        <v>0</v>
      </c>
      <c r="J21" s="171"/>
      <c r="K21" s="214" t="e">
        <f t="shared" si="3"/>
        <v>#DIV/0!</v>
      </c>
      <c r="L21" s="195"/>
      <c r="M21" s="171"/>
      <c r="N21" s="187">
        <f t="shared" si="4"/>
        <v>0</v>
      </c>
      <c r="O21" s="171"/>
      <c r="P21" s="214" t="e">
        <f t="shared" si="5"/>
        <v>#DIV/0!</v>
      </c>
      <c r="Q21" s="195"/>
      <c r="R21" s="171"/>
      <c r="S21" s="187">
        <f t="shared" si="6"/>
        <v>0</v>
      </c>
      <c r="T21" s="171"/>
      <c r="U21" s="219" t="e">
        <f t="shared" si="7"/>
        <v>#DIV/0!</v>
      </c>
    </row>
    <row r="22" spans="1:21" ht="17.100000000000001" customHeight="1" x14ac:dyDescent="0.15">
      <c r="A22" s="165" t="s">
        <v>24</v>
      </c>
      <c r="B22" s="170"/>
      <c r="C22" s="171"/>
      <c r="D22" s="187">
        <f t="shared" si="0"/>
        <v>0</v>
      </c>
      <c r="E22" s="171"/>
      <c r="F22" s="211" t="e">
        <f t="shared" si="1"/>
        <v>#DIV/0!</v>
      </c>
      <c r="G22" s="170"/>
      <c r="H22" s="171"/>
      <c r="I22" s="187">
        <f t="shared" si="2"/>
        <v>0</v>
      </c>
      <c r="J22" s="171"/>
      <c r="K22" s="214" t="e">
        <f t="shared" si="3"/>
        <v>#DIV/0!</v>
      </c>
      <c r="L22" s="195"/>
      <c r="M22" s="171"/>
      <c r="N22" s="187">
        <f t="shared" si="4"/>
        <v>0</v>
      </c>
      <c r="O22" s="171"/>
      <c r="P22" s="214" t="e">
        <f t="shared" si="5"/>
        <v>#DIV/0!</v>
      </c>
      <c r="Q22" s="195"/>
      <c r="R22" s="171"/>
      <c r="S22" s="187">
        <f t="shared" si="6"/>
        <v>0</v>
      </c>
      <c r="T22" s="171"/>
      <c r="U22" s="219" t="e">
        <f t="shared" si="7"/>
        <v>#DIV/0!</v>
      </c>
    </row>
    <row r="23" spans="1:21" ht="17.100000000000001" customHeight="1" x14ac:dyDescent="0.15">
      <c r="A23" s="165" t="s">
        <v>25</v>
      </c>
      <c r="B23" s="170"/>
      <c r="C23" s="171"/>
      <c r="D23" s="187">
        <f t="shared" si="0"/>
        <v>0</v>
      </c>
      <c r="E23" s="171"/>
      <c r="F23" s="211" t="e">
        <f t="shared" si="1"/>
        <v>#DIV/0!</v>
      </c>
      <c r="G23" s="170"/>
      <c r="H23" s="171"/>
      <c r="I23" s="187">
        <f t="shared" si="2"/>
        <v>0</v>
      </c>
      <c r="J23" s="171"/>
      <c r="K23" s="214" t="e">
        <f t="shared" si="3"/>
        <v>#DIV/0!</v>
      </c>
      <c r="L23" s="195"/>
      <c r="M23" s="171"/>
      <c r="N23" s="187">
        <f t="shared" si="4"/>
        <v>0</v>
      </c>
      <c r="O23" s="171"/>
      <c r="P23" s="214" t="e">
        <f t="shared" si="5"/>
        <v>#DIV/0!</v>
      </c>
      <c r="Q23" s="195"/>
      <c r="R23" s="171"/>
      <c r="S23" s="187">
        <f t="shared" si="6"/>
        <v>0</v>
      </c>
      <c r="T23" s="171"/>
      <c r="U23" s="219" t="e">
        <f t="shared" si="7"/>
        <v>#DIV/0!</v>
      </c>
    </row>
    <row r="24" spans="1:21" ht="17.100000000000001" customHeight="1" x14ac:dyDescent="0.15">
      <c r="A24" s="165" t="s">
        <v>26</v>
      </c>
      <c r="B24" s="170"/>
      <c r="C24" s="171"/>
      <c r="D24" s="187">
        <f t="shared" si="0"/>
        <v>0</v>
      </c>
      <c r="E24" s="171"/>
      <c r="F24" s="211" t="e">
        <f t="shared" si="1"/>
        <v>#DIV/0!</v>
      </c>
      <c r="G24" s="170"/>
      <c r="H24" s="171"/>
      <c r="I24" s="187">
        <f t="shared" si="2"/>
        <v>0</v>
      </c>
      <c r="J24" s="171"/>
      <c r="K24" s="214" t="e">
        <f t="shared" si="3"/>
        <v>#DIV/0!</v>
      </c>
      <c r="L24" s="195"/>
      <c r="M24" s="171"/>
      <c r="N24" s="187">
        <f t="shared" si="4"/>
        <v>0</v>
      </c>
      <c r="O24" s="171"/>
      <c r="P24" s="214" t="e">
        <f t="shared" si="5"/>
        <v>#DIV/0!</v>
      </c>
      <c r="Q24" s="195"/>
      <c r="R24" s="171"/>
      <c r="S24" s="187">
        <f t="shared" si="6"/>
        <v>0</v>
      </c>
      <c r="T24" s="171"/>
      <c r="U24" s="219" t="e">
        <f t="shared" si="7"/>
        <v>#DIV/0!</v>
      </c>
    </row>
    <row r="25" spans="1:21" ht="17.100000000000001" customHeight="1" x14ac:dyDescent="0.15">
      <c r="A25" s="165" t="s">
        <v>27</v>
      </c>
      <c r="B25" s="170"/>
      <c r="C25" s="171"/>
      <c r="D25" s="187">
        <f t="shared" si="0"/>
        <v>0</v>
      </c>
      <c r="E25" s="171"/>
      <c r="F25" s="211" t="e">
        <f t="shared" si="1"/>
        <v>#DIV/0!</v>
      </c>
      <c r="G25" s="170"/>
      <c r="H25" s="171"/>
      <c r="I25" s="187">
        <f t="shared" si="2"/>
        <v>0</v>
      </c>
      <c r="J25" s="171"/>
      <c r="K25" s="214" t="e">
        <f t="shared" si="3"/>
        <v>#DIV/0!</v>
      </c>
      <c r="L25" s="195"/>
      <c r="M25" s="171"/>
      <c r="N25" s="187">
        <f t="shared" si="4"/>
        <v>0</v>
      </c>
      <c r="O25" s="171"/>
      <c r="P25" s="214" t="e">
        <f t="shared" si="5"/>
        <v>#DIV/0!</v>
      </c>
      <c r="Q25" s="195"/>
      <c r="R25" s="171"/>
      <c r="S25" s="187">
        <f t="shared" si="6"/>
        <v>0</v>
      </c>
      <c r="T25" s="171"/>
      <c r="U25" s="219" t="e">
        <f t="shared" si="7"/>
        <v>#DIV/0!</v>
      </c>
    </row>
    <row r="26" spans="1:21" ht="17.100000000000001" customHeight="1" x14ac:dyDescent="0.15">
      <c r="A26" s="173" t="s">
        <v>28</v>
      </c>
      <c r="B26" s="174">
        <f t="shared" ref="B26:H26" si="8">SUM(B19:B25)</f>
        <v>0</v>
      </c>
      <c r="C26" s="175">
        <f t="shared" si="8"/>
        <v>0</v>
      </c>
      <c r="D26" s="175">
        <f t="shared" si="0"/>
        <v>0</v>
      </c>
      <c r="E26" s="175">
        <f t="shared" si="8"/>
        <v>0</v>
      </c>
      <c r="F26" s="191" t="e">
        <f t="shared" si="1"/>
        <v>#DIV/0!</v>
      </c>
      <c r="G26" s="174">
        <f t="shared" si="8"/>
        <v>0</v>
      </c>
      <c r="H26" s="175">
        <f t="shared" si="8"/>
        <v>0</v>
      </c>
      <c r="I26" s="175">
        <f t="shared" si="2"/>
        <v>0</v>
      </c>
      <c r="J26" s="175">
        <f t="shared" ref="J26:M26" si="9">SUM(J19:J25)</f>
        <v>0</v>
      </c>
      <c r="K26" s="215" t="e">
        <f t="shared" si="3"/>
        <v>#DIV/0!</v>
      </c>
      <c r="L26" s="197">
        <f t="shared" si="9"/>
        <v>0</v>
      </c>
      <c r="M26" s="175">
        <f t="shared" si="9"/>
        <v>0</v>
      </c>
      <c r="N26" s="175">
        <f t="shared" si="4"/>
        <v>0</v>
      </c>
      <c r="O26" s="175">
        <f t="shared" ref="O26:R26" si="10">SUM(O19:O25)</f>
        <v>0</v>
      </c>
      <c r="P26" s="215" t="e">
        <f t="shared" si="5"/>
        <v>#DIV/0!</v>
      </c>
      <c r="Q26" s="197">
        <f t="shared" si="10"/>
        <v>0</v>
      </c>
      <c r="R26" s="175">
        <f t="shared" si="10"/>
        <v>0</v>
      </c>
      <c r="S26" s="175">
        <f t="shared" si="6"/>
        <v>0</v>
      </c>
      <c r="T26" s="175">
        <f>SUM(T19:T25)</f>
        <v>0</v>
      </c>
      <c r="U26" s="206" t="e">
        <f t="shared" si="7"/>
        <v>#DIV/0!</v>
      </c>
    </row>
    <row r="27" spans="1:21" ht="17.100000000000001" customHeight="1" x14ac:dyDescent="0.15"/>
    <row r="28" spans="1:21" ht="17.100000000000001" customHeight="1" x14ac:dyDescent="0.15">
      <c r="A28" s="1200" t="s">
        <v>9</v>
      </c>
      <c r="B28" s="1247" t="s">
        <v>67</v>
      </c>
      <c r="C28" s="1247"/>
      <c r="D28" s="1247"/>
      <c r="E28" s="1247"/>
      <c r="F28" s="1247"/>
      <c r="G28" s="1247"/>
      <c r="H28" s="1247"/>
      <c r="I28" s="1247"/>
      <c r="J28" s="1247"/>
      <c r="K28" s="1247"/>
      <c r="L28" s="1247" t="s">
        <v>68</v>
      </c>
      <c r="M28" s="1247"/>
      <c r="N28" s="1247"/>
      <c r="O28" s="1247"/>
      <c r="P28" s="1247"/>
      <c r="Q28" s="1247"/>
      <c r="R28" s="1247"/>
      <c r="S28" s="1247"/>
      <c r="T28" s="1247"/>
      <c r="U28" s="1258"/>
    </row>
    <row r="29" spans="1:21" ht="17.100000000000001" customHeight="1" x14ac:dyDescent="0.15">
      <c r="A29" s="1202"/>
      <c r="B29" s="1249" t="s">
        <v>103</v>
      </c>
      <c r="C29" s="1249"/>
      <c r="D29" s="1249" t="s">
        <v>41</v>
      </c>
      <c r="E29" s="1249"/>
      <c r="F29" s="1249" t="s">
        <v>74</v>
      </c>
      <c r="G29" s="1249"/>
      <c r="H29" s="1249" t="s">
        <v>75</v>
      </c>
      <c r="I29" s="1249"/>
      <c r="J29" s="1249" t="s">
        <v>76</v>
      </c>
      <c r="K29" s="1249"/>
      <c r="L29" s="1249" t="s">
        <v>103</v>
      </c>
      <c r="M29" s="1249"/>
      <c r="N29" s="1249" t="s">
        <v>41</v>
      </c>
      <c r="O29" s="1249"/>
      <c r="P29" s="1249" t="s">
        <v>74</v>
      </c>
      <c r="Q29" s="1249"/>
      <c r="R29" s="1249" t="s">
        <v>75</v>
      </c>
      <c r="S29" s="1249"/>
      <c r="T29" s="1249" t="s">
        <v>76</v>
      </c>
      <c r="U29" s="1260"/>
    </row>
    <row r="30" spans="1:21" ht="17.100000000000001" customHeight="1" x14ac:dyDescent="0.15">
      <c r="A30" s="165" t="s">
        <v>21</v>
      </c>
      <c r="B30" s="1333"/>
      <c r="C30" s="1327"/>
      <c r="D30" s="1328"/>
      <c r="E30" s="1327"/>
      <c r="F30" s="1329">
        <f t="shared" ref="F30:F37" si="11">D30-B30</f>
        <v>0</v>
      </c>
      <c r="G30" s="1330"/>
      <c r="H30" s="1328"/>
      <c r="I30" s="1327"/>
      <c r="J30" s="1331" t="e">
        <f t="shared" ref="J30:J37" si="12">D30/H30</f>
        <v>#DIV/0!</v>
      </c>
      <c r="K30" s="1334"/>
      <c r="L30" s="1326"/>
      <c r="M30" s="1327"/>
      <c r="N30" s="1328"/>
      <c r="O30" s="1327"/>
      <c r="P30" s="1329">
        <f t="shared" ref="P30:P37" si="13">N30-L30</f>
        <v>0</v>
      </c>
      <c r="Q30" s="1330"/>
      <c r="R30" s="1328"/>
      <c r="S30" s="1327"/>
      <c r="T30" s="1331" t="e">
        <f t="shared" ref="T30:T37" si="14">N30/R30</f>
        <v>#DIV/0!</v>
      </c>
      <c r="U30" s="1332"/>
    </row>
    <row r="31" spans="1:21" ht="17.100000000000001" customHeight="1" x14ac:dyDescent="0.15">
      <c r="A31" s="165" t="s">
        <v>22</v>
      </c>
      <c r="B31" s="1324"/>
      <c r="C31" s="1314"/>
      <c r="D31" s="1315"/>
      <c r="E31" s="1314"/>
      <c r="F31" s="1316">
        <f t="shared" si="11"/>
        <v>0</v>
      </c>
      <c r="G31" s="1317"/>
      <c r="H31" s="1315"/>
      <c r="I31" s="1314"/>
      <c r="J31" s="1322" t="e">
        <f t="shared" si="12"/>
        <v>#DIV/0!</v>
      </c>
      <c r="K31" s="1325"/>
      <c r="L31" s="1313"/>
      <c r="M31" s="1314"/>
      <c r="N31" s="1315"/>
      <c r="O31" s="1314"/>
      <c r="P31" s="1316">
        <f t="shared" si="13"/>
        <v>0</v>
      </c>
      <c r="Q31" s="1317"/>
      <c r="R31" s="1315"/>
      <c r="S31" s="1314"/>
      <c r="T31" s="1322" t="e">
        <f t="shared" si="14"/>
        <v>#DIV/0!</v>
      </c>
      <c r="U31" s="1323"/>
    </row>
    <row r="32" spans="1:21" ht="17.100000000000001" customHeight="1" x14ac:dyDescent="0.15">
      <c r="A32" s="165" t="s">
        <v>23</v>
      </c>
      <c r="B32" s="1324"/>
      <c r="C32" s="1314"/>
      <c r="D32" s="1315"/>
      <c r="E32" s="1314"/>
      <c r="F32" s="1316">
        <f t="shared" si="11"/>
        <v>0</v>
      </c>
      <c r="G32" s="1317"/>
      <c r="H32" s="1315"/>
      <c r="I32" s="1314"/>
      <c r="J32" s="1322" t="e">
        <f t="shared" si="12"/>
        <v>#DIV/0!</v>
      </c>
      <c r="K32" s="1325"/>
      <c r="L32" s="1313"/>
      <c r="M32" s="1314"/>
      <c r="N32" s="1315"/>
      <c r="O32" s="1314"/>
      <c r="P32" s="1316">
        <f t="shared" si="13"/>
        <v>0</v>
      </c>
      <c r="Q32" s="1317"/>
      <c r="R32" s="1315"/>
      <c r="S32" s="1314"/>
      <c r="T32" s="1322" t="e">
        <f t="shared" si="14"/>
        <v>#DIV/0!</v>
      </c>
      <c r="U32" s="1323"/>
    </row>
    <row r="33" spans="1:21" ht="17.100000000000001" customHeight="1" x14ac:dyDescent="0.15">
      <c r="A33" s="165" t="s">
        <v>24</v>
      </c>
      <c r="B33" s="1324"/>
      <c r="C33" s="1314"/>
      <c r="D33" s="1315"/>
      <c r="E33" s="1314"/>
      <c r="F33" s="1316">
        <f t="shared" si="11"/>
        <v>0</v>
      </c>
      <c r="G33" s="1317"/>
      <c r="H33" s="1315"/>
      <c r="I33" s="1314"/>
      <c r="J33" s="1322" t="e">
        <f t="shared" si="12"/>
        <v>#DIV/0!</v>
      </c>
      <c r="K33" s="1325"/>
      <c r="L33" s="1313"/>
      <c r="M33" s="1314"/>
      <c r="N33" s="1315"/>
      <c r="O33" s="1314"/>
      <c r="P33" s="1316">
        <f t="shared" si="13"/>
        <v>0</v>
      </c>
      <c r="Q33" s="1317"/>
      <c r="R33" s="1315"/>
      <c r="S33" s="1314"/>
      <c r="T33" s="1322" t="e">
        <f t="shared" si="14"/>
        <v>#DIV/0!</v>
      </c>
      <c r="U33" s="1323"/>
    </row>
    <row r="34" spans="1:21" ht="17.100000000000001" customHeight="1" x14ac:dyDescent="0.15">
      <c r="A34" s="165" t="s">
        <v>25</v>
      </c>
      <c r="B34" s="1324"/>
      <c r="C34" s="1314"/>
      <c r="D34" s="1315"/>
      <c r="E34" s="1314"/>
      <c r="F34" s="1316">
        <f t="shared" si="11"/>
        <v>0</v>
      </c>
      <c r="G34" s="1317"/>
      <c r="H34" s="1315"/>
      <c r="I34" s="1314"/>
      <c r="J34" s="1322" t="e">
        <f t="shared" si="12"/>
        <v>#DIV/0!</v>
      </c>
      <c r="K34" s="1325"/>
      <c r="L34" s="1313"/>
      <c r="M34" s="1314"/>
      <c r="N34" s="1315"/>
      <c r="O34" s="1314"/>
      <c r="P34" s="1316">
        <f t="shared" si="13"/>
        <v>0</v>
      </c>
      <c r="Q34" s="1317"/>
      <c r="R34" s="1315"/>
      <c r="S34" s="1314"/>
      <c r="T34" s="1322" t="e">
        <f t="shared" si="14"/>
        <v>#DIV/0!</v>
      </c>
      <c r="U34" s="1323"/>
    </row>
    <row r="35" spans="1:21" ht="17.100000000000001" customHeight="1" x14ac:dyDescent="0.15">
      <c r="A35" s="165" t="s">
        <v>26</v>
      </c>
      <c r="B35" s="1324"/>
      <c r="C35" s="1314"/>
      <c r="D35" s="1315"/>
      <c r="E35" s="1314"/>
      <c r="F35" s="1316">
        <f t="shared" si="11"/>
        <v>0</v>
      </c>
      <c r="G35" s="1317"/>
      <c r="H35" s="1315"/>
      <c r="I35" s="1314"/>
      <c r="J35" s="1322" t="e">
        <f t="shared" si="12"/>
        <v>#DIV/0!</v>
      </c>
      <c r="K35" s="1325"/>
      <c r="L35" s="1313"/>
      <c r="M35" s="1314"/>
      <c r="N35" s="1315"/>
      <c r="O35" s="1314"/>
      <c r="P35" s="1316">
        <f t="shared" si="13"/>
        <v>0</v>
      </c>
      <c r="Q35" s="1317"/>
      <c r="R35" s="1315"/>
      <c r="S35" s="1314"/>
      <c r="T35" s="1322" t="e">
        <f t="shared" si="14"/>
        <v>#DIV/0!</v>
      </c>
      <c r="U35" s="1323"/>
    </row>
    <row r="36" spans="1:21" ht="17.100000000000001" customHeight="1" x14ac:dyDescent="0.15">
      <c r="A36" s="165" t="s">
        <v>27</v>
      </c>
      <c r="B36" s="1324"/>
      <c r="C36" s="1314"/>
      <c r="D36" s="1315"/>
      <c r="E36" s="1314"/>
      <c r="F36" s="1316">
        <f t="shared" si="11"/>
        <v>0</v>
      </c>
      <c r="G36" s="1317"/>
      <c r="H36" s="1315"/>
      <c r="I36" s="1314"/>
      <c r="J36" s="1322" t="e">
        <f t="shared" si="12"/>
        <v>#DIV/0!</v>
      </c>
      <c r="K36" s="1325"/>
      <c r="L36" s="1313"/>
      <c r="M36" s="1314"/>
      <c r="N36" s="1315"/>
      <c r="O36" s="1314"/>
      <c r="P36" s="1316">
        <f t="shared" si="13"/>
        <v>0</v>
      </c>
      <c r="Q36" s="1317"/>
      <c r="R36" s="1315"/>
      <c r="S36" s="1314"/>
      <c r="T36" s="1322" t="e">
        <f t="shared" si="14"/>
        <v>#DIV/0!</v>
      </c>
      <c r="U36" s="1323"/>
    </row>
    <row r="37" spans="1:21" ht="17.100000000000001" customHeight="1" x14ac:dyDescent="0.15">
      <c r="A37" s="173" t="s">
        <v>28</v>
      </c>
      <c r="B37" s="1320">
        <f>SUM(B30:C36)</f>
        <v>0</v>
      </c>
      <c r="C37" s="1311"/>
      <c r="D37" s="1312">
        <f>SUM(D30:E36)</f>
        <v>0</v>
      </c>
      <c r="E37" s="1311"/>
      <c r="F37" s="1312">
        <f t="shared" si="11"/>
        <v>0</v>
      </c>
      <c r="G37" s="1311"/>
      <c r="H37" s="1312">
        <f>SUM(H30:I36)</f>
        <v>0</v>
      </c>
      <c r="I37" s="1311"/>
      <c r="J37" s="1318" t="e">
        <f t="shared" si="12"/>
        <v>#DIV/0!</v>
      </c>
      <c r="K37" s="1321"/>
      <c r="L37" s="1310">
        <f>SUM(L30:M36)</f>
        <v>0</v>
      </c>
      <c r="M37" s="1311"/>
      <c r="N37" s="1312">
        <f>SUM(N30:O36)</f>
        <v>0</v>
      </c>
      <c r="O37" s="1311"/>
      <c r="P37" s="1312">
        <f t="shared" si="13"/>
        <v>0</v>
      </c>
      <c r="Q37" s="1311"/>
      <c r="R37" s="1312">
        <f>SUM(R30:S36)</f>
        <v>0</v>
      </c>
      <c r="S37" s="1311"/>
      <c r="T37" s="1318" t="e">
        <f t="shared" si="14"/>
        <v>#DIV/0!</v>
      </c>
      <c r="U37" s="1319"/>
    </row>
    <row r="38" spans="1:21" ht="17.100000000000001" customHeight="1" x14ac:dyDescent="0.15"/>
    <row r="39" spans="1:21" ht="17.100000000000001" customHeight="1" x14ac:dyDescent="0.15"/>
    <row r="40" spans="1:21" ht="17.100000000000001" customHeight="1" x14ac:dyDescent="0.15"/>
    <row r="41" spans="1:21" ht="17.100000000000001" customHeight="1" x14ac:dyDescent="0.15"/>
    <row r="42" spans="1:21" ht="17.100000000000001" customHeight="1" x14ac:dyDescent="0.15"/>
    <row r="43" spans="1:21" ht="17.100000000000001" customHeight="1" x14ac:dyDescent="0.15"/>
    <row r="44" spans="1:21" ht="17.100000000000001" customHeight="1" x14ac:dyDescent="0.15"/>
    <row r="45" spans="1:21" ht="17.100000000000001" customHeight="1" x14ac:dyDescent="0.15"/>
    <row r="46" spans="1:21" ht="17.100000000000001" customHeight="1" x14ac:dyDescent="0.15"/>
    <row r="47" spans="1:21" ht="17.100000000000001" customHeight="1" x14ac:dyDescent="0.15"/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</sheetData>
  <mergeCells count="98">
    <mergeCell ref="B17:F17"/>
    <mergeCell ref="G17:K17"/>
    <mergeCell ref="L17:P17"/>
    <mergeCell ref="Q17:U17"/>
    <mergeCell ref="B28:K28"/>
    <mergeCell ref="L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P33:Q33"/>
    <mergeCell ref="R33:S33"/>
    <mergeCell ref="T33:U33"/>
    <mergeCell ref="B33:C33"/>
    <mergeCell ref="D33:E33"/>
    <mergeCell ref="F33:G33"/>
    <mergeCell ref="H33:I33"/>
    <mergeCell ref="J33:K33"/>
    <mergeCell ref="R34:S34"/>
    <mergeCell ref="T34:U34"/>
    <mergeCell ref="B34:C34"/>
    <mergeCell ref="D34:E34"/>
    <mergeCell ref="F34:G34"/>
    <mergeCell ref="H34:I34"/>
    <mergeCell ref="J34:K34"/>
    <mergeCell ref="R35:S35"/>
    <mergeCell ref="T35:U35"/>
    <mergeCell ref="B35:C35"/>
    <mergeCell ref="D35:E35"/>
    <mergeCell ref="F35:G35"/>
    <mergeCell ref="H35:I35"/>
    <mergeCell ref="J35:K35"/>
    <mergeCell ref="R36:S36"/>
    <mergeCell ref="T36:U36"/>
    <mergeCell ref="B36:C36"/>
    <mergeCell ref="D36:E36"/>
    <mergeCell ref="F36:G36"/>
    <mergeCell ref="H36:I36"/>
    <mergeCell ref="J36:K36"/>
    <mergeCell ref="R37:S37"/>
    <mergeCell ref="T37:U37"/>
    <mergeCell ref="B37:C37"/>
    <mergeCell ref="D37:E37"/>
    <mergeCell ref="F37:G37"/>
    <mergeCell ref="H37:I37"/>
    <mergeCell ref="J37:K37"/>
    <mergeCell ref="A17:A18"/>
    <mergeCell ref="A28:A29"/>
    <mergeCell ref="L37:M37"/>
    <mergeCell ref="N37:O37"/>
    <mergeCell ref="P37:Q37"/>
    <mergeCell ref="L36:M36"/>
    <mergeCell ref="N36:O36"/>
    <mergeCell ref="P36:Q36"/>
    <mergeCell ref="L35:M35"/>
    <mergeCell ref="N35:O35"/>
    <mergeCell ref="P35:Q35"/>
    <mergeCell ref="L34:M34"/>
    <mergeCell ref="N34:O34"/>
    <mergeCell ref="P34:Q34"/>
    <mergeCell ref="L33:M33"/>
    <mergeCell ref="N33:O33"/>
  </mergeCells>
  <phoneticPr fontId="33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6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1" width="8.875" style="164" customWidth="1"/>
    <col min="22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00" t="s">
        <v>9</v>
      </c>
      <c r="B14" s="1228" t="s">
        <v>148</v>
      </c>
      <c r="C14" s="1228"/>
      <c r="D14" s="1228"/>
      <c r="E14" s="1228"/>
      <c r="F14" s="1228"/>
      <c r="G14" s="1228" t="s">
        <v>149</v>
      </c>
      <c r="H14" s="1228"/>
      <c r="I14" s="1228"/>
      <c r="J14" s="1228"/>
      <c r="K14" s="1228"/>
      <c r="L14" s="1228" t="s">
        <v>150</v>
      </c>
      <c r="M14" s="1228"/>
      <c r="N14" s="1228"/>
      <c r="O14" s="1228"/>
      <c r="P14" s="1228"/>
      <c r="Q14" s="1228" t="s">
        <v>151</v>
      </c>
      <c r="R14" s="1228"/>
      <c r="S14" s="1228"/>
      <c r="T14" s="1228"/>
      <c r="U14" s="1229"/>
    </row>
    <row r="15" spans="1:21" ht="17.100000000000001" customHeight="1" x14ac:dyDescent="0.15">
      <c r="A15" s="1202"/>
      <c r="B15" s="166" t="s">
        <v>84</v>
      </c>
      <c r="C15" s="166" t="s">
        <v>83</v>
      </c>
      <c r="D15" s="166" t="s">
        <v>85</v>
      </c>
      <c r="E15" s="166" t="s">
        <v>86</v>
      </c>
      <c r="F15" s="166" t="s">
        <v>28</v>
      </c>
      <c r="G15" s="166" t="s">
        <v>84</v>
      </c>
      <c r="H15" s="166" t="s">
        <v>83</v>
      </c>
      <c r="I15" s="166" t="s">
        <v>85</v>
      </c>
      <c r="J15" s="166" t="s">
        <v>86</v>
      </c>
      <c r="K15" s="166" t="s">
        <v>28</v>
      </c>
      <c r="L15" s="166" t="s">
        <v>84</v>
      </c>
      <c r="M15" s="166" t="s">
        <v>83</v>
      </c>
      <c r="N15" s="166" t="s">
        <v>85</v>
      </c>
      <c r="O15" s="166" t="s">
        <v>86</v>
      </c>
      <c r="P15" s="166" t="s">
        <v>28</v>
      </c>
      <c r="Q15" s="166" t="s">
        <v>84</v>
      </c>
      <c r="R15" s="166" t="s">
        <v>83</v>
      </c>
      <c r="S15" s="166" t="s">
        <v>85</v>
      </c>
      <c r="T15" s="166" t="s">
        <v>86</v>
      </c>
      <c r="U15" s="198" t="s">
        <v>28</v>
      </c>
    </row>
    <row r="16" spans="1:21" ht="17.100000000000001" customHeight="1" x14ac:dyDescent="0.15">
      <c r="A16" s="165" t="s">
        <v>21</v>
      </c>
      <c r="B16" s="234"/>
      <c r="C16" s="235"/>
      <c r="D16" s="235"/>
      <c r="E16" s="235"/>
      <c r="F16" s="236">
        <f t="shared" ref="F16:F22" si="0">SUM(B16:E16)</f>
        <v>0</v>
      </c>
      <c r="G16" s="234"/>
      <c r="H16" s="235"/>
      <c r="I16" s="235"/>
      <c r="J16" s="235"/>
      <c r="K16" s="239">
        <f t="shared" ref="K16:K22" si="1">SUM(G16:J16)</f>
        <v>0</v>
      </c>
      <c r="L16" s="240"/>
      <c r="M16" s="235"/>
      <c r="N16" s="235"/>
      <c r="O16" s="235"/>
      <c r="P16" s="236">
        <f t="shared" ref="P16:P22" si="2">SUM(L16:O16)</f>
        <v>0</v>
      </c>
      <c r="Q16" s="234"/>
      <c r="R16" s="235"/>
      <c r="S16" s="235"/>
      <c r="T16" s="235"/>
      <c r="U16" s="245">
        <f t="shared" ref="U16:U22" si="3">SUM(Q16:T16)</f>
        <v>0</v>
      </c>
    </row>
    <row r="17" spans="1:21" ht="17.100000000000001" customHeight="1" x14ac:dyDescent="0.15">
      <c r="A17" s="165" t="s">
        <v>22</v>
      </c>
      <c r="B17" s="226"/>
      <c r="C17" s="227"/>
      <c r="D17" s="227"/>
      <c r="E17" s="227"/>
      <c r="F17" s="237">
        <f t="shared" si="0"/>
        <v>0</v>
      </c>
      <c r="G17" s="226"/>
      <c r="H17" s="227"/>
      <c r="I17" s="227"/>
      <c r="J17" s="227"/>
      <c r="K17" s="241">
        <f t="shared" si="1"/>
        <v>0</v>
      </c>
      <c r="L17" s="242"/>
      <c r="M17" s="227"/>
      <c r="N17" s="227"/>
      <c r="O17" s="227"/>
      <c r="P17" s="237">
        <f t="shared" si="2"/>
        <v>0</v>
      </c>
      <c r="Q17" s="226"/>
      <c r="R17" s="227"/>
      <c r="S17" s="227"/>
      <c r="T17" s="227"/>
      <c r="U17" s="246">
        <f t="shared" si="3"/>
        <v>0</v>
      </c>
    </row>
    <row r="18" spans="1:21" ht="17.100000000000001" customHeight="1" x14ac:dyDescent="0.15">
      <c r="A18" s="165" t="s">
        <v>23</v>
      </c>
      <c r="B18" s="226"/>
      <c r="C18" s="227"/>
      <c r="D18" s="227"/>
      <c r="E18" s="227"/>
      <c r="F18" s="237">
        <f t="shared" si="0"/>
        <v>0</v>
      </c>
      <c r="G18" s="226"/>
      <c r="H18" s="227"/>
      <c r="I18" s="227"/>
      <c r="J18" s="227"/>
      <c r="K18" s="241">
        <f t="shared" si="1"/>
        <v>0</v>
      </c>
      <c r="L18" s="242"/>
      <c r="M18" s="227"/>
      <c r="N18" s="227"/>
      <c r="O18" s="227"/>
      <c r="P18" s="237">
        <f t="shared" si="2"/>
        <v>0</v>
      </c>
      <c r="Q18" s="226"/>
      <c r="R18" s="227"/>
      <c r="S18" s="227"/>
      <c r="T18" s="227"/>
      <c r="U18" s="246">
        <f t="shared" si="3"/>
        <v>0</v>
      </c>
    </row>
    <row r="19" spans="1:21" ht="17.100000000000001" customHeight="1" x14ac:dyDescent="0.15">
      <c r="A19" s="165" t="s">
        <v>24</v>
      </c>
      <c r="B19" s="226"/>
      <c r="C19" s="227"/>
      <c r="D19" s="227"/>
      <c r="E19" s="227"/>
      <c r="F19" s="237">
        <f t="shared" si="0"/>
        <v>0</v>
      </c>
      <c r="G19" s="226"/>
      <c r="H19" s="227"/>
      <c r="I19" s="227"/>
      <c r="J19" s="227"/>
      <c r="K19" s="241">
        <f t="shared" si="1"/>
        <v>0</v>
      </c>
      <c r="L19" s="242"/>
      <c r="M19" s="227"/>
      <c r="N19" s="227"/>
      <c r="O19" s="227"/>
      <c r="P19" s="237">
        <f t="shared" si="2"/>
        <v>0</v>
      </c>
      <c r="Q19" s="226"/>
      <c r="R19" s="227"/>
      <c r="S19" s="227"/>
      <c r="T19" s="227"/>
      <c r="U19" s="246">
        <f t="shared" si="3"/>
        <v>0</v>
      </c>
    </row>
    <row r="20" spans="1:21" ht="17.100000000000001" customHeight="1" x14ac:dyDescent="0.15">
      <c r="A20" s="165" t="s">
        <v>25</v>
      </c>
      <c r="B20" s="226"/>
      <c r="C20" s="227"/>
      <c r="D20" s="227"/>
      <c r="E20" s="227"/>
      <c r="F20" s="237">
        <f t="shared" si="0"/>
        <v>0</v>
      </c>
      <c r="G20" s="226"/>
      <c r="H20" s="227"/>
      <c r="I20" s="227"/>
      <c r="J20" s="227"/>
      <c r="K20" s="241">
        <f t="shared" si="1"/>
        <v>0</v>
      </c>
      <c r="L20" s="242"/>
      <c r="M20" s="227"/>
      <c r="N20" s="227"/>
      <c r="O20" s="227"/>
      <c r="P20" s="237">
        <f t="shared" si="2"/>
        <v>0</v>
      </c>
      <c r="Q20" s="226"/>
      <c r="R20" s="227"/>
      <c r="S20" s="227"/>
      <c r="T20" s="227"/>
      <c r="U20" s="246">
        <f t="shared" si="3"/>
        <v>0</v>
      </c>
    </row>
    <row r="21" spans="1:21" ht="17.100000000000001" customHeight="1" x14ac:dyDescent="0.15">
      <c r="A21" s="165" t="s">
        <v>26</v>
      </c>
      <c r="B21" s="226"/>
      <c r="C21" s="227"/>
      <c r="D21" s="227"/>
      <c r="E21" s="227"/>
      <c r="F21" s="237">
        <f t="shared" si="0"/>
        <v>0</v>
      </c>
      <c r="G21" s="226"/>
      <c r="H21" s="227"/>
      <c r="I21" s="227"/>
      <c r="J21" s="227"/>
      <c r="K21" s="241">
        <f t="shared" si="1"/>
        <v>0</v>
      </c>
      <c r="L21" s="242"/>
      <c r="M21" s="227"/>
      <c r="N21" s="227"/>
      <c r="O21" s="227"/>
      <c r="P21" s="237">
        <f t="shared" si="2"/>
        <v>0</v>
      </c>
      <c r="Q21" s="226"/>
      <c r="R21" s="227"/>
      <c r="S21" s="227"/>
      <c r="T21" s="227"/>
      <c r="U21" s="246">
        <f t="shared" si="3"/>
        <v>0</v>
      </c>
    </row>
    <row r="22" spans="1:21" ht="17.100000000000001" customHeight="1" x14ac:dyDescent="0.15">
      <c r="A22" s="165" t="s">
        <v>27</v>
      </c>
      <c r="B22" s="226"/>
      <c r="C22" s="227"/>
      <c r="D22" s="227"/>
      <c r="E22" s="227"/>
      <c r="F22" s="237">
        <f t="shared" si="0"/>
        <v>0</v>
      </c>
      <c r="G22" s="226"/>
      <c r="H22" s="227"/>
      <c r="I22" s="227"/>
      <c r="J22" s="227"/>
      <c r="K22" s="241">
        <f t="shared" si="1"/>
        <v>0</v>
      </c>
      <c r="L22" s="242"/>
      <c r="M22" s="227"/>
      <c r="N22" s="227"/>
      <c r="O22" s="227"/>
      <c r="P22" s="237">
        <f t="shared" si="2"/>
        <v>0</v>
      </c>
      <c r="Q22" s="226"/>
      <c r="R22" s="227"/>
      <c r="S22" s="227"/>
      <c r="T22" s="227"/>
      <c r="U22" s="246">
        <f t="shared" si="3"/>
        <v>0</v>
      </c>
    </row>
    <row r="23" spans="1:21" ht="17.100000000000001" customHeight="1" x14ac:dyDescent="0.15">
      <c r="A23" s="173" t="s">
        <v>28</v>
      </c>
      <c r="B23" s="229">
        <f t="shared" ref="B23:U23" si="4">SUM(B16:B22)</f>
        <v>0</v>
      </c>
      <c r="C23" s="230">
        <f t="shared" si="4"/>
        <v>0</v>
      </c>
      <c r="D23" s="230">
        <f t="shared" si="4"/>
        <v>0</v>
      </c>
      <c r="E23" s="230">
        <f t="shared" si="4"/>
        <v>0</v>
      </c>
      <c r="F23" s="238">
        <f t="shared" si="4"/>
        <v>0</v>
      </c>
      <c r="G23" s="229">
        <f t="shared" si="4"/>
        <v>0</v>
      </c>
      <c r="H23" s="230">
        <f t="shared" si="4"/>
        <v>0</v>
      </c>
      <c r="I23" s="230">
        <f t="shared" si="4"/>
        <v>0</v>
      </c>
      <c r="J23" s="230">
        <f t="shared" si="4"/>
        <v>0</v>
      </c>
      <c r="K23" s="243">
        <f t="shared" si="4"/>
        <v>0</v>
      </c>
      <c r="L23" s="244">
        <f t="shared" si="4"/>
        <v>0</v>
      </c>
      <c r="M23" s="230">
        <f t="shared" si="4"/>
        <v>0</v>
      </c>
      <c r="N23" s="230">
        <f t="shared" si="4"/>
        <v>0</v>
      </c>
      <c r="O23" s="230">
        <f t="shared" si="4"/>
        <v>0</v>
      </c>
      <c r="P23" s="238">
        <f t="shared" si="4"/>
        <v>0</v>
      </c>
      <c r="Q23" s="229">
        <f t="shared" si="4"/>
        <v>0</v>
      </c>
      <c r="R23" s="230">
        <f t="shared" si="4"/>
        <v>0</v>
      </c>
      <c r="S23" s="230">
        <f t="shared" si="4"/>
        <v>0</v>
      </c>
      <c r="T23" s="230">
        <f t="shared" si="4"/>
        <v>0</v>
      </c>
      <c r="U23" s="247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0" ht="17.100000000000001" customHeight="1" x14ac:dyDescent="0.15"/>
    <row r="34" spans="1:20" ht="17.100000000000001" customHeight="1" x14ac:dyDescent="0.15"/>
    <row r="35" spans="1:20" ht="17.100000000000001" customHeight="1" x14ac:dyDescent="0.15"/>
    <row r="36" spans="1:20" ht="17.100000000000001" customHeight="1" x14ac:dyDescent="0.15"/>
    <row r="37" spans="1:20" ht="17.100000000000001" customHeight="1" x14ac:dyDescent="0.15">
      <c r="A37" s="1200" t="s">
        <v>9</v>
      </c>
      <c r="B37" s="1335"/>
      <c r="C37" s="1247" t="s">
        <v>84</v>
      </c>
      <c r="D37" s="1247"/>
      <c r="E37" s="1247"/>
      <c r="F37" s="1247"/>
      <c r="G37" s="1247" t="s">
        <v>83</v>
      </c>
      <c r="H37" s="1247"/>
      <c r="I37" s="1247"/>
      <c r="J37" s="1247"/>
      <c r="K37" s="1247" t="s">
        <v>85</v>
      </c>
      <c r="L37" s="1247"/>
      <c r="M37" s="1247"/>
      <c r="N37" s="1247"/>
      <c r="O37" s="1247" t="s">
        <v>86</v>
      </c>
      <c r="P37" s="1247"/>
      <c r="Q37" s="1247"/>
      <c r="R37" s="1247"/>
      <c r="S37" s="1263" t="s">
        <v>179</v>
      </c>
      <c r="T37" s="1264"/>
    </row>
    <row r="38" spans="1:20" ht="17.100000000000001" customHeight="1" x14ac:dyDescent="0.15">
      <c r="A38" s="1202"/>
      <c r="B38" s="1336"/>
      <c r="C38" s="1249" t="s">
        <v>65</v>
      </c>
      <c r="D38" s="1249"/>
      <c r="E38" s="1249" t="s">
        <v>180</v>
      </c>
      <c r="F38" s="1249"/>
      <c r="G38" s="1249" t="s">
        <v>65</v>
      </c>
      <c r="H38" s="1249"/>
      <c r="I38" s="1249" t="s">
        <v>180</v>
      </c>
      <c r="J38" s="1249"/>
      <c r="K38" s="1249" t="s">
        <v>65</v>
      </c>
      <c r="L38" s="1249"/>
      <c r="M38" s="1249" t="s">
        <v>180</v>
      </c>
      <c r="N38" s="1249"/>
      <c r="O38" s="1249" t="s">
        <v>65</v>
      </c>
      <c r="P38" s="1249"/>
      <c r="Q38" s="1249" t="s">
        <v>180</v>
      </c>
      <c r="R38" s="1249"/>
      <c r="S38" s="1337"/>
      <c r="T38" s="1338"/>
    </row>
    <row r="39" spans="1:20" ht="17.100000000000001" customHeight="1" x14ac:dyDescent="0.15">
      <c r="A39" s="1202" t="s">
        <v>21</v>
      </c>
      <c r="B39" s="1336"/>
      <c r="C39" s="1359"/>
      <c r="D39" s="1356"/>
      <c r="E39" s="1357"/>
      <c r="F39" s="1358"/>
      <c r="G39" s="1359"/>
      <c r="H39" s="1356"/>
      <c r="I39" s="1357"/>
      <c r="J39" s="1360"/>
      <c r="K39" s="1355"/>
      <c r="L39" s="1356"/>
      <c r="M39" s="1357"/>
      <c r="N39" s="1358"/>
      <c r="O39" s="1359"/>
      <c r="P39" s="1356"/>
      <c r="Q39" s="1357"/>
      <c r="R39" s="1360"/>
      <c r="S39" s="1353">
        <f t="shared" ref="S39:S46" si="5">C39+G39+K39+O39</f>
        <v>0</v>
      </c>
      <c r="T39" s="1354"/>
    </row>
    <row r="40" spans="1:20" ht="17.100000000000001" customHeight="1" x14ac:dyDescent="0.15">
      <c r="A40" s="1202" t="s">
        <v>22</v>
      </c>
      <c r="B40" s="1336"/>
      <c r="C40" s="1349"/>
      <c r="D40" s="1346"/>
      <c r="E40" s="1347"/>
      <c r="F40" s="1348"/>
      <c r="G40" s="1349"/>
      <c r="H40" s="1346"/>
      <c r="I40" s="1347"/>
      <c r="J40" s="1350"/>
      <c r="K40" s="1345"/>
      <c r="L40" s="1346"/>
      <c r="M40" s="1347"/>
      <c r="N40" s="1348"/>
      <c r="O40" s="1349"/>
      <c r="P40" s="1346"/>
      <c r="Q40" s="1347"/>
      <c r="R40" s="1350"/>
      <c r="S40" s="1351">
        <f t="shared" si="5"/>
        <v>0</v>
      </c>
      <c r="T40" s="1352"/>
    </row>
    <row r="41" spans="1:20" ht="17.100000000000001" customHeight="1" x14ac:dyDescent="0.15">
      <c r="A41" s="1202" t="s">
        <v>23</v>
      </c>
      <c r="B41" s="1336"/>
      <c r="C41" s="1349"/>
      <c r="D41" s="1346"/>
      <c r="E41" s="1347"/>
      <c r="F41" s="1348"/>
      <c r="G41" s="1349"/>
      <c r="H41" s="1346"/>
      <c r="I41" s="1347"/>
      <c r="J41" s="1350"/>
      <c r="K41" s="1345"/>
      <c r="L41" s="1346"/>
      <c r="M41" s="1347"/>
      <c r="N41" s="1348"/>
      <c r="O41" s="1349"/>
      <c r="P41" s="1346"/>
      <c r="Q41" s="1347"/>
      <c r="R41" s="1350"/>
      <c r="S41" s="1351">
        <f t="shared" si="5"/>
        <v>0</v>
      </c>
      <c r="T41" s="1352"/>
    </row>
    <row r="42" spans="1:20" ht="17.100000000000001" customHeight="1" x14ac:dyDescent="0.15">
      <c r="A42" s="1202" t="s">
        <v>24</v>
      </c>
      <c r="B42" s="1336"/>
      <c r="C42" s="1349"/>
      <c r="D42" s="1346"/>
      <c r="E42" s="1347"/>
      <c r="F42" s="1348"/>
      <c r="G42" s="1349"/>
      <c r="H42" s="1346"/>
      <c r="I42" s="1347"/>
      <c r="J42" s="1350"/>
      <c r="K42" s="1345"/>
      <c r="L42" s="1346"/>
      <c r="M42" s="1347"/>
      <c r="N42" s="1348"/>
      <c r="O42" s="1349"/>
      <c r="P42" s="1346"/>
      <c r="Q42" s="1347"/>
      <c r="R42" s="1350"/>
      <c r="S42" s="1351">
        <f t="shared" si="5"/>
        <v>0</v>
      </c>
      <c r="T42" s="1352"/>
    </row>
    <row r="43" spans="1:20" ht="17.100000000000001" customHeight="1" x14ac:dyDescent="0.15">
      <c r="A43" s="1202" t="s">
        <v>25</v>
      </c>
      <c r="B43" s="1336"/>
      <c r="C43" s="1349"/>
      <c r="D43" s="1346"/>
      <c r="E43" s="1347"/>
      <c r="F43" s="1348"/>
      <c r="G43" s="1349"/>
      <c r="H43" s="1346"/>
      <c r="I43" s="1347"/>
      <c r="J43" s="1350"/>
      <c r="K43" s="1345"/>
      <c r="L43" s="1346"/>
      <c r="M43" s="1347"/>
      <c r="N43" s="1348"/>
      <c r="O43" s="1349"/>
      <c r="P43" s="1346"/>
      <c r="Q43" s="1347"/>
      <c r="R43" s="1350"/>
      <c r="S43" s="1351">
        <f t="shared" si="5"/>
        <v>0</v>
      </c>
      <c r="T43" s="1352"/>
    </row>
    <row r="44" spans="1:20" ht="17.100000000000001" customHeight="1" x14ac:dyDescent="0.15">
      <c r="A44" s="1202" t="s">
        <v>26</v>
      </c>
      <c r="B44" s="1336"/>
      <c r="C44" s="1349"/>
      <c r="D44" s="1346"/>
      <c r="E44" s="1347"/>
      <c r="F44" s="1348"/>
      <c r="G44" s="1349"/>
      <c r="H44" s="1346"/>
      <c r="I44" s="1347"/>
      <c r="J44" s="1350"/>
      <c r="K44" s="1345"/>
      <c r="L44" s="1346"/>
      <c r="M44" s="1347"/>
      <c r="N44" s="1348"/>
      <c r="O44" s="1349"/>
      <c r="P44" s="1346"/>
      <c r="Q44" s="1347"/>
      <c r="R44" s="1350"/>
      <c r="S44" s="1351">
        <f t="shared" si="5"/>
        <v>0</v>
      </c>
      <c r="T44" s="1352"/>
    </row>
    <row r="45" spans="1:20" ht="17.100000000000001" customHeight="1" x14ac:dyDescent="0.15">
      <c r="A45" s="1202" t="s">
        <v>27</v>
      </c>
      <c r="B45" s="1336"/>
      <c r="C45" s="1349"/>
      <c r="D45" s="1346"/>
      <c r="E45" s="1347"/>
      <c r="F45" s="1348"/>
      <c r="G45" s="1349"/>
      <c r="H45" s="1346"/>
      <c r="I45" s="1347"/>
      <c r="J45" s="1350"/>
      <c r="K45" s="1345"/>
      <c r="L45" s="1346"/>
      <c r="M45" s="1347"/>
      <c r="N45" s="1348"/>
      <c r="O45" s="1349"/>
      <c r="P45" s="1346"/>
      <c r="Q45" s="1347"/>
      <c r="R45" s="1350"/>
      <c r="S45" s="1351">
        <f t="shared" si="5"/>
        <v>0</v>
      </c>
      <c r="T45" s="1352"/>
    </row>
    <row r="46" spans="1:20" ht="17.100000000000001" customHeight="1" x14ac:dyDescent="0.15">
      <c r="A46" s="1208" t="s">
        <v>28</v>
      </c>
      <c r="B46" s="1344"/>
      <c r="C46" s="1341">
        <f>SUM(C39:D45)</f>
        <v>0</v>
      </c>
      <c r="D46" s="1340"/>
      <c r="E46" s="1282" t="e">
        <f>AVERAGE(E39:F45)</f>
        <v>#DIV/0!</v>
      </c>
      <c r="F46" s="1318"/>
      <c r="G46" s="1341">
        <f>SUM(G39:H45)</f>
        <v>0</v>
      </c>
      <c r="H46" s="1340"/>
      <c r="I46" s="1282" t="e">
        <f>AVERAGE(I39:J45)</f>
        <v>#DIV/0!</v>
      </c>
      <c r="J46" s="1342"/>
      <c r="K46" s="1339">
        <f>SUM(K39:L45)</f>
        <v>0</v>
      </c>
      <c r="L46" s="1340"/>
      <c r="M46" s="1282" t="e">
        <f>AVERAGE(M39:N45)</f>
        <v>#DIV/0!</v>
      </c>
      <c r="N46" s="1318"/>
      <c r="O46" s="1341">
        <f>SUM(O39:P45)</f>
        <v>0</v>
      </c>
      <c r="P46" s="1340"/>
      <c r="Q46" s="1282" t="e">
        <f>AVERAGE(Q39:R45)</f>
        <v>#DIV/0!</v>
      </c>
      <c r="R46" s="1342"/>
      <c r="S46" s="1339">
        <f t="shared" si="5"/>
        <v>0</v>
      </c>
      <c r="T46" s="1343"/>
    </row>
    <row r="47" spans="1:20" ht="17.100000000000001" customHeight="1" x14ac:dyDescent="0.15"/>
    <row r="48" spans="1:20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</sheetData>
  <mergeCells count="99">
    <mergeCell ref="M38:N38"/>
    <mergeCell ref="O38:P38"/>
    <mergeCell ref="Q38:R38"/>
    <mergeCell ref="C38:D38"/>
    <mergeCell ref="E38:F38"/>
    <mergeCell ref="G38:H38"/>
    <mergeCell ref="I38:J38"/>
    <mergeCell ref="B14:F14"/>
    <mergeCell ref="G14:K14"/>
    <mergeCell ref="L14:P14"/>
    <mergeCell ref="Q14:U14"/>
    <mergeCell ref="C37:F37"/>
    <mergeCell ref="G37:J37"/>
    <mergeCell ref="K37:N37"/>
    <mergeCell ref="O37:R37"/>
    <mergeCell ref="C39:D39"/>
    <mergeCell ref="E39:F39"/>
    <mergeCell ref="G39:H39"/>
    <mergeCell ref="I39:J39"/>
    <mergeCell ref="K38:L38"/>
    <mergeCell ref="S39:T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K39:L39"/>
    <mergeCell ref="M39:N39"/>
    <mergeCell ref="O39:P39"/>
    <mergeCell ref="Q39:R39"/>
    <mergeCell ref="A39:B39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A44:B44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Q45:R45"/>
    <mergeCell ref="S45:T45"/>
    <mergeCell ref="A45:B45"/>
    <mergeCell ref="C45:D45"/>
    <mergeCell ref="E45:F45"/>
    <mergeCell ref="G45:H45"/>
    <mergeCell ref="I45:J45"/>
    <mergeCell ref="A14:A15"/>
    <mergeCell ref="A37:B38"/>
    <mergeCell ref="S37:T38"/>
    <mergeCell ref="K46:L46"/>
    <mergeCell ref="M46:N46"/>
    <mergeCell ref="O46:P46"/>
    <mergeCell ref="Q46:R46"/>
    <mergeCell ref="S46:T46"/>
    <mergeCell ref="A46:B46"/>
    <mergeCell ref="C46:D46"/>
    <mergeCell ref="E46:F46"/>
    <mergeCell ref="G46:H46"/>
    <mergeCell ref="I46:J46"/>
    <mergeCell ref="K45:L45"/>
    <mergeCell ref="M45:N45"/>
    <mergeCell ref="O45:P45"/>
  </mergeCells>
  <phoneticPr fontId="33" type="noConversion"/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5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00" t="s">
        <v>9</v>
      </c>
      <c r="B14" s="1228" t="s">
        <v>148</v>
      </c>
      <c r="C14" s="1228"/>
      <c r="D14" s="1228"/>
      <c r="E14" s="1228"/>
      <c r="F14" s="1228"/>
      <c r="G14" s="1228" t="s">
        <v>149</v>
      </c>
      <c r="H14" s="1228"/>
      <c r="I14" s="1228"/>
      <c r="J14" s="1228"/>
      <c r="K14" s="1228"/>
      <c r="L14" s="1228" t="s">
        <v>150</v>
      </c>
      <c r="M14" s="1228"/>
      <c r="N14" s="1228"/>
      <c r="O14" s="1228"/>
      <c r="P14" s="1228"/>
      <c r="Q14" s="1228" t="s">
        <v>151</v>
      </c>
      <c r="R14" s="1228"/>
      <c r="S14" s="1228"/>
      <c r="T14" s="1228"/>
      <c r="U14" s="1229"/>
    </row>
    <row r="15" spans="1:21" ht="17.100000000000001" customHeight="1" x14ac:dyDescent="0.15">
      <c r="A15" s="1202"/>
      <c r="B15" s="166" t="s">
        <v>91</v>
      </c>
      <c r="C15" s="166" t="s">
        <v>102</v>
      </c>
      <c r="D15" s="166" t="s">
        <v>93</v>
      </c>
      <c r="E15" s="1308" t="s">
        <v>181</v>
      </c>
      <c r="F15" s="1308"/>
      <c r="G15" s="166" t="s">
        <v>91</v>
      </c>
      <c r="H15" s="166" t="s">
        <v>102</v>
      </c>
      <c r="I15" s="166" t="s">
        <v>93</v>
      </c>
      <c r="J15" s="1308" t="s">
        <v>181</v>
      </c>
      <c r="K15" s="1308"/>
      <c r="L15" s="166" t="s">
        <v>91</v>
      </c>
      <c r="M15" s="166" t="s">
        <v>102</v>
      </c>
      <c r="N15" s="166" t="s">
        <v>93</v>
      </c>
      <c r="O15" s="1308" t="s">
        <v>181</v>
      </c>
      <c r="P15" s="1308"/>
      <c r="Q15" s="166" t="s">
        <v>91</v>
      </c>
      <c r="R15" s="166" t="s">
        <v>102</v>
      </c>
      <c r="S15" s="166" t="s">
        <v>93</v>
      </c>
      <c r="T15" s="1308" t="s">
        <v>181</v>
      </c>
      <c r="U15" s="1398"/>
    </row>
    <row r="16" spans="1:21" ht="17.100000000000001" customHeight="1" x14ac:dyDescent="0.15">
      <c r="A16" s="165" t="s">
        <v>21</v>
      </c>
      <c r="B16" s="167"/>
      <c r="C16" s="168"/>
      <c r="D16" s="216" t="e">
        <f t="shared" ref="D16:D23" si="0">C16/B16</f>
        <v>#DIV/0!</v>
      </c>
      <c r="E16" s="1395"/>
      <c r="F16" s="1328"/>
      <c r="G16" s="167"/>
      <c r="H16" s="168"/>
      <c r="I16" s="216" t="e">
        <f t="shared" ref="I16:I23" si="1">H16/G16</f>
        <v>#DIV/0!</v>
      </c>
      <c r="J16" s="1395"/>
      <c r="K16" s="1396"/>
      <c r="L16" s="193"/>
      <c r="M16" s="168"/>
      <c r="N16" s="216" t="e">
        <f t="shared" ref="N16:N23" si="2">M16/L16</f>
        <v>#DIV/0!</v>
      </c>
      <c r="O16" s="1395"/>
      <c r="P16" s="1328"/>
      <c r="Q16" s="167"/>
      <c r="R16" s="168"/>
      <c r="S16" s="216" t="e">
        <f t="shared" ref="S16:S23" si="3">R16/Q16</f>
        <v>#DIV/0!</v>
      </c>
      <c r="T16" s="1395"/>
      <c r="U16" s="1397"/>
    </row>
    <row r="17" spans="1:21" ht="17.100000000000001" customHeight="1" x14ac:dyDescent="0.15">
      <c r="A17" s="165" t="s">
        <v>22</v>
      </c>
      <c r="B17" s="170"/>
      <c r="C17" s="171"/>
      <c r="D17" s="217" t="e">
        <f t="shared" si="0"/>
        <v>#DIV/0!</v>
      </c>
      <c r="E17" s="1390"/>
      <c r="F17" s="1315"/>
      <c r="G17" s="170"/>
      <c r="H17" s="171"/>
      <c r="I17" s="217" t="e">
        <f t="shared" si="1"/>
        <v>#DIV/0!</v>
      </c>
      <c r="J17" s="1390"/>
      <c r="K17" s="1391"/>
      <c r="L17" s="195"/>
      <c r="M17" s="171"/>
      <c r="N17" s="217" t="e">
        <f t="shared" si="2"/>
        <v>#DIV/0!</v>
      </c>
      <c r="O17" s="1390"/>
      <c r="P17" s="1315"/>
      <c r="Q17" s="170"/>
      <c r="R17" s="171"/>
      <c r="S17" s="217" t="e">
        <f t="shared" si="3"/>
        <v>#DIV/0!</v>
      </c>
      <c r="T17" s="1390"/>
      <c r="U17" s="1392"/>
    </row>
    <row r="18" spans="1:21" ht="17.100000000000001" customHeight="1" x14ac:dyDescent="0.15">
      <c r="A18" s="165" t="s">
        <v>23</v>
      </c>
      <c r="B18" s="170"/>
      <c r="C18" s="171"/>
      <c r="D18" s="217" t="e">
        <f t="shared" si="0"/>
        <v>#DIV/0!</v>
      </c>
      <c r="E18" s="1390"/>
      <c r="F18" s="1315"/>
      <c r="G18" s="170"/>
      <c r="H18" s="171"/>
      <c r="I18" s="217" t="e">
        <f t="shared" si="1"/>
        <v>#DIV/0!</v>
      </c>
      <c r="J18" s="1390"/>
      <c r="K18" s="1391"/>
      <c r="L18" s="195"/>
      <c r="M18" s="171"/>
      <c r="N18" s="217" t="e">
        <f t="shared" si="2"/>
        <v>#DIV/0!</v>
      </c>
      <c r="O18" s="1390"/>
      <c r="P18" s="1315"/>
      <c r="Q18" s="170"/>
      <c r="R18" s="171"/>
      <c r="S18" s="217" t="e">
        <f t="shared" si="3"/>
        <v>#DIV/0!</v>
      </c>
      <c r="T18" s="1390"/>
      <c r="U18" s="1392"/>
    </row>
    <row r="19" spans="1:21" ht="17.100000000000001" customHeight="1" x14ac:dyDescent="0.15">
      <c r="A19" s="165" t="s">
        <v>24</v>
      </c>
      <c r="B19" s="170"/>
      <c r="C19" s="171"/>
      <c r="D19" s="217" t="e">
        <f t="shared" si="0"/>
        <v>#DIV/0!</v>
      </c>
      <c r="E19" s="1390"/>
      <c r="F19" s="1315"/>
      <c r="G19" s="170"/>
      <c r="H19" s="171"/>
      <c r="I19" s="217" t="e">
        <f t="shared" si="1"/>
        <v>#DIV/0!</v>
      </c>
      <c r="J19" s="1390"/>
      <c r="K19" s="1391"/>
      <c r="L19" s="195"/>
      <c r="M19" s="171"/>
      <c r="N19" s="217" t="e">
        <f t="shared" si="2"/>
        <v>#DIV/0!</v>
      </c>
      <c r="O19" s="1390"/>
      <c r="P19" s="1315"/>
      <c r="Q19" s="170"/>
      <c r="R19" s="171"/>
      <c r="S19" s="217" t="e">
        <f t="shared" si="3"/>
        <v>#DIV/0!</v>
      </c>
      <c r="T19" s="1390"/>
      <c r="U19" s="1392"/>
    </row>
    <row r="20" spans="1:21" ht="17.100000000000001" customHeight="1" x14ac:dyDescent="0.15">
      <c r="A20" s="165" t="s">
        <v>25</v>
      </c>
      <c r="B20" s="170"/>
      <c r="C20" s="171"/>
      <c r="D20" s="217" t="e">
        <f t="shared" si="0"/>
        <v>#DIV/0!</v>
      </c>
      <c r="E20" s="1390"/>
      <c r="F20" s="1315"/>
      <c r="G20" s="170"/>
      <c r="H20" s="171"/>
      <c r="I20" s="217" t="e">
        <f t="shared" si="1"/>
        <v>#DIV/0!</v>
      </c>
      <c r="J20" s="1390"/>
      <c r="K20" s="1391"/>
      <c r="L20" s="195"/>
      <c r="M20" s="171"/>
      <c r="N20" s="217" t="e">
        <f t="shared" si="2"/>
        <v>#DIV/0!</v>
      </c>
      <c r="O20" s="1390"/>
      <c r="P20" s="1315"/>
      <c r="Q20" s="170"/>
      <c r="R20" s="171"/>
      <c r="S20" s="217" t="e">
        <f t="shared" si="3"/>
        <v>#DIV/0!</v>
      </c>
      <c r="T20" s="1390"/>
      <c r="U20" s="1392"/>
    </row>
    <row r="21" spans="1:21" ht="17.100000000000001" customHeight="1" x14ac:dyDescent="0.15">
      <c r="A21" s="165" t="s">
        <v>26</v>
      </c>
      <c r="B21" s="170"/>
      <c r="C21" s="171"/>
      <c r="D21" s="217" t="e">
        <f t="shared" si="0"/>
        <v>#DIV/0!</v>
      </c>
      <c r="E21" s="1390"/>
      <c r="F21" s="1315"/>
      <c r="G21" s="170"/>
      <c r="H21" s="171"/>
      <c r="I21" s="217" t="e">
        <f t="shared" si="1"/>
        <v>#DIV/0!</v>
      </c>
      <c r="J21" s="1390"/>
      <c r="K21" s="1391"/>
      <c r="L21" s="195"/>
      <c r="M21" s="171"/>
      <c r="N21" s="217" t="e">
        <f t="shared" si="2"/>
        <v>#DIV/0!</v>
      </c>
      <c r="O21" s="1390"/>
      <c r="P21" s="1315"/>
      <c r="Q21" s="170"/>
      <c r="R21" s="171"/>
      <c r="S21" s="217" t="e">
        <f t="shared" si="3"/>
        <v>#DIV/0!</v>
      </c>
      <c r="T21" s="1390"/>
      <c r="U21" s="1392"/>
    </row>
    <row r="22" spans="1:21" ht="17.100000000000001" customHeight="1" x14ac:dyDescent="0.15">
      <c r="A22" s="165" t="s">
        <v>27</v>
      </c>
      <c r="B22" s="170"/>
      <c r="C22" s="171"/>
      <c r="D22" s="217" t="e">
        <f t="shared" si="0"/>
        <v>#DIV/0!</v>
      </c>
      <c r="E22" s="1390"/>
      <c r="F22" s="1315"/>
      <c r="G22" s="170"/>
      <c r="H22" s="171"/>
      <c r="I22" s="217" t="e">
        <f t="shared" si="1"/>
        <v>#DIV/0!</v>
      </c>
      <c r="J22" s="1390"/>
      <c r="K22" s="1391"/>
      <c r="L22" s="195"/>
      <c r="M22" s="171"/>
      <c r="N22" s="217" t="e">
        <f t="shared" si="2"/>
        <v>#DIV/0!</v>
      </c>
      <c r="O22" s="1390"/>
      <c r="P22" s="1315"/>
      <c r="Q22" s="170"/>
      <c r="R22" s="171"/>
      <c r="S22" s="217" t="e">
        <f t="shared" si="3"/>
        <v>#DIV/0!</v>
      </c>
      <c r="T22" s="1390"/>
      <c r="U22" s="1392"/>
    </row>
    <row r="23" spans="1:21" ht="17.100000000000001" customHeight="1" x14ac:dyDescent="0.15">
      <c r="A23" s="173" t="s">
        <v>28</v>
      </c>
      <c r="B23" s="174">
        <f t="shared" ref="B23:H23" si="4">SUM(B16:B22)</f>
        <v>0</v>
      </c>
      <c r="C23" s="175">
        <f t="shared" si="4"/>
        <v>0</v>
      </c>
      <c r="D23" s="190" t="e">
        <f t="shared" si="0"/>
        <v>#DIV/0!</v>
      </c>
      <c r="E23" s="1281">
        <f>SUM(E16:F22)</f>
        <v>0</v>
      </c>
      <c r="F23" s="1312"/>
      <c r="G23" s="174">
        <f t="shared" si="4"/>
        <v>0</v>
      </c>
      <c r="H23" s="175">
        <f t="shared" si="4"/>
        <v>0</v>
      </c>
      <c r="I23" s="190" t="e">
        <f t="shared" si="1"/>
        <v>#DIV/0!</v>
      </c>
      <c r="J23" s="1281">
        <f>SUM(J16:K22)</f>
        <v>0</v>
      </c>
      <c r="K23" s="1393"/>
      <c r="L23" s="197">
        <f t="shared" ref="L23:R23" si="5">SUM(L16:L22)</f>
        <v>0</v>
      </c>
      <c r="M23" s="175">
        <f t="shared" si="5"/>
        <v>0</v>
      </c>
      <c r="N23" s="190" t="e">
        <f t="shared" si="2"/>
        <v>#DIV/0!</v>
      </c>
      <c r="O23" s="1281">
        <f>SUM(O16:P22)</f>
        <v>0</v>
      </c>
      <c r="P23" s="1312"/>
      <c r="Q23" s="174">
        <f t="shared" si="5"/>
        <v>0</v>
      </c>
      <c r="R23" s="175">
        <f t="shared" si="5"/>
        <v>0</v>
      </c>
      <c r="S23" s="190" t="e">
        <f t="shared" si="3"/>
        <v>#DIV/0!</v>
      </c>
      <c r="T23" s="1281">
        <f>SUM(T16:U22)</f>
        <v>0</v>
      </c>
      <c r="U23" s="1394"/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200" t="s">
        <v>9</v>
      </c>
      <c r="B38" s="1247" t="s">
        <v>89</v>
      </c>
      <c r="C38" s="1247"/>
      <c r="D38" s="1247"/>
      <c r="E38" s="1247"/>
      <c r="F38" s="1247" t="s">
        <v>90</v>
      </c>
      <c r="G38" s="1247"/>
      <c r="H38" s="1247" t="s">
        <v>91</v>
      </c>
      <c r="I38" s="1247"/>
      <c r="J38" s="1247" t="s">
        <v>92</v>
      </c>
      <c r="K38" s="1247"/>
      <c r="L38" s="1247"/>
      <c r="M38" s="1247"/>
      <c r="N38" s="1247" t="s">
        <v>93</v>
      </c>
      <c r="O38" s="1247"/>
      <c r="P38" s="1247" t="s">
        <v>182</v>
      </c>
      <c r="Q38" s="1247"/>
      <c r="R38" s="1247"/>
      <c r="S38" s="1247"/>
      <c r="T38" s="1247"/>
      <c r="U38" s="1258"/>
    </row>
    <row r="39" spans="1:21" ht="17.100000000000001" customHeight="1" x14ac:dyDescent="0.15">
      <c r="A39" s="1202"/>
      <c r="B39" s="212" t="s">
        <v>95</v>
      </c>
      <c r="C39" s="212" t="s">
        <v>96</v>
      </c>
      <c r="D39" s="212" t="s">
        <v>97</v>
      </c>
      <c r="E39" s="221" t="s">
        <v>98</v>
      </c>
      <c r="F39" s="221" t="s">
        <v>99</v>
      </c>
      <c r="G39" s="212" t="s">
        <v>100</v>
      </c>
      <c r="H39" s="1249"/>
      <c r="I39" s="1249"/>
      <c r="J39" s="1249" t="s">
        <v>183</v>
      </c>
      <c r="K39" s="1249"/>
      <c r="L39" s="1249" t="s">
        <v>184</v>
      </c>
      <c r="M39" s="1249"/>
      <c r="N39" s="1249"/>
      <c r="O39" s="1249"/>
      <c r="P39" s="1249" t="s">
        <v>185</v>
      </c>
      <c r="Q39" s="1249"/>
      <c r="R39" s="1389" t="s">
        <v>186</v>
      </c>
      <c r="S39" s="1389"/>
      <c r="T39" s="221" t="s">
        <v>74</v>
      </c>
      <c r="U39" s="220" t="s">
        <v>42</v>
      </c>
    </row>
    <row r="40" spans="1:21" ht="17.100000000000001" customHeight="1" x14ac:dyDescent="0.15">
      <c r="A40" s="165" t="s">
        <v>21</v>
      </c>
      <c r="B40" s="222"/>
      <c r="C40" s="223"/>
      <c r="D40" s="223"/>
      <c r="E40" s="224"/>
      <c r="F40" s="222"/>
      <c r="G40" s="225"/>
      <c r="H40" s="1380">
        <f t="shared" ref="H40:H47" si="6">E40+G40</f>
        <v>0</v>
      </c>
      <c r="I40" s="1381"/>
      <c r="J40" s="1382"/>
      <c r="K40" s="1383"/>
      <c r="L40" s="1379"/>
      <c r="M40" s="1384"/>
      <c r="N40" s="1385" t="e">
        <f t="shared" ref="N40:N47" si="7">L40/H40</f>
        <v>#DIV/0!</v>
      </c>
      <c r="O40" s="1386"/>
      <c r="P40" s="1387"/>
      <c r="Q40" s="1388"/>
      <c r="R40" s="1379"/>
      <c r="S40" s="1379"/>
      <c r="T40" s="232">
        <f t="shared" ref="T40:T47" si="8">R40-P40</f>
        <v>0</v>
      </c>
      <c r="U40" s="233" t="e">
        <f t="shared" ref="U40:U47" si="9">R40/P40</f>
        <v>#DIV/0!</v>
      </c>
    </row>
    <row r="41" spans="1:21" ht="17.100000000000001" customHeight="1" x14ac:dyDescent="0.15">
      <c r="A41" s="165" t="s">
        <v>22</v>
      </c>
      <c r="B41" s="226"/>
      <c r="C41" s="227"/>
      <c r="D41" s="227"/>
      <c r="E41" s="179"/>
      <c r="F41" s="226"/>
      <c r="G41" s="228"/>
      <c r="H41" s="1362">
        <f t="shared" si="6"/>
        <v>0</v>
      </c>
      <c r="I41" s="1363"/>
      <c r="J41" s="1364"/>
      <c r="K41" s="1365"/>
      <c r="L41" s="1361"/>
      <c r="M41" s="1366"/>
      <c r="N41" s="1367" t="e">
        <f t="shared" si="7"/>
        <v>#DIV/0!</v>
      </c>
      <c r="O41" s="1368"/>
      <c r="P41" s="1369"/>
      <c r="Q41" s="1361"/>
      <c r="R41" s="1361"/>
      <c r="S41" s="1361"/>
      <c r="T41" s="187">
        <f t="shared" si="8"/>
        <v>0</v>
      </c>
      <c r="U41" s="219" t="e">
        <f t="shared" si="9"/>
        <v>#DIV/0!</v>
      </c>
    </row>
    <row r="42" spans="1:21" ht="17.100000000000001" customHeight="1" x14ac:dyDescent="0.15">
      <c r="A42" s="165" t="s">
        <v>23</v>
      </c>
      <c r="B42" s="226"/>
      <c r="C42" s="227"/>
      <c r="D42" s="227"/>
      <c r="E42" s="179"/>
      <c r="F42" s="226"/>
      <c r="G42" s="228"/>
      <c r="H42" s="1362">
        <f t="shared" si="6"/>
        <v>0</v>
      </c>
      <c r="I42" s="1363"/>
      <c r="J42" s="1364"/>
      <c r="K42" s="1365"/>
      <c r="L42" s="1361"/>
      <c r="M42" s="1366"/>
      <c r="N42" s="1367" t="e">
        <f t="shared" si="7"/>
        <v>#DIV/0!</v>
      </c>
      <c r="O42" s="1368"/>
      <c r="P42" s="1369"/>
      <c r="Q42" s="1361"/>
      <c r="R42" s="1361"/>
      <c r="S42" s="1361"/>
      <c r="T42" s="187">
        <f t="shared" si="8"/>
        <v>0</v>
      </c>
      <c r="U42" s="219" t="e">
        <f t="shared" si="9"/>
        <v>#DIV/0!</v>
      </c>
    </row>
    <row r="43" spans="1:21" ht="17.100000000000001" customHeight="1" x14ac:dyDescent="0.15">
      <c r="A43" s="165" t="s">
        <v>24</v>
      </c>
      <c r="B43" s="226"/>
      <c r="C43" s="227"/>
      <c r="D43" s="227"/>
      <c r="E43" s="179"/>
      <c r="F43" s="226"/>
      <c r="G43" s="228"/>
      <c r="H43" s="1362">
        <f t="shared" si="6"/>
        <v>0</v>
      </c>
      <c r="I43" s="1363"/>
      <c r="J43" s="1364"/>
      <c r="K43" s="1365"/>
      <c r="L43" s="1361"/>
      <c r="M43" s="1366"/>
      <c r="N43" s="1367" t="e">
        <f t="shared" si="7"/>
        <v>#DIV/0!</v>
      </c>
      <c r="O43" s="1368"/>
      <c r="P43" s="1369"/>
      <c r="Q43" s="1361"/>
      <c r="R43" s="1361"/>
      <c r="S43" s="1361"/>
      <c r="T43" s="187">
        <f t="shared" si="8"/>
        <v>0</v>
      </c>
      <c r="U43" s="219" t="e">
        <f t="shared" si="9"/>
        <v>#DIV/0!</v>
      </c>
    </row>
    <row r="44" spans="1:21" ht="17.100000000000001" customHeight="1" x14ac:dyDescent="0.15">
      <c r="A44" s="165" t="s">
        <v>25</v>
      </c>
      <c r="B44" s="226"/>
      <c r="C44" s="227"/>
      <c r="D44" s="227"/>
      <c r="E44" s="179"/>
      <c r="F44" s="226"/>
      <c r="G44" s="228"/>
      <c r="H44" s="1362">
        <f t="shared" si="6"/>
        <v>0</v>
      </c>
      <c r="I44" s="1363"/>
      <c r="J44" s="1364"/>
      <c r="K44" s="1365"/>
      <c r="L44" s="1361"/>
      <c r="M44" s="1366"/>
      <c r="N44" s="1367" t="e">
        <f t="shared" si="7"/>
        <v>#DIV/0!</v>
      </c>
      <c r="O44" s="1368"/>
      <c r="P44" s="1369"/>
      <c r="Q44" s="1361"/>
      <c r="R44" s="1361"/>
      <c r="S44" s="1361"/>
      <c r="T44" s="187">
        <f t="shared" si="8"/>
        <v>0</v>
      </c>
      <c r="U44" s="219" t="e">
        <f t="shared" si="9"/>
        <v>#DIV/0!</v>
      </c>
    </row>
    <row r="45" spans="1:21" ht="17.100000000000001" customHeight="1" x14ac:dyDescent="0.15">
      <c r="A45" s="165" t="s">
        <v>26</v>
      </c>
      <c r="B45" s="226"/>
      <c r="C45" s="227"/>
      <c r="D45" s="227"/>
      <c r="E45" s="179"/>
      <c r="F45" s="226"/>
      <c r="G45" s="228"/>
      <c r="H45" s="1362">
        <f t="shared" si="6"/>
        <v>0</v>
      </c>
      <c r="I45" s="1363"/>
      <c r="J45" s="1364"/>
      <c r="K45" s="1365"/>
      <c r="L45" s="1361"/>
      <c r="M45" s="1366"/>
      <c r="N45" s="1367" t="e">
        <f t="shared" si="7"/>
        <v>#DIV/0!</v>
      </c>
      <c r="O45" s="1368"/>
      <c r="P45" s="1369"/>
      <c r="Q45" s="1361"/>
      <c r="R45" s="1361"/>
      <c r="S45" s="1361"/>
      <c r="T45" s="187">
        <f t="shared" si="8"/>
        <v>0</v>
      </c>
      <c r="U45" s="219" t="e">
        <f t="shared" si="9"/>
        <v>#DIV/0!</v>
      </c>
    </row>
    <row r="46" spans="1:21" ht="17.100000000000001" customHeight="1" x14ac:dyDescent="0.15">
      <c r="A46" s="165" t="s">
        <v>27</v>
      </c>
      <c r="B46" s="226"/>
      <c r="C46" s="227"/>
      <c r="D46" s="227"/>
      <c r="E46" s="179"/>
      <c r="F46" s="226"/>
      <c r="G46" s="228"/>
      <c r="H46" s="1362">
        <f t="shared" si="6"/>
        <v>0</v>
      </c>
      <c r="I46" s="1363"/>
      <c r="J46" s="1364"/>
      <c r="K46" s="1365"/>
      <c r="L46" s="1361"/>
      <c r="M46" s="1366"/>
      <c r="N46" s="1367" t="e">
        <f t="shared" si="7"/>
        <v>#DIV/0!</v>
      </c>
      <c r="O46" s="1368"/>
      <c r="P46" s="1369"/>
      <c r="Q46" s="1361"/>
      <c r="R46" s="1361"/>
      <c r="S46" s="1361"/>
      <c r="T46" s="187">
        <f t="shared" si="8"/>
        <v>0</v>
      </c>
      <c r="U46" s="219" t="e">
        <f t="shared" si="9"/>
        <v>#DIV/0!</v>
      </c>
    </row>
    <row r="47" spans="1:21" ht="17.100000000000001" customHeight="1" x14ac:dyDescent="0.15">
      <c r="A47" s="173" t="s">
        <v>28</v>
      </c>
      <c r="B47" s="229">
        <f t="shared" ref="B47:G47" si="10">SUM(B40:B46)</f>
        <v>0</v>
      </c>
      <c r="C47" s="230">
        <f t="shared" si="10"/>
        <v>0</v>
      </c>
      <c r="D47" s="230">
        <f t="shared" si="10"/>
        <v>0</v>
      </c>
      <c r="E47" s="176">
        <f t="shared" si="10"/>
        <v>0</v>
      </c>
      <c r="F47" s="229">
        <f t="shared" si="10"/>
        <v>0</v>
      </c>
      <c r="G47" s="196">
        <f t="shared" si="10"/>
        <v>0</v>
      </c>
      <c r="H47" s="1371">
        <f t="shared" si="6"/>
        <v>0</v>
      </c>
      <c r="I47" s="1372"/>
      <c r="J47" s="1373">
        <f>SUM(J40:K46)</f>
        <v>0</v>
      </c>
      <c r="K47" s="1374"/>
      <c r="L47" s="1370">
        <f>SUM(L40:M46)</f>
        <v>0</v>
      </c>
      <c r="M47" s="1375"/>
      <c r="N47" s="1376" t="e">
        <f t="shared" si="7"/>
        <v>#DIV/0!</v>
      </c>
      <c r="O47" s="1377"/>
      <c r="P47" s="1378">
        <f>SUM(P40:Q46)</f>
        <v>0</v>
      </c>
      <c r="Q47" s="1370"/>
      <c r="R47" s="1370">
        <f>SUM(R40:S46)</f>
        <v>0</v>
      </c>
      <c r="S47" s="1370"/>
      <c r="T47" s="175">
        <f t="shared" si="8"/>
        <v>0</v>
      </c>
      <c r="U47" s="206" t="e">
        <f t="shared" si="9"/>
        <v>#DIV/0!</v>
      </c>
    </row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</sheetData>
  <mergeCells count="100">
    <mergeCell ref="B14:F14"/>
    <mergeCell ref="G14:K14"/>
    <mergeCell ref="L14:P14"/>
    <mergeCell ref="Q14:U14"/>
    <mergeCell ref="E15:F15"/>
    <mergeCell ref="J15:K15"/>
    <mergeCell ref="O15:P15"/>
    <mergeCell ref="T15:U15"/>
    <mergeCell ref="E16:F16"/>
    <mergeCell ref="J16:K16"/>
    <mergeCell ref="O16:P16"/>
    <mergeCell ref="T16:U16"/>
    <mergeCell ref="E17:F17"/>
    <mergeCell ref="J17:K17"/>
    <mergeCell ref="O17:P17"/>
    <mergeCell ref="T17:U17"/>
    <mergeCell ref="E18:F18"/>
    <mergeCell ref="J18:K18"/>
    <mergeCell ref="O18:P18"/>
    <mergeCell ref="T18:U18"/>
    <mergeCell ref="E19:F19"/>
    <mergeCell ref="J19:K19"/>
    <mergeCell ref="O19:P19"/>
    <mergeCell ref="T19:U19"/>
    <mergeCell ref="E20:F20"/>
    <mergeCell ref="J20:K20"/>
    <mergeCell ref="O20:P20"/>
    <mergeCell ref="T20:U20"/>
    <mergeCell ref="E21:F21"/>
    <mergeCell ref="J21:K21"/>
    <mergeCell ref="O21:P21"/>
    <mergeCell ref="T21:U21"/>
    <mergeCell ref="E22:F22"/>
    <mergeCell ref="J22:K22"/>
    <mergeCell ref="O22:P22"/>
    <mergeCell ref="T22:U22"/>
    <mergeCell ref="E23:F23"/>
    <mergeCell ref="J23:K23"/>
    <mergeCell ref="O23:P23"/>
    <mergeCell ref="T23:U23"/>
    <mergeCell ref="B38:E38"/>
    <mergeCell ref="F38:G38"/>
    <mergeCell ref="J38:M38"/>
    <mergeCell ref="P38:U38"/>
    <mergeCell ref="J39:K39"/>
    <mergeCell ref="L39:M39"/>
    <mergeCell ref="P39:Q39"/>
    <mergeCell ref="R39:S39"/>
    <mergeCell ref="R40:S40"/>
    <mergeCell ref="H41:I41"/>
    <mergeCell ref="J41:K41"/>
    <mergeCell ref="L41:M41"/>
    <mergeCell ref="N41:O41"/>
    <mergeCell ref="P41:Q41"/>
    <mergeCell ref="R41:S41"/>
    <mergeCell ref="H40:I40"/>
    <mergeCell ref="J40:K40"/>
    <mergeCell ref="L40:M40"/>
    <mergeCell ref="N40:O40"/>
    <mergeCell ref="P40:Q40"/>
    <mergeCell ref="P44:Q44"/>
    <mergeCell ref="R42:S42"/>
    <mergeCell ref="H43:I43"/>
    <mergeCell ref="J43:K43"/>
    <mergeCell ref="L43:M43"/>
    <mergeCell ref="N43:O43"/>
    <mergeCell ref="P43:Q43"/>
    <mergeCell ref="R43:S43"/>
    <mergeCell ref="H42:I42"/>
    <mergeCell ref="J42:K42"/>
    <mergeCell ref="L42:M42"/>
    <mergeCell ref="N42:O42"/>
    <mergeCell ref="P42:Q42"/>
    <mergeCell ref="R47:S47"/>
    <mergeCell ref="H46:I46"/>
    <mergeCell ref="J46:K46"/>
    <mergeCell ref="L46:M46"/>
    <mergeCell ref="N46:O46"/>
    <mergeCell ref="P46:Q46"/>
    <mergeCell ref="H47:I47"/>
    <mergeCell ref="J47:K47"/>
    <mergeCell ref="L47:M47"/>
    <mergeCell ref="N47:O47"/>
    <mergeCell ref="P47:Q47"/>
    <mergeCell ref="A14:A15"/>
    <mergeCell ref="A38:A39"/>
    <mergeCell ref="H38:I39"/>
    <mergeCell ref="N38:O39"/>
    <mergeCell ref="R46:S46"/>
    <mergeCell ref="R44:S44"/>
    <mergeCell ref="H45:I45"/>
    <mergeCell ref="J45:K45"/>
    <mergeCell ref="L45:M45"/>
    <mergeCell ref="N45:O45"/>
    <mergeCell ref="P45:Q45"/>
    <mergeCell ref="R45:S45"/>
    <mergeCell ref="H44:I44"/>
    <mergeCell ref="J44:K44"/>
    <mergeCell ref="L44:M44"/>
    <mergeCell ref="N44:O44"/>
  </mergeCells>
  <phoneticPr fontId="33" type="noConversion"/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73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25" width="8.875" style="164" customWidth="1"/>
    <col min="26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>
      <c r="A14" s="1200" t="s">
        <v>9</v>
      </c>
      <c r="B14" s="1201"/>
      <c r="C14" s="1228" t="s">
        <v>148</v>
      </c>
      <c r="D14" s="1228"/>
      <c r="E14" s="1228"/>
      <c r="F14" s="1228"/>
      <c r="G14" s="1228" t="s">
        <v>149</v>
      </c>
      <c r="H14" s="1228"/>
      <c r="I14" s="1228"/>
      <c r="J14" s="1228"/>
      <c r="K14" s="1228" t="s">
        <v>150</v>
      </c>
      <c r="L14" s="1228"/>
      <c r="M14" s="1228"/>
      <c r="N14" s="1228"/>
      <c r="O14" s="1228" t="s">
        <v>151</v>
      </c>
      <c r="P14" s="1228"/>
      <c r="Q14" s="1228"/>
      <c r="R14" s="1229"/>
    </row>
    <row r="15" spans="1:18" ht="17.100000000000001" customHeight="1" x14ac:dyDescent="0.15">
      <c r="A15" s="1202"/>
      <c r="B15" s="1203"/>
      <c r="C15" s="166" t="s">
        <v>107</v>
      </c>
      <c r="D15" s="166" t="s">
        <v>108</v>
      </c>
      <c r="E15" s="166" t="s">
        <v>74</v>
      </c>
      <c r="F15" s="166" t="s">
        <v>109</v>
      </c>
      <c r="G15" s="166" t="s">
        <v>107</v>
      </c>
      <c r="H15" s="166" t="s">
        <v>108</v>
      </c>
      <c r="I15" s="166" t="s">
        <v>74</v>
      </c>
      <c r="J15" s="166" t="s">
        <v>109</v>
      </c>
      <c r="K15" s="166" t="s">
        <v>107</v>
      </c>
      <c r="L15" s="166" t="s">
        <v>108</v>
      </c>
      <c r="M15" s="166" t="s">
        <v>74</v>
      </c>
      <c r="N15" s="166" t="s">
        <v>109</v>
      </c>
      <c r="O15" s="166" t="s">
        <v>107</v>
      </c>
      <c r="P15" s="166" t="s">
        <v>108</v>
      </c>
      <c r="Q15" s="166" t="s">
        <v>74</v>
      </c>
      <c r="R15" s="198" t="s">
        <v>109</v>
      </c>
    </row>
    <row r="16" spans="1:18" ht="17.100000000000001" customHeight="1" x14ac:dyDescent="0.15">
      <c r="A16" s="1202" t="s">
        <v>21</v>
      </c>
      <c r="B16" s="1203"/>
      <c r="C16" s="167"/>
      <c r="D16" s="168"/>
      <c r="E16" s="209">
        <f t="shared" ref="E16:E23" si="0">D16-C16</f>
        <v>0</v>
      </c>
      <c r="F16" s="210" t="e">
        <f t="shared" ref="F16:F23" si="1">D16/C16</f>
        <v>#DIV/0!</v>
      </c>
      <c r="G16" s="167"/>
      <c r="H16" s="168"/>
      <c r="I16" s="209">
        <f t="shared" ref="I16:I23" si="2">H16-G16</f>
        <v>0</v>
      </c>
      <c r="J16" s="213" t="e">
        <f t="shared" ref="J16:J23" si="3">H16/G16</f>
        <v>#DIV/0!</v>
      </c>
      <c r="K16" s="193"/>
      <c r="L16" s="168"/>
      <c r="M16" s="209">
        <f t="shared" ref="M16:M23" si="4">L16-K16</f>
        <v>0</v>
      </c>
      <c r="N16" s="213" t="e">
        <f t="shared" ref="N16:N23" si="5">L16/K16</f>
        <v>#DIV/0!</v>
      </c>
      <c r="O16" s="193"/>
      <c r="P16" s="168"/>
      <c r="Q16" s="209">
        <f t="shared" ref="Q16:Q23" si="6">P16-O16</f>
        <v>0</v>
      </c>
      <c r="R16" s="218" t="e">
        <f t="shared" ref="R16:R23" si="7">P16/O16</f>
        <v>#DIV/0!</v>
      </c>
    </row>
    <row r="17" spans="1:18" ht="17.100000000000001" customHeight="1" x14ac:dyDescent="0.15">
      <c r="A17" s="1202" t="s">
        <v>22</v>
      </c>
      <c r="B17" s="1203"/>
      <c r="C17" s="170"/>
      <c r="D17" s="171"/>
      <c r="E17" s="187">
        <f t="shared" si="0"/>
        <v>0</v>
      </c>
      <c r="F17" s="211" t="e">
        <f t="shared" si="1"/>
        <v>#DIV/0!</v>
      </c>
      <c r="G17" s="170"/>
      <c r="H17" s="171"/>
      <c r="I17" s="187">
        <f t="shared" si="2"/>
        <v>0</v>
      </c>
      <c r="J17" s="214" t="e">
        <f t="shared" si="3"/>
        <v>#DIV/0!</v>
      </c>
      <c r="K17" s="195"/>
      <c r="L17" s="171"/>
      <c r="M17" s="187">
        <f t="shared" si="4"/>
        <v>0</v>
      </c>
      <c r="N17" s="214" t="e">
        <f t="shared" si="5"/>
        <v>#DIV/0!</v>
      </c>
      <c r="O17" s="195"/>
      <c r="P17" s="171"/>
      <c r="Q17" s="187">
        <f t="shared" si="6"/>
        <v>0</v>
      </c>
      <c r="R17" s="219" t="e">
        <f t="shared" si="7"/>
        <v>#DIV/0!</v>
      </c>
    </row>
    <row r="18" spans="1:18" ht="17.100000000000001" customHeight="1" x14ac:dyDescent="0.15">
      <c r="A18" s="1202" t="s">
        <v>23</v>
      </c>
      <c r="B18" s="1203"/>
      <c r="C18" s="170"/>
      <c r="D18" s="171"/>
      <c r="E18" s="187">
        <f t="shared" si="0"/>
        <v>0</v>
      </c>
      <c r="F18" s="211" t="e">
        <f t="shared" si="1"/>
        <v>#DIV/0!</v>
      </c>
      <c r="G18" s="170"/>
      <c r="H18" s="171"/>
      <c r="I18" s="187">
        <f t="shared" si="2"/>
        <v>0</v>
      </c>
      <c r="J18" s="214" t="e">
        <f t="shared" si="3"/>
        <v>#DIV/0!</v>
      </c>
      <c r="K18" s="195"/>
      <c r="L18" s="171"/>
      <c r="M18" s="187">
        <f t="shared" si="4"/>
        <v>0</v>
      </c>
      <c r="N18" s="214" t="e">
        <f t="shared" si="5"/>
        <v>#DIV/0!</v>
      </c>
      <c r="O18" s="195"/>
      <c r="P18" s="171"/>
      <c r="Q18" s="187">
        <f t="shared" si="6"/>
        <v>0</v>
      </c>
      <c r="R18" s="219" t="e">
        <f t="shared" si="7"/>
        <v>#DIV/0!</v>
      </c>
    </row>
    <row r="19" spans="1:18" ht="17.100000000000001" customHeight="1" x14ac:dyDescent="0.15">
      <c r="A19" s="1202" t="s">
        <v>24</v>
      </c>
      <c r="B19" s="1203"/>
      <c r="C19" s="170"/>
      <c r="D19" s="171"/>
      <c r="E19" s="187">
        <f t="shared" si="0"/>
        <v>0</v>
      </c>
      <c r="F19" s="211" t="e">
        <f t="shared" si="1"/>
        <v>#DIV/0!</v>
      </c>
      <c r="G19" s="170"/>
      <c r="H19" s="171"/>
      <c r="I19" s="187">
        <f t="shared" si="2"/>
        <v>0</v>
      </c>
      <c r="J19" s="214" t="e">
        <f t="shared" si="3"/>
        <v>#DIV/0!</v>
      </c>
      <c r="K19" s="195"/>
      <c r="L19" s="171"/>
      <c r="M19" s="187">
        <f t="shared" si="4"/>
        <v>0</v>
      </c>
      <c r="N19" s="214" t="e">
        <f t="shared" si="5"/>
        <v>#DIV/0!</v>
      </c>
      <c r="O19" s="195"/>
      <c r="P19" s="171"/>
      <c r="Q19" s="187">
        <f t="shared" si="6"/>
        <v>0</v>
      </c>
      <c r="R19" s="219" t="e">
        <f t="shared" si="7"/>
        <v>#DIV/0!</v>
      </c>
    </row>
    <row r="20" spans="1:18" ht="17.100000000000001" customHeight="1" x14ac:dyDescent="0.15">
      <c r="A20" s="1202" t="s">
        <v>25</v>
      </c>
      <c r="B20" s="1203"/>
      <c r="C20" s="170"/>
      <c r="D20" s="171"/>
      <c r="E20" s="187">
        <f t="shared" si="0"/>
        <v>0</v>
      </c>
      <c r="F20" s="211" t="e">
        <f t="shared" si="1"/>
        <v>#DIV/0!</v>
      </c>
      <c r="G20" s="170"/>
      <c r="H20" s="171"/>
      <c r="I20" s="187">
        <f t="shared" si="2"/>
        <v>0</v>
      </c>
      <c r="J20" s="214" t="e">
        <f t="shared" si="3"/>
        <v>#DIV/0!</v>
      </c>
      <c r="K20" s="195"/>
      <c r="L20" s="171"/>
      <c r="M20" s="187">
        <f t="shared" si="4"/>
        <v>0</v>
      </c>
      <c r="N20" s="214" t="e">
        <f t="shared" si="5"/>
        <v>#DIV/0!</v>
      </c>
      <c r="O20" s="195"/>
      <c r="P20" s="171"/>
      <c r="Q20" s="187">
        <f t="shared" si="6"/>
        <v>0</v>
      </c>
      <c r="R20" s="219" t="e">
        <f t="shared" si="7"/>
        <v>#DIV/0!</v>
      </c>
    </row>
    <row r="21" spans="1:18" ht="17.100000000000001" customHeight="1" x14ac:dyDescent="0.15">
      <c r="A21" s="1202" t="s">
        <v>26</v>
      </c>
      <c r="B21" s="1203"/>
      <c r="C21" s="170"/>
      <c r="D21" s="171"/>
      <c r="E21" s="187">
        <f t="shared" si="0"/>
        <v>0</v>
      </c>
      <c r="F21" s="211" t="e">
        <f t="shared" si="1"/>
        <v>#DIV/0!</v>
      </c>
      <c r="G21" s="170"/>
      <c r="H21" s="171"/>
      <c r="I21" s="187">
        <f t="shared" si="2"/>
        <v>0</v>
      </c>
      <c r="J21" s="214" t="e">
        <f t="shared" si="3"/>
        <v>#DIV/0!</v>
      </c>
      <c r="K21" s="195"/>
      <c r="L21" s="171"/>
      <c r="M21" s="187">
        <f t="shared" si="4"/>
        <v>0</v>
      </c>
      <c r="N21" s="214" t="e">
        <f t="shared" si="5"/>
        <v>#DIV/0!</v>
      </c>
      <c r="O21" s="195"/>
      <c r="P21" s="171"/>
      <c r="Q21" s="187">
        <f t="shared" si="6"/>
        <v>0</v>
      </c>
      <c r="R21" s="219" t="e">
        <f t="shared" si="7"/>
        <v>#DIV/0!</v>
      </c>
    </row>
    <row r="22" spans="1:18" ht="17.100000000000001" customHeight="1" x14ac:dyDescent="0.15">
      <c r="A22" s="1202" t="s">
        <v>27</v>
      </c>
      <c r="B22" s="1203"/>
      <c r="C22" s="170"/>
      <c r="D22" s="171"/>
      <c r="E22" s="187">
        <f t="shared" si="0"/>
        <v>0</v>
      </c>
      <c r="F22" s="211" t="e">
        <f t="shared" si="1"/>
        <v>#DIV/0!</v>
      </c>
      <c r="G22" s="170"/>
      <c r="H22" s="171"/>
      <c r="I22" s="187">
        <f t="shared" si="2"/>
        <v>0</v>
      </c>
      <c r="J22" s="214" t="e">
        <f t="shared" si="3"/>
        <v>#DIV/0!</v>
      </c>
      <c r="K22" s="195"/>
      <c r="L22" s="171"/>
      <c r="M22" s="187">
        <f t="shared" si="4"/>
        <v>0</v>
      </c>
      <c r="N22" s="214" t="e">
        <f t="shared" si="5"/>
        <v>#DIV/0!</v>
      </c>
      <c r="O22" s="195"/>
      <c r="P22" s="171"/>
      <c r="Q22" s="187">
        <f t="shared" si="6"/>
        <v>0</v>
      </c>
      <c r="R22" s="219" t="e">
        <f t="shared" si="7"/>
        <v>#DIV/0!</v>
      </c>
    </row>
    <row r="23" spans="1:18" ht="17.100000000000001" customHeight="1" x14ac:dyDescent="0.15">
      <c r="A23" s="1208" t="s">
        <v>28</v>
      </c>
      <c r="B23" s="1209"/>
      <c r="C23" s="174">
        <f t="shared" ref="C23:H23" si="8">SUM(C16:C22)</f>
        <v>0</v>
      </c>
      <c r="D23" s="175">
        <f t="shared" si="8"/>
        <v>0</v>
      </c>
      <c r="E23" s="175">
        <f t="shared" si="0"/>
        <v>0</v>
      </c>
      <c r="F23" s="191" t="e">
        <f t="shared" si="1"/>
        <v>#DIV/0!</v>
      </c>
      <c r="G23" s="174">
        <f t="shared" si="8"/>
        <v>0</v>
      </c>
      <c r="H23" s="175">
        <f t="shared" si="8"/>
        <v>0</v>
      </c>
      <c r="I23" s="175">
        <f t="shared" si="2"/>
        <v>0</v>
      </c>
      <c r="J23" s="215" t="e">
        <f t="shared" si="3"/>
        <v>#DIV/0!</v>
      </c>
      <c r="K23" s="197">
        <f t="shared" ref="K23:P23" si="9">SUM(K16:K22)</f>
        <v>0</v>
      </c>
      <c r="L23" s="175">
        <f t="shared" si="9"/>
        <v>0</v>
      </c>
      <c r="M23" s="175">
        <f t="shared" si="4"/>
        <v>0</v>
      </c>
      <c r="N23" s="215" t="e">
        <f t="shared" si="5"/>
        <v>#DIV/0!</v>
      </c>
      <c r="O23" s="197">
        <f t="shared" si="9"/>
        <v>0</v>
      </c>
      <c r="P23" s="175">
        <f t="shared" si="9"/>
        <v>0</v>
      </c>
      <c r="Q23" s="175">
        <f t="shared" si="6"/>
        <v>0</v>
      </c>
      <c r="R23" s="206" t="e">
        <f t="shared" si="7"/>
        <v>#DIV/0!</v>
      </c>
    </row>
    <row r="24" spans="1:18" ht="17.100000000000001" customHeight="1" x14ac:dyDescent="0.15"/>
    <row r="25" spans="1:18" ht="17.100000000000001" customHeight="1" x14ac:dyDescent="0.15"/>
    <row r="26" spans="1:18" ht="17.100000000000001" customHeight="1" x14ac:dyDescent="0.15"/>
    <row r="27" spans="1:18" ht="17.100000000000001" customHeight="1" x14ac:dyDescent="0.15"/>
    <row r="28" spans="1:18" ht="17.100000000000001" customHeight="1" x14ac:dyDescent="0.15"/>
    <row r="29" spans="1:18" ht="17.100000000000001" customHeight="1" x14ac:dyDescent="0.15"/>
    <row r="30" spans="1:18" ht="17.100000000000001" customHeight="1" x14ac:dyDescent="0.15"/>
    <row r="31" spans="1:18" ht="17.100000000000001" customHeight="1" x14ac:dyDescent="0.15"/>
    <row r="32" spans="1:18" ht="17.100000000000001" customHeight="1" x14ac:dyDescent="0.15"/>
    <row r="33" spans="1:18" ht="17.100000000000001" customHeight="1" x14ac:dyDescent="0.15"/>
    <row r="34" spans="1:18" ht="17.100000000000001" customHeight="1" x14ac:dyDescent="0.15"/>
    <row r="35" spans="1:18" ht="17.100000000000001" customHeight="1" x14ac:dyDescent="0.15"/>
    <row r="36" spans="1:18" ht="17.100000000000001" customHeight="1" x14ac:dyDescent="0.15"/>
    <row r="37" spans="1:18" ht="17.100000000000001" customHeight="1" x14ac:dyDescent="0.15"/>
    <row r="38" spans="1:18" ht="17.100000000000001" customHeight="1" x14ac:dyDescent="0.15">
      <c r="A38" s="1200" t="s">
        <v>9</v>
      </c>
      <c r="B38" s="1201"/>
      <c r="C38" s="1247" t="s">
        <v>105</v>
      </c>
      <c r="D38" s="1247"/>
      <c r="E38" s="1247"/>
      <c r="F38" s="1247"/>
      <c r="G38" s="1247"/>
      <c r="H38" s="1247"/>
      <c r="I38" s="1247"/>
      <c r="J38" s="1247"/>
      <c r="K38" s="1247" t="s">
        <v>187</v>
      </c>
      <c r="L38" s="1247"/>
      <c r="M38" s="1247"/>
      <c r="N38" s="1247"/>
      <c r="O38" s="1247"/>
      <c r="P38" s="1247"/>
      <c r="Q38" s="1247"/>
      <c r="R38" s="1258"/>
    </row>
    <row r="39" spans="1:18" ht="17.100000000000001" customHeight="1" x14ac:dyDescent="0.15">
      <c r="A39" s="1202"/>
      <c r="B39" s="1203"/>
      <c r="C39" s="1249" t="s">
        <v>107</v>
      </c>
      <c r="D39" s="1249"/>
      <c r="E39" s="1249" t="s">
        <v>108</v>
      </c>
      <c r="F39" s="1249"/>
      <c r="G39" s="1249" t="s">
        <v>74</v>
      </c>
      <c r="H39" s="1249"/>
      <c r="I39" s="1249" t="s">
        <v>109</v>
      </c>
      <c r="J39" s="1249"/>
      <c r="K39" s="1249" t="s">
        <v>107</v>
      </c>
      <c r="L39" s="1249"/>
      <c r="M39" s="1249" t="s">
        <v>108</v>
      </c>
      <c r="N39" s="1249"/>
      <c r="O39" s="1249" t="s">
        <v>74</v>
      </c>
      <c r="P39" s="1249"/>
      <c r="Q39" s="1249" t="s">
        <v>109</v>
      </c>
      <c r="R39" s="1260"/>
    </row>
    <row r="40" spans="1:18" ht="17.100000000000001" customHeight="1" x14ac:dyDescent="0.15">
      <c r="A40" s="1202" t="s">
        <v>21</v>
      </c>
      <c r="B40" s="1203"/>
      <c r="C40" s="1405"/>
      <c r="D40" s="1395"/>
      <c r="E40" s="1395"/>
      <c r="F40" s="1395"/>
      <c r="G40" s="1286">
        <f t="shared" ref="G40:G47" si="10">E40-C40</f>
        <v>0</v>
      </c>
      <c r="H40" s="1286"/>
      <c r="I40" s="1287" t="e">
        <f t="shared" ref="I40:I47" si="11">E40/C40</f>
        <v>#DIV/0!</v>
      </c>
      <c r="J40" s="1406"/>
      <c r="K40" s="1327"/>
      <c r="L40" s="1395"/>
      <c r="M40" s="1395"/>
      <c r="N40" s="1395"/>
      <c r="O40" s="1286">
        <f t="shared" ref="O40:O47" si="12">M40-K40</f>
        <v>0</v>
      </c>
      <c r="P40" s="1286"/>
      <c r="Q40" s="1287" t="e">
        <f t="shared" ref="Q40:Q47" si="13">M40/K40</f>
        <v>#DIV/0!</v>
      </c>
      <c r="R40" s="1404"/>
    </row>
    <row r="41" spans="1:18" ht="17.100000000000001" customHeight="1" x14ac:dyDescent="0.15">
      <c r="A41" s="1202" t="s">
        <v>22</v>
      </c>
      <c r="B41" s="1203"/>
      <c r="C41" s="1402"/>
      <c r="D41" s="1390"/>
      <c r="E41" s="1390"/>
      <c r="F41" s="1390"/>
      <c r="G41" s="1277">
        <f t="shared" si="10"/>
        <v>0</v>
      </c>
      <c r="H41" s="1277"/>
      <c r="I41" s="1278" t="e">
        <f t="shared" si="11"/>
        <v>#DIV/0!</v>
      </c>
      <c r="J41" s="1403"/>
      <c r="K41" s="1314"/>
      <c r="L41" s="1390"/>
      <c r="M41" s="1390"/>
      <c r="N41" s="1390"/>
      <c r="O41" s="1277">
        <f t="shared" si="12"/>
        <v>0</v>
      </c>
      <c r="P41" s="1277"/>
      <c r="Q41" s="1278" t="e">
        <f t="shared" si="13"/>
        <v>#DIV/0!</v>
      </c>
      <c r="R41" s="1399"/>
    </row>
    <row r="42" spans="1:18" ht="17.100000000000001" customHeight="1" x14ac:dyDescent="0.15">
      <c r="A42" s="1202" t="s">
        <v>23</v>
      </c>
      <c r="B42" s="1203"/>
      <c r="C42" s="1402"/>
      <c r="D42" s="1390"/>
      <c r="E42" s="1390"/>
      <c r="F42" s="1390"/>
      <c r="G42" s="1277">
        <f t="shared" si="10"/>
        <v>0</v>
      </c>
      <c r="H42" s="1277"/>
      <c r="I42" s="1278" t="e">
        <f t="shared" si="11"/>
        <v>#DIV/0!</v>
      </c>
      <c r="J42" s="1403"/>
      <c r="K42" s="1314"/>
      <c r="L42" s="1390"/>
      <c r="M42" s="1390"/>
      <c r="N42" s="1390"/>
      <c r="O42" s="1277">
        <f t="shared" si="12"/>
        <v>0</v>
      </c>
      <c r="P42" s="1277"/>
      <c r="Q42" s="1278" t="e">
        <f t="shared" si="13"/>
        <v>#DIV/0!</v>
      </c>
      <c r="R42" s="1399"/>
    </row>
    <row r="43" spans="1:18" ht="17.100000000000001" customHeight="1" x14ac:dyDescent="0.15">
      <c r="A43" s="1202" t="s">
        <v>24</v>
      </c>
      <c r="B43" s="1203"/>
      <c r="C43" s="1402"/>
      <c r="D43" s="1390"/>
      <c r="E43" s="1390"/>
      <c r="F43" s="1390"/>
      <c r="G43" s="1277">
        <f t="shared" si="10"/>
        <v>0</v>
      </c>
      <c r="H43" s="1277"/>
      <c r="I43" s="1278" t="e">
        <f t="shared" si="11"/>
        <v>#DIV/0!</v>
      </c>
      <c r="J43" s="1403"/>
      <c r="K43" s="1314"/>
      <c r="L43" s="1390"/>
      <c r="M43" s="1390"/>
      <c r="N43" s="1390"/>
      <c r="O43" s="1277">
        <f t="shared" si="12"/>
        <v>0</v>
      </c>
      <c r="P43" s="1277"/>
      <c r="Q43" s="1278" t="e">
        <f t="shared" si="13"/>
        <v>#DIV/0!</v>
      </c>
      <c r="R43" s="1399"/>
    </row>
    <row r="44" spans="1:18" ht="17.100000000000001" customHeight="1" x14ac:dyDescent="0.15">
      <c r="A44" s="1202" t="s">
        <v>25</v>
      </c>
      <c r="B44" s="1203"/>
      <c r="C44" s="1402"/>
      <c r="D44" s="1390"/>
      <c r="E44" s="1390"/>
      <c r="F44" s="1390"/>
      <c r="G44" s="1277">
        <f t="shared" si="10"/>
        <v>0</v>
      </c>
      <c r="H44" s="1277"/>
      <c r="I44" s="1278" t="e">
        <f t="shared" si="11"/>
        <v>#DIV/0!</v>
      </c>
      <c r="J44" s="1403"/>
      <c r="K44" s="1314"/>
      <c r="L44" s="1390"/>
      <c r="M44" s="1390"/>
      <c r="N44" s="1390"/>
      <c r="O44" s="1277">
        <f t="shared" si="12"/>
        <v>0</v>
      </c>
      <c r="P44" s="1277"/>
      <c r="Q44" s="1278" t="e">
        <f t="shared" si="13"/>
        <v>#DIV/0!</v>
      </c>
      <c r="R44" s="1399"/>
    </row>
    <row r="45" spans="1:18" ht="17.100000000000001" customHeight="1" x14ac:dyDescent="0.15">
      <c r="A45" s="1202" t="s">
        <v>26</v>
      </c>
      <c r="B45" s="1203"/>
      <c r="C45" s="1402"/>
      <c r="D45" s="1390"/>
      <c r="E45" s="1390"/>
      <c r="F45" s="1390"/>
      <c r="G45" s="1277">
        <f t="shared" si="10"/>
        <v>0</v>
      </c>
      <c r="H45" s="1277"/>
      <c r="I45" s="1278" t="e">
        <f t="shared" si="11"/>
        <v>#DIV/0!</v>
      </c>
      <c r="J45" s="1403"/>
      <c r="K45" s="1314"/>
      <c r="L45" s="1390"/>
      <c r="M45" s="1390"/>
      <c r="N45" s="1390"/>
      <c r="O45" s="1277">
        <f t="shared" si="12"/>
        <v>0</v>
      </c>
      <c r="P45" s="1277"/>
      <c r="Q45" s="1278" t="e">
        <f t="shared" si="13"/>
        <v>#DIV/0!</v>
      </c>
      <c r="R45" s="1399"/>
    </row>
    <row r="46" spans="1:18" ht="17.100000000000001" customHeight="1" x14ac:dyDescent="0.15">
      <c r="A46" s="1202" t="s">
        <v>27</v>
      </c>
      <c r="B46" s="1203"/>
      <c r="C46" s="1402"/>
      <c r="D46" s="1390"/>
      <c r="E46" s="1390"/>
      <c r="F46" s="1390"/>
      <c r="G46" s="1277">
        <f t="shared" si="10"/>
        <v>0</v>
      </c>
      <c r="H46" s="1277"/>
      <c r="I46" s="1278" t="e">
        <f t="shared" si="11"/>
        <v>#DIV/0!</v>
      </c>
      <c r="J46" s="1403"/>
      <c r="K46" s="1314"/>
      <c r="L46" s="1390"/>
      <c r="M46" s="1390"/>
      <c r="N46" s="1390"/>
      <c r="O46" s="1277">
        <f t="shared" si="12"/>
        <v>0</v>
      </c>
      <c r="P46" s="1277"/>
      <c r="Q46" s="1278" t="e">
        <f t="shared" si="13"/>
        <v>#DIV/0!</v>
      </c>
      <c r="R46" s="1399"/>
    </row>
    <row r="47" spans="1:18" ht="17.100000000000001" customHeight="1" x14ac:dyDescent="0.15">
      <c r="A47" s="1208" t="s">
        <v>28</v>
      </c>
      <c r="B47" s="1209"/>
      <c r="C47" s="1400">
        <f>SUM(C40:D46)</f>
        <v>0</v>
      </c>
      <c r="D47" s="1281"/>
      <c r="E47" s="1281">
        <f>SUM(E40:F46)</f>
        <v>0</v>
      </c>
      <c r="F47" s="1281"/>
      <c r="G47" s="1281">
        <f t="shared" si="10"/>
        <v>0</v>
      </c>
      <c r="H47" s="1281"/>
      <c r="I47" s="1282" t="e">
        <f t="shared" si="11"/>
        <v>#DIV/0!</v>
      </c>
      <c r="J47" s="1342"/>
      <c r="K47" s="1311">
        <f>SUM(K40:L46)</f>
        <v>0</v>
      </c>
      <c r="L47" s="1281"/>
      <c r="M47" s="1281">
        <f>SUM(M40:N46)</f>
        <v>0</v>
      </c>
      <c r="N47" s="1281"/>
      <c r="O47" s="1281">
        <f t="shared" si="12"/>
        <v>0</v>
      </c>
      <c r="P47" s="1281"/>
      <c r="Q47" s="1282" t="e">
        <f t="shared" si="13"/>
        <v>#DIV/0!</v>
      </c>
      <c r="R47" s="1401"/>
    </row>
    <row r="48" spans="1:18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</sheetData>
  <mergeCells count="96">
    <mergeCell ref="C14:F14"/>
    <mergeCell ref="G14:J14"/>
    <mergeCell ref="K14:N14"/>
    <mergeCell ref="O14:R14"/>
    <mergeCell ref="A16:B16"/>
    <mergeCell ref="A14:B15"/>
    <mergeCell ref="A17:B17"/>
    <mergeCell ref="A18:B18"/>
    <mergeCell ref="A19:B19"/>
    <mergeCell ref="A20:B20"/>
    <mergeCell ref="A21:B21"/>
    <mergeCell ref="A22:B22"/>
    <mergeCell ref="A23:B23"/>
    <mergeCell ref="C38:J38"/>
    <mergeCell ref="K38:R38"/>
    <mergeCell ref="C39:D39"/>
    <mergeCell ref="E39:F39"/>
    <mergeCell ref="G39:H39"/>
    <mergeCell ref="I39:J39"/>
    <mergeCell ref="K39:L39"/>
    <mergeCell ref="M39:N39"/>
    <mergeCell ref="O39:P39"/>
    <mergeCell ref="Q39:R39"/>
    <mergeCell ref="A38:B39"/>
    <mergeCell ref="Q40:R40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A40:B40"/>
    <mergeCell ref="C40:D40"/>
    <mergeCell ref="E40:F40"/>
    <mergeCell ref="G40:H40"/>
    <mergeCell ref="I40:J40"/>
    <mergeCell ref="K40:L40"/>
    <mergeCell ref="M40:N40"/>
    <mergeCell ref="O40:P40"/>
    <mergeCell ref="K42:L42"/>
    <mergeCell ref="M42:N42"/>
    <mergeCell ref="O42:P42"/>
    <mergeCell ref="Q42:R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A42:B42"/>
    <mergeCell ref="C42:D42"/>
    <mergeCell ref="E42:F42"/>
    <mergeCell ref="G42:H42"/>
    <mergeCell ref="I42:J42"/>
    <mergeCell ref="Q44:R44"/>
    <mergeCell ref="A45:B45"/>
    <mergeCell ref="C45:D45"/>
    <mergeCell ref="E45:F45"/>
    <mergeCell ref="G45:H45"/>
    <mergeCell ref="I45:J45"/>
    <mergeCell ref="K45:L45"/>
    <mergeCell ref="M45:N45"/>
    <mergeCell ref="O45:P45"/>
    <mergeCell ref="Q45:R45"/>
    <mergeCell ref="A44:B44"/>
    <mergeCell ref="C44:D44"/>
    <mergeCell ref="E44:F44"/>
    <mergeCell ref="G44:H44"/>
    <mergeCell ref="I44:J44"/>
    <mergeCell ref="K44:L44"/>
    <mergeCell ref="M44:N44"/>
    <mergeCell ref="O44:P44"/>
    <mergeCell ref="K46:L46"/>
    <mergeCell ref="M46:N46"/>
    <mergeCell ref="O46:P46"/>
    <mergeCell ref="Q46:R46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A46:B46"/>
    <mergeCell ref="C46:D46"/>
    <mergeCell ref="E46:F46"/>
    <mergeCell ref="G46:H46"/>
    <mergeCell ref="I46:J46"/>
  </mergeCells>
  <phoneticPr fontId="33" type="noConversion"/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78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43" width="8.875" style="164" customWidth="1"/>
    <col min="44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00" t="s">
        <v>9</v>
      </c>
      <c r="B14" s="1228" t="s">
        <v>148</v>
      </c>
      <c r="C14" s="1228"/>
      <c r="D14" s="1228"/>
      <c r="E14" s="1228"/>
      <c r="F14" s="1228"/>
      <c r="G14" s="1228" t="s">
        <v>149</v>
      </c>
      <c r="H14" s="1228"/>
      <c r="I14" s="1228"/>
      <c r="J14" s="1228"/>
      <c r="K14" s="1228"/>
      <c r="L14" s="1228" t="s">
        <v>150</v>
      </c>
      <c r="M14" s="1228"/>
      <c r="N14" s="1228"/>
      <c r="O14" s="1228"/>
      <c r="P14" s="1228"/>
      <c r="Q14" s="1228" t="s">
        <v>151</v>
      </c>
      <c r="R14" s="1228"/>
      <c r="S14" s="1228"/>
      <c r="T14" s="1228"/>
      <c r="U14" s="1229"/>
    </row>
    <row r="15" spans="1:21" ht="17.100000000000001" customHeight="1" x14ac:dyDescent="0.15">
      <c r="A15" s="1202"/>
      <c r="B15" s="166" t="s">
        <v>113</v>
      </c>
      <c r="C15" s="166" t="s">
        <v>114</v>
      </c>
      <c r="D15" s="166" t="s">
        <v>115</v>
      </c>
      <c r="E15" s="166" t="s">
        <v>117</v>
      </c>
      <c r="F15" s="166" t="s">
        <v>28</v>
      </c>
      <c r="G15" s="166" t="s">
        <v>113</v>
      </c>
      <c r="H15" s="166" t="s">
        <v>114</v>
      </c>
      <c r="I15" s="166" t="s">
        <v>115</v>
      </c>
      <c r="J15" s="166" t="s">
        <v>117</v>
      </c>
      <c r="K15" s="166" t="s">
        <v>28</v>
      </c>
      <c r="L15" s="166" t="s">
        <v>113</v>
      </c>
      <c r="M15" s="166" t="s">
        <v>114</v>
      </c>
      <c r="N15" s="166" t="s">
        <v>115</v>
      </c>
      <c r="O15" s="166" t="s">
        <v>117</v>
      </c>
      <c r="P15" s="166" t="s">
        <v>28</v>
      </c>
      <c r="Q15" s="166" t="s">
        <v>113</v>
      </c>
      <c r="R15" s="166" t="s">
        <v>114</v>
      </c>
      <c r="S15" s="166" t="s">
        <v>115</v>
      </c>
      <c r="T15" s="166" t="s">
        <v>117</v>
      </c>
      <c r="U15" s="198" t="s">
        <v>28</v>
      </c>
    </row>
    <row r="16" spans="1:21" ht="17.100000000000001" customHeight="1" x14ac:dyDescent="0.15">
      <c r="A16" s="165" t="s">
        <v>21</v>
      </c>
      <c r="B16" s="167"/>
      <c r="C16" s="168"/>
      <c r="D16" s="168"/>
      <c r="E16" s="168"/>
      <c r="F16" s="169">
        <f t="shared" ref="F16:F22" si="0">SUM(B16:E16)</f>
        <v>0</v>
      </c>
      <c r="G16" s="167"/>
      <c r="H16" s="168"/>
      <c r="I16" s="168"/>
      <c r="J16" s="168"/>
      <c r="K16" s="192">
        <f t="shared" ref="K16:K22" si="1">SUM(G16:J16)</f>
        <v>0</v>
      </c>
      <c r="L16" s="193"/>
      <c r="M16" s="168"/>
      <c r="N16" s="168"/>
      <c r="O16" s="168"/>
      <c r="P16" s="169">
        <f t="shared" ref="P16:P22" si="2">SUM(L16:O16)</f>
        <v>0</v>
      </c>
      <c r="Q16" s="167"/>
      <c r="R16" s="168"/>
      <c r="S16" s="168"/>
      <c r="T16" s="168"/>
      <c r="U16" s="207">
        <f t="shared" ref="U16:U22" si="3">SUM(Q16:T16)</f>
        <v>0</v>
      </c>
    </row>
    <row r="17" spans="1:21" ht="17.100000000000001" customHeight="1" x14ac:dyDescent="0.15">
      <c r="A17" s="165" t="s">
        <v>22</v>
      </c>
      <c r="B17" s="170"/>
      <c r="C17" s="171"/>
      <c r="D17" s="171"/>
      <c r="E17" s="171"/>
      <c r="F17" s="172">
        <f t="shared" si="0"/>
        <v>0</v>
      </c>
      <c r="G17" s="170"/>
      <c r="H17" s="171"/>
      <c r="I17" s="171"/>
      <c r="J17" s="171"/>
      <c r="K17" s="194">
        <f t="shared" si="1"/>
        <v>0</v>
      </c>
      <c r="L17" s="195"/>
      <c r="M17" s="171"/>
      <c r="N17" s="171"/>
      <c r="O17" s="171"/>
      <c r="P17" s="172">
        <f t="shared" si="2"/>
        <v>0</v>
      </c>
      <c r="Q17" s="170"/>
      <c r="R17" s="171"/>
      <c r="S17" s="171"/>
      <c r="T17" s="171"/>
      <c r="U17" s="205">
        <f t="shared" si="3"/>
        <v>0</v>
      </c>
    </row>
    <row r="18" spans="1:21" ht="17.100000000000001" customHeight="1" x14ac:dyDescent="0.15">
      <c r="A18" s="165" t="s">
        <v>23</v>
      </c>
      <c r="B18" s="170"/>
      <c r="C18" s="171"/>
      <c r="D18" s="171"/>
      <c r="E18" s="171"/>
      <c r="F18" s="172">
        <f t="shared" si="0"/>
        <v>0</v>
      </c>
      <c r="G18" s="170"/>
      <c r="H18" s="171"/>
      <c r="I18" s="171"/>
      <c r="J18" s="171"/>
      <c r="K18" s="194">
        <f t="shared" si="1"/>
        <v>0</v>
      </c>
      <c r="L18" s="195"/>
      <c r="M18" s="171"/>
      <c r="N18" s="171"/>
      <c r="O18" s="171"/>
      <c r="P18" s="172">
        <f t="shared" si="2"/>
        <v>0</v>
      </c>
      <c r="Q18" s="170"/>
      <c r="R18" s="171"/>
      <c r="S18" s="171"/>
      <c r="T18" s="171"/>
      <c r="U18" s="205">
        <f t="shared" si="3"/>
        <v>0</v>
      </c>
    </row>
    <row r="19" spans="1:21" ht="17.100000000000001" customHeight="1" x14ac:dyDescent="0.15">
      <c r="A19" s="165" t="s">
        <v>24</v>
      </c>
      <c r="B19" s="170"/>
      <c r="C19" s="171"/>
      <c r="D19" s="171"/>
      <c r="E19" s="171"/>
      <c r="F19" s="172">
        <f t="shared" si="0"/>
        <v>0</v>
      </c>
      <c r="G19" s="170"/>
      <c r="H19" s="171"/>
      <c r="I19" s="171"/>
      <c r="J19" s="171"/>
      <c r="K19" s="194">
        <f t="shared" si="1"/>
        <v>0</v>
      </c>
      <c r="L19" s="195"/>
      <c r="M19" s="171"/>
      <c r="N19" s="171"/>
      <c r="O19" s="171"/>
      <c r="P19" s="172">
        <f t="shared" si="2"/>
        <v>0</v>
      </c>
      <c r="Q19" s="170"/>
      <c r="R19" s="171"/>
      <c r="S19" s="171"/>
      <c r="T19" s="171"/>
      <c r="U19" s="205">
        <f t="shared" si="3"/>
        <v>0</v>
      </c>
    </row>
    <row r="20" spans="1:21" ht="17.100000000000001" customHeight="1" x14ac:dyDescent="0.15">
      <c r="A20" s="165" t="s">
        <v>25</v>
      </c>
      <c r="B20" s="170"/>
      <c r="C20" s="171"/>
      <c r="D20" s="171"/>
      <c r="E20" s="171"/>
      <c r="F20" s="172">
        <f t="shared" si="0"/>
        <v>0</v>
      </c>
      <c r="G20" s="170"/>
      <c r="H20" s="171"/>
      <c r="I20" s="171"/>
      <c r="J20" s="171"/>
      <c r="K20" s="194">
        <f t="shared" si="1"/>
        <v>0</v>
      </c>
      <c r="L20" s="195"/>
      <c r="M20" s="171"/>
      <c r="N20" s="171"/>
      <c r="O20" s="171"/>
      <c r="P20" s="172">
        <f t="shared" si="2"/>
        <v>0</v>
      </c>
      <c r="Q20" s="170"/>
      <c r="R20" s="171"/>
      <c r="S20" s="171"/>
      <c r="T20" s="171"/>
      <c r="U20" s="205">
        <f t="shared" si="3"/>
        <v>0</v>
      </c>
    </row>
    <row r="21" spans="1:21" ht="17.100000000000001" customHeight="1" x14ac:dyDescent="0.15">
      <c r="A21" s="165" t="s">
        <v>26</v>
      </c>
      <c r="B21" s="170"/>
      <c r="C21" s="171"/>
      <c r="D21" s="171"/>
      <c r="E21" s="171"/>
      <c r="F21" s="172">
        <f t="shared" si="0"/>
        <v>0</v>
      </c>
      <c r="G21" s="170"/>
      <c r="H21" s="171"/>
      <c r="I21" s="171"/>
      <c r="J21" s="171"/>
      <c r="K21" s="194">
        <f t="shared" si="1"/>
        <v>0</v>
      </c>
      <c r="L21" s="195"/>
      <c r="M21" s="171"/>
      <c r="N21" s="171"/>
      <c r="O21" s="171"/>
      <c r="P21" s="172">
        <f t="shared" si="2"/>
        <v>0</v>
      </c>
      <c r="Q21" s="170"/>
      <c r="R21" s="171"/>
      <c r="S21" s="171"/>
      <c r="T21" s="171"/>
      <c r="U21" s="205">
        <f t="shared" si="3"/>
        <v>0</v>
      </c>
    </row>
    <row r="22" spans="1:21" ht="17.100000000000001" customHeight="1" x14ac:dyDescent="0.15">
      <c r="A22" s="165" t="s">
        <v>27</v>
      </c>
      <c r="B22" s="170"/>
      <c r="C22" s="171"/>
      <c r="D22" s="171"/>
      <c r="E22" s="171"/>
      <c r="F22" s="172">
        <f t="shared" si="0"/>
        <v>0</v>
      </c>
      <c r="G22" s="170"/>
      <c r="H22" s="171"/>
      <c r="I22" s="171"/>
      <c r="J22" s="171"/>
      <c r="K22" s="194">
        <f t="shared" si="1"/>
        <v>0</v>
      </c>
      <c r="L22" s="195"/>
      <c r="M22" s="171"/>
      <c r="N22" s="171"/>
      <c r="O22" s="171"/>
      <c r="P22" s="172">
        <f t="shared" si="2"/>
        <v>0</v>
      </c>
      <c r="Q22" s="170"/>
      <c r="R22" s="171"/>
      <c r="S22" s="171"/>
      <c r="T22" s="171"/>
      <c r="U22" s="205">
        <f t="shared" si="3"/>
        <v>0</v>
      </c>
    </row>
    <row r="23" spans="1:21" ht="17.100000000000001" customHeight="1" x14ac:dyDescent="0.15">
      <c r="A23" s="173" t="s">
        <v>28</v>
      </c>
      <c r="B23" s="174">
        <f t="shared" ref="B23:U23" si="4">SUM(B16:B22)</f>
        <v>0</v>
      </c>
      <c r="C23" s="175">
        <f t="shared" si="4"/>
        <v>0</v>
      </c>
      <c r="D23" s="175">
        <f t="shared" si="4"/>
        <v>0</v>
      </c>
      <c r="E23" s="175">
        <f t="shared" si="4"/>
        <v>0</v>
      </c>
      <c r="F23" s="176">
        <f t="shared" si="4"/>
        <v>0</v>
      </c>
      <c r="G23" s="174">
        <f t="shared" si="4"/>
        <v>0</v>
      </c>
      <c r="H23" s="175">
        <f t="shared" si="4"/>
        <v>0</v>
      </c>
      <c r="I23" s="175">
        <f t="shared" si="4"/>
        <v>0</v>
      </c>
      <c r="J23" s="175">
        <f t="shared" si="4"/>
        <v>0</v>
      </c>
      <c r="K23" s="196">
        <f t="shared" si="4"/>
        <v>0</v>
      </c>
      <c r="L23" s="197">
        <f t="shared" si="4"/>
        <v>0</v>
      </c>
      <c r="M23" s="175">
        <f t="shared" si="4"/>
        <v>0</v>
      </c>
      <c r="N23" s="175">
        <f t="shared" si="4"/>
        <v>0</v>
      </c>
      <c r="O23" s="175">
        <f t="shared" si="4"/>
        <v>0</v>
      </c>
      <c r="P23" s="176">
        <f t="shared" si="4"/>
        <v>0</v>
      </c>
      <c r="Q23" s="174">
        <f t="shared" si="4"/>
        <v>0</v>
      </c>
      <c r="R23" s="175">
        <f t="shared" si="4"/>
        <v>0</v>
      </c>
      <c r="S23" s="175">
        <f t="shared" si="4"/>
        <v>0</v>
      </c>
      <c r="T23" s="175">
        <f t="shared" si="4"/>
        <v>0</v>
      </c>
      <c r="U23" s="208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15" ht="17.100000000000001" customHeight="1" x14ac:dyDescent="0.15"/>
    <row r="34" spans="1:15" ht="17.100000000000001" customHeight="1" x14ac:dyDescent="0.15"/>
    <row r="35" spans="1:15" ht="17.100000000000001" customHeight="1" x14ac:dyDescent="0.15"/>
    <row r="36" spans="1:15" ht="17.100000000000001" customHeight="1" x14ac:dyDescent="0.15"/>
    <row r="37" spans="1:15" ht="17.100000000000001" customHeight="1" x14ac:dyDescent="0.15"/>
    <row r="38" spans="1:15" ht="17.100000000000001" customHeight="1" x14ac:dyDescent="0.15">
      <c r="A38" s="1407" t="s">
        <v>188</v>
      </c>
      <c r="B38" s="1228" t="s">
        <v>189</v>
      </c>
      <c r="C38" s="1228"/>
      <c r="D38" s="1228"/>
      <c r="E38" s="1228"/>
      <c r="F38" s="1228"/>
      <c r="G38" s="1228"/>
      <c r="H38" s="1228"/>
      <c r="I38" s="1228" t="s">
        <v>190</v>
      </c>
      <c r="J38" s="1228"/>
      <c r="K38" s="1228"/>
      <c r="L38" s="1228"/>
      <c r="M38" s="1228"/>
      <c r="N38" s="1228"/>
      <c r="O38" s="1229"/>
    </row>
    <row r="39" spans="1:15" ht="17.100000000000001" customHeight="1" x14ac:dyDescent="0.15">
      <c r="A39" s="1408"/>
      <c r="B39" s="166" t="s">
        <v>21</v>
      </c>
      <c r="C39" s="166" t="s">
        <v>22</v>
      </c>
      <c r="D39" s="166" t="s">
        <v>23</v>
      </c>
      <c r="E39" s="166" t="s">
        <v>24</v>
      </c>
      <c r="F39" s="166" t="s">
        <v>25</v>
      </c>
      <c r="G39" s="166" t="s">
        <v>26</v>
      </c>
      <c r="H39" s="166" t="s">
        <v>27</v>
      </c>
      <c r="I39" s="166" t="s">
        <v>21</v>
      </c>
      <c r="J39" s="166" t="s">
        <v>22</v>
      </c>
      <c r="K39" s="166" t="s">
        <v>23</v>
      </c>
      <c r="L39" s="166" t="s">
        <v>24</v>
      </c>
      <c r="M39" s="166" t="s">
        <v>25</v>
      </c>
      <c r="N39" s="166" t="s">
        <v>26</v>
      </c>
      <c r="O39" s="198" t="s">
        <v>27</v>
      </c>
    </row>
    <row r="40" spans="1:15" ht="17.100000000000001" customHeight="1" x14ac:dyDescent="0.15">
      <c r="A40" s="177" t="s">
        <v>113</v>
      </c>
      <c r="B40" s="167"/>
      <c r="C40" s="168"/>
      <c r="D40" s="168"/>
      <c r="E40" s="168"/>
      <c r="F40" s="168"/>
      <c r="G40" s="168"/>
      <c r="H40" s="178"/>
      <c r="I40" s="167"/>
      <c r="J40" s="168"/>
      <c r="K40" s="168"/>
      <c r="L40" s="168"/>
      <c r="M40" s="168"/>
      <c r="N40" s="168"/>
      <c r="O40" s="199"/>
    </row>
    <row r="41" spans="1:15" ht="17.100000000000001" customHeight="1" x14ac:dyDescent="0.15">
      <c r="A41" s="177" t="s">
        <v>114</v>
      </c>
      <c r="B41" s="170"/>
      <c r="C41" s="171"/>
      <c r="D41" s="171"/>
      <c r="E41" s="171"/>
      <c r="F41" s="171"/>
      <c r="G41" s="171"/>
      <c r="H41" s="179"/>
      <c r="I41" s="170"/>
      <c r="J41" s="171"/>
      <c r="K41" s="171"/>
      <c r="L41" s="171"/>
      <c r="M41" s="171"/>
      <c r="N41" s="171"/>
      <c r="O41" s="200"/>
    </row>
    <row r="42" spans="1:15" ht="17.100000000000001" customHeight="1" x14ac:dyDescent="0.15">
      <c r="A42" s="177" t="s">
        <v>115</v>
      </c>
      <c r="B42" s="170"/>
      <c r="C42" s="171"/>
      <c r="D42" s="171"/>
      <c r="E42" s="171"/>
      <c r="F42" s="171"/>
      <c r="G42" s="171"/>
      <c r="H42" s="179"/>
      <c r="I42" s="170"/>
      <c r="J42" s="171"/>
      <c r="K42" s="171"/>
      <c r="L42" s="171"/>
      <c r="M42" s="171"/>
      <c r="N42" s="171"/>
      <c r="O42" s="200"/>
    </row>
    <row r="43" spans="1:15" ht="17.100000000000001" customHeight="1" x14ac:dyDescent="0.15">
      <c r="A43" s="177" t="s">
        <v>117</v>
      </c>
      <c r="B43" s="170"/>
      <c r="C43" s="171"/>
      <c r="D43" s="171"/>
      <c r="E43" s="171"/>
      <c r="F43" s="171"/>
      <c r="G43" s="171"/>
      <c r="H43" s="179"/>
      <c r="I43" s="170"/>
      <c r="J43" s="171"/>
      <c r="K43" s="171"/>
      <c r="L43" s="171"/>
      <c r="M43" s="171"/>
      <c r="N43" s="171"/>
      <c r="O43" s="200"/>
    </row>
    <row r="44" spans="1:15" ht="17.100000000000001" customHeight="1" x14ac:dyDescent="0.15">
      <c r="A44" s="177" t="s">
        <v>28</v>
      </c>
      <c r="B44" s="180">
        <f t="shared" ref="B44:O44" si="5">SUM(B40:B43)</f>
        <v>0</v>
      </c>
      <c r="C44" s="181">
        <f t="shared" si="5"/>
        <v>0</v>
      </c>
      <c r="D44" s="181">
        <f t="shared" si="5"/>
        <v>0</v>
      </c>
      <c r="E44" s="181">
        <f t="shared" si="5"/>
        <v>0</v>
      </c>
      <c r="F44" s="181">
        <f t="shared" si="5"/>
        <v>0</v>
      </c>
      <c r="G44" s="181">
        <f t="shared" si="5"/>
        <v>0</v>
      </c>
      <c r="H44" s="182">
        <f t="shared" si="5"/>
        <v>0</v>
      </c>
      <c r="I44" s="180">
        <f t="shared" si="5"/>
        <v>0</v>
      </c>
      <c r="J44" s="181">
        <f t="shared" si="5"/>
        <v>0</v>
      </c>
      <c r="K44" s="181">
        <f t="shared" si="5"/>
        <v>0</v>
      </c>
      <c r="L44" s="181">
        <f t="shared" si="5"/>
        <v>0</v>
      </c>
      <c r="M44" s="181">
        <f t="shared" si="5"/>
        <v>0</v>
      </c>
      <c r="N44" s="181">
        <f t="shared" si="5"/>
        <v>0</v>
      </c>
      <c r="O44" s="201">
        <f t="shared" si="5"/>
        <v>0</v>
      </c>
    </row>
    <row r="45" spans="1:15" ht="17.100000000000001" customHeight="1" x14ac:dyDescent="0.15">
      <c r="A45" s="177" t="s">
        <v>15</v>
      </c>
      <c r="B45" s="183" t="s">
        <v>29</v>
      </c>
      <c r="C45" s="184" t="s">
        <v>29</v>
      </c>
      <c r="D45" s="184" t="s">
        <v>29</v>
      </c>
      <c r="E45" s="184" t="s">
        <v>29</v>
      </c>
      <c r="F45" s="184" t="s">
        <v>29</v>
      </c>
      <c r="G45" s="184" t="s">
        <v>29</v>
      </c>
      <c r="H45" s="185" t="s">
        <v>29</v>
      </c>
      <c r="I45" s="202"/>
      <c r="J45" s="203"/>
      <c r="K45" s="203"/>
      <c r="L45" s="203"/>
      <c r="M45" s="203"/>
      <c r="N45" s="203"/>
      <c r="O45" s="204"/>
    </row>
    <row r="46" spans="1:15" ht="17.100000000000001" customHeight="1" x14ac:dyDescent="0.15">
      <c r="A46" s="177" t="s">
        <v>74</v>
      </c>
      <c r="B46" s="186" t="s">
        <v>29</v>
      </c>
      <c r="C46" s="187" t="s">
        <v>29</v>
      </c>
      <c r="D46" s="187" t="s">
        <v>29</v>
      </c>
      <c r="E46" s="187" t="s">
        <v>29</v>
      </c>
      <c r="F46" s="187" t="s">
        <v>29</v>
      </c>
      <c r="G46" s="187" t="s">
        <v>29</v>
      </c>
      <c r="H46" s="172" t="s">
        <v>29</v>
      </c>
      <c r="I46" s="186">
        <f t="shared" ref="I46:O46" si="6">I44-I45</f>
        <v>0</v>
      </c>
      <c r="J46" s="187">
        <f t="shared" si="6"/>
        <v>0</v>
      </c>
      <c r="K46" s="187">
        <f t="shared" si="6"/>
        <v>0</v>
      </c>
      <c r="L46" s="187">
        <f t="shared" si="6"/>
        <v>0</v>
      </c>
      <c r="M46" s="187">
        <f t="shared" si="6"/>
        <v>0</v>
      </c>
      <c r="N46" s="187">
        <f t="shared" si="6"/>
        <v>0</v>
      </c>
      <c r="O46" s="205">
        <f t="shared" si="6"/>
        <v>0</v>
      </c>
    </row>
    <row r="47" spans="1:15" ht="17.100000000000001" customHeight="1" x14ac:dyDescent="0.15">
      <c r="A47" s="188" t="s">
        <v>191</v>
      </c>
      <c r="B47" s="189" t="s">
        <v>29</v>
      </c>
      <c r="C47" s="190" t="s">
        <v>29</v>
      </c>
      <c r="D47" s="190" t="s">
        <v>29</v>
      </c>
      <c r="E47" s="190" t="s">
        <v>29</v>
      </c>
      <c r="F47" s="190" t="s">
        <v>29</v>
      </c>
      <c r="G47" s="190" t="s">
        <v>29</v>
      </c>
      <c r="H47" s="191" t="s">
        <v>29</v>
      </c>
      <c r="I47" s="189" t="e">
        <f t="shared" ref="I47:O47" si="7">I46/I45</f>
        <v>#DIV/0!</v>
      </c>
      <c r="J47" s="190" t="e">
        <f t="shared" si="7"/>
        <v>#DIV/0!</v>
      </c>
      <c r="K47" s="190" t="e">
        <f t="shared" si="7"/>
        <v>#DIV/0!</v>
      </c>
      <c r="L47" s="190" t="e">
        <f t="shared" si="7"/>
        <v>#DIV/0!</v>
      </c>
      <c r="M47" s="190" t="e">
        <f t="shared" si="7"/>
        <v>#DIV/0!</v>
      </c>
      <c r="N47" s="190" t="e">
        <f t="shared" si="7"/>
        <v>#DIV/0!</v>
      </c>
      <c r="O47" s="206" t="e">
        <f t="shared" si="7"/>
        <v>#DIV/0!</v>
      </c>
    </row>
    <row r="48" spans="1:15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</sheetData>
  <mergeCells count="8">
    <mergeCell ref="Q14:U14"/>
    <mergeCell ref="B38:H38"/>
    <mergeCell ref="I38:O38"/>
    <mergeCell ref="A14:A15"/>
    <mergeCell ref="A38:A39"/>
    <mergeCell ref="B14:F14"/>
    <mergeCell ref="G14:K14"/>
    <mergeCell ref="L14:P14"/>
  </mergeCells>
  <phoneticPr fontId="33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0"/>
  <sheetViews>
    <sheetView zoomScale="70" zoomScaleNormal="70" workbookViewId="0">
      <selection activeCell="H28" sqref="H28"/>
    </sheetView>
  </sheetViews>
  <sheetFormatPr defaultColWidth="6.875" defaultRowHeight="15" customHeight="1" x14ac:dyDescent="0.15"/>
  <cols>
    <col min="1" max="3" width="3.375" style="350" customWidth="1"/>
    <col min="4" max="11" width="8.5" style="350" customWidth="1"/>
    <col min="12" max="14" width="3.375" style="350" customWidth="1"/>
    <col min="15" max="22" width="8.5" style="350" customWidth="1"/>
    <col min="23" max="16384" width="6.875" style="350"/>
  </cols>
  <sheetData>
    <row r="1" spans="1:21" s="349" customFormat="1" ht="18.95" customHeight="1" x14ac:dyDescent="0.15">
      <c r="A1" s="1181"/>
      <c r="B1" s="1182"/>
      <c r="C1" s="1182"/>
      <c r="D1" s="1182"/>
      <c r="E1" s="1185" t="s">
        <v>243</v>
      </c>
      <c r="F1" s="1186"/>
      <c r="G1" s="1186"/>
      <c r="H1" s="1186"/>
      <c r="I1" s="1186"/>
      <c r="J1" s="1186"/>
      <c r="K1" s="1186"/>
      <c r="L1" s="1186"/>
      <c r="M1" s="1186"/>
      <c r="N1" s="1186"/>
      <c r="O1" s="1186"/>
      <c r="P1" s="1186"/>
      <c r="Q1" s="1186"/>
      <c r="R1" s="1187"/>
      <c r="S1" s="368" t="s">
        <v>2</v>
      </c>
      <c r="T1" s="368" t="s">
        <v>3</v>
      </c>
      <c r="U1" s="362" t="s">
        <v>4</v>
      </c>
    </row>
    <row r="2" spans="1:21" ht="18.95" customHeight="1" thickBot="1" x14ac:dyDescent="0.2">
      <c r="A2" s="1183"/>
      <c r="B2" s="1184"/>
      <c r="C2" s="1184"/>
      <c r="D2" s="1184"/>
      <c r="E2" s="1188"/>
      <c r="F2" s="1189"/>
      <c r="G2" s="1189"/>
      <c r="H2" s="1189"/>
      <c r="I2" s="1189"/>
      <c r="J2" s="1189"/>
      <c r="K2" s="1189"/>
      <c r="L2" s="1189"/>
      <c r="M2" s="1189"/>
      <c r="N2" s="1189"/>
      <c r="O2" s="1189"/>
      <c r="P2" s="1189"/>
      <c r="Q2" s="1189"/>
      <c r="R2" s="1190"/>
      <c r="S2" s="369" t="s">
        <v>240</v>
      </c>
      <c r="T2" s="369"/>
      <c r="U2" s="343"/>
    </row>
    <row r="3" spans="1:21" ht="14.1" customHeight="1" thickBot="1" x14ac:dyDescent="0.2">
      <c r="A3" s="1191"/>
      <c r="B3" s="1192"/>
      <c r="C3" s="1192"/>
      <c r="D3" s="1192"/>
      <c r="E3" s="1192"/>
      <c r="F3" s="1192"/>
      <c r="G3" s="1192"/>
      <c r="H3" s="1192"/>
      <c r="I3" s="1192"/>
      <c r="J3" s="1192"/>
      <c r="K3" s="1192"/>
      <c r="L3" s="1192"/>
      <c r="M3" s="1192"/>
      <c r="N3" s="1192"/>
      <c r="O3" s="1193"/>
      <c r="P3" s="1193"/>
      <c r="Q3" s="1193"/>
      <c r="R3" s="1193"/>
      <c r="S3" s="1193"/>
      <c r="T3" s="1193"/>
      <c r="U3" s="1194"/>
    </row>
    <row r="4" spans="1:21" ht="14.1" customHeight="1" thickBot="1" x14ac:dyDescent="0.2">
      <c r="A4" s="1195" t="s">
        <v>224</v>
      </c>
      <c r="B4" s="1196"/>
      <c r="C4" s="1196"/>
      <c r="D4" s="1196" t="s">
        <v>225</v>
      </c>
      <c r="E4" s="1196"/>
      <c r="F4" s="351" t="s">
        <v>226</v>
      </c>
      <c r="G4" s="351" t="s">
        <v>227</v>
      </c>
      <c r="H4" s="351" t="s">
        <v>228</v>
      </c>
      <c r="I4" s="351" t="s">
        <v>229</v>
      </c>
      <c r="J4" s="352" t="s">
        <v>230</v>
      </c>
      <c r="K4" s="1103"/>
      <c r="L4" s="1195" t="s">
        <v>224</v>
      </c>
      <c r="M4" s="1196"/>
      <c r="N4" s="1196"/>
      <c r="O4" s="1196" t="s">
        <v>225</v>
      </c>
      <c r="P4" s="1196"/>
      <c r="Q4" s="351" t="s">
        <v>226</v>
      </c>
      <c r="R4" s="351" t="s">
        <v>227</v>
      </c>
      <c r="S4" s="351" t="s">
        <v>228</v>
      </c>
      <c r="T4" s="351" t="s">
        <v>229</v>
      </c>
      <c r="U4" s="352" t="s">
        <v>230</v>
      </c>
    </row>
    <row r="5" spans="1:21" ht="14.1" customHeight="1" x14ac:dyDescent="0.15">
      <c r="A5" s="1128" t="s">
        <v>21</v>
      </c>
      <c r="B5" s="1129"/>
      <c r="C5" s="1130"/>
      <c r="D5" s="1137" t="s">
        <v>15</v>
      </c>
      <c r="E5" s="1138"/>
      <c r="F5" s="375"/>
      <c r="G5" s="376"/>
      <c r="H5" s="376"/>
      <c r="I5" s="376"/>
      <c r="J5" s="353" t="e">
        <f t="shared" ref="J5:J11" si="0">AVERAGE(F5:I5)</f>
        <v>#DIV/0!</v>
      </c>
      <c r="K5" s="1103"/>
      <c r="L5" s="1197" t="s">
        <v>25</v>
      </c>
      <c r="M5" s="1198"/>
      <c r="N5" s="1199"/>
      <c r="O5" s="1147" t="s">
        <v>15</v>
      </c>
      <c r="P5" s="1148"/>
      <c r="Q5" s="375">
        <v>80</v>
      </c>
      <c r="R5" s="376">
        <v>80</v>
      </c>
      <c r="S5" s="376">
        <v>80</v>
      </c>
      <c r="T5" s="376"/>
      <c r="U5" s="353">
        <f t="shared" ref="U5:U11" si="1">AVERAGE(Q5:T5)</f>
        <v>80</v>
      </c>
    </row>
    <row r="6" spans="1:21" ht="14.1" customHeight="1" x14ac:dyDescent="0.15">
      <c r="A6" s="1131"/>
      <c r="B6" s="1132"/>
      <c r="C6" s="1133"/>
      <c r="D6" s="1107" t="s">
        <v>41</v>
      </c>
      <c r="E6" s="354" t="s">
        <v>113</v>
      </c>
      <c r="F6" s="377"/>
      <c r="G6" s="378"/>
      <c r="H6" s="378"/>
      <c r="I6" s="378"/>
      <c r="J6" s="356" t="e">
        <f t="shared" si="0"/>
        <v>#DIV/0!</v>
      </c>
      <c r="K6" s="1103"/>
      <c r="L6" s="1131"/>
      <c r="M6" s="1132"/>
      <c r="N6" s="1133"/>
      <c r="O6" s="1107" t="s">
        <v>41</v>
      </c>
      <c r="P6" s="354" t="s">
        <v>113</v>
      </c>
      <c r="Q6" s="387">
        <v>67.3</v>
      </c>
      <c r="R6" s="378">
        <v>63.95</v>
      </c>
      <c r="S6" s="385">
        <v>63.26</v>
      </c>
      <c r="T6" s="385"/>
      <c r="U6" s="356">
        <f t="shared" si="1"/>
        <v>64.836666666666659</v>
      </c>
    </row>
    <row r="7" spans="1:21" ht="14.1" customHeight="1" x14ac:dyDescent="0.15">
      <c r="A7" s="1131"/>
      <c r="B7" s="1132"/>
      <c r="C7" s="1133"/>
      <c r="D7" s="1108"/>
      <c r="E7" s="372" t="s">
        <v>114</v>
      </c>
      <c r="F7" s="377"/>
      <c r="G7" s="379"/>
      <c r="H7" s="379"/>
      <c r="I7" s="379"/>
      <c r="J7" s="356" t="e">
        <f t="shared" si="0"/>
        <v>#DIV/0!</v>
      </c>
      <c r="K7" s="1103"/>
      <c r="L7" s="1131"/>
      <c r="M7" s="1132"/>
      <c r="N7" s="1133"/>
      <c r="O7" s="1108"/>
      <c r="P7" s="372" t="s">
        <v>114</v>
      </c>
      <c r="Q7" s="387">
        <v>0</v>
      </c>
      <c r="R7" s="379">
        <v>0</v>
      </c>
      <c r="S7" s="386">
        <v>0</v>
      </c>
      <c r="T7" s="385"/>
      <c r="U7" s="356">
        <f t="shared" si="1"/>
        <v>0</v>
      </c>
    </row>
    <row r="8" spans="1:21" ht="14.1" customHeight="1" x14ac:dyDescent="0.15">
      <c r="A8" s="1131"/>
      <c r="B8" s="1132"/>
      <c r="C8" s="1133"/>
      <c r="D8" s="1108"/>
      <c r="E8" s="354" t="s">
        <v>115</v>
      </c>
      <c r="F8" s="380"/>
      <c r="G8" s="381"/>
      <c r="H8" s="381"/>
      <c r="I8" s="381"/>
      <c r="J8" s="356" t="e">
        <f t="shared" si="0"/>
        <v>#DIV/0!</v>
      </c>
      <c r="K8" s="1103"/>
      <c r="L8" s="1131"/>
      <c r="M8" s="1132"/>
      <c r="N8" s="1133"/>
      <c r="O8" s="1108"/>
      <c r="P8" s="354" t="s">
        <v>115</v>
      </c>
      <c r="Q8" s="388">
        <v>5.52</v>
      </c>
      <c r="R8" s="381">
        <v>11.45</v>
      </c>
      <c r="S8" s="384">
        <v>9.76</v>
      </c>
      <c r="T8" s="385"/>
      <c r="U8" s="356">
        <f t="shared" si="1"/>
        <v>8.9099999999999984</v>
      </c>
    </row>
    <row r="9" spans="1:21" ht="14.1" customHeight="1" x14ac:dyDescent="0.15">
      <c r="A9" s="1131"/>
      <c r="B9" s="1132"/>
      <c r="C9" s="1133"/>
      <c r="D9" s="1108"/>
      <c r="E9" s="372" t="s">
        <v>117</v>
      </c>
      <c r="F9" s="379"/>
      <c r="G9" s="378"/>
      <c r="H9" s="378"/>
      <c r="I9" s="378"/>
      <c r="J9" s="356" t="e">
        <f t="shared" si="0"/>
        <v>#DIV/0!</v>
      </c>
      <c r="K9" s="1103"/>
      <c r="L9" s="1131"/>
      <c r="M9" s="1132"/>
      <c r="N9" s="1133"/>
      <c r="O9" s="1108"/>
      <c r="P9" s="372" t="s">
        <v>117</v>
      </c>
      <c r="Q9" s="389">
        <v>0</v>
      </c>
      <c r="R9" s="378">
        <v>0</v>
      </c>
      <c r="S9" s="385">
        <v>0</v>
      </c>
      <c r="T9" s="385"/>
      <c r="U9" s="356">
        <f t="shared" si="1"/>
        <v>0</v>
      </c>
    </row>
    <row r="10" spans="1:21" ht="14.1" customHeight="1" x14ac:dyDescent="0.15">
      <c r="A10" s="1131"/>
      <c r="B10" s="1132"/>
      <c r="C10" s="1133"/>
      <c r="D10" s="1109"/>
      <c r="E10" s="354" t="s">
        <v>28</v>
      </c>
      <c r="F10" s="355">
        <f>SUM(F6:F9)</f>
        <v>0</v>
      </c>
      <c r="G10" s="355">
        <f>SUM(G6:G9)</f>
        <v>0</v>
      </c>
      <c r="H10" s="355">
        <f>SUM(H6:H9)</f>
        <v>0</v>
      </c>
      <c r="I10" s="355">
        <f>SUM(I6:I9)</f>
        <v>0</v>
      </c>
      <c r="J10" s="356">
        <f>AVERAGE(F10:I10)</f>
        <v>0</v>
      </c>
      <c r="K10" s="1103"/>
      <c r="L10" s="1131"/>
      <c r="M10" s="1132"/>
      <c r="N10" s="1133"/>
      <c r="O10" s="1109"/>
      <c r="P10" s="354" t="s">
        <v>28</v>
      </c>
      <c r="Q10" s="355">
        <f>SUM(Q6:Q9)</f>
        <v>72.819999999999993</v>
      </c>
      <c r="R10" s="355">
        <f>SUM(R6:R9)</f>
        <v>75.400000000000006</v>
      </c>
      <c r="S10" s="355">
        <f>SUM(S6:S9)</f>
        <v>73.02</v>
      </c>
      <c r="T10" s="355">
        <f>SUM(T6:T9)</f>
        <v>0</v>
      </c>
      <c r="U10" s="356">
        <f t="shared" si="1"/>
        <v>55.31</v>
      </c>
    </row>
    <row r="11" spans="1:21" ht="14.1" customHeight="1" x14ac:dyDescent="0.15">
      <c r="A11" s="1131"/>
      <c r="B11" s="1132"/>
      <c r="C11" s="1133"/>
      <c r="D11" s="1119" t="s">
        <v>74</v>
      </c>
      <c r="E11" s="1120"/>
      <c r="F11" s="358">
        <f>F10-F5</f>
        <v>0</v>
      </c>
      <c r="G11" s="358">
        <f>G10-G5</f>
        <v>0</v>
      </c>
      <c r="H11" s="358">
        <f>H10-H5</f>
        <v>0</v>
      </c>
      <c r="I11" s="358">
        <f>I10-I5</f>
        <v>0</v>
      </c>
      <c r="J11" s="361">
        <f t="shared" si="0"/>
        <v>0</v>
      </c>
      <c r="K11" s="1103"/>
      <c r="L11" s="1131"/>
      <c r="M11" s="1132"/>
      <c r="N11" s="1133"/>
      <c r="O11" s="1119" t="s">
        <v>74</v>
      </c>
      <c r="P11" s="1120"/>
      <c r="Q11" s="357">
        <f>Q10-Q5</f>
        <v>-7.1800000000000068</v>
      </c>
      <c r="R11" s="357">
        <f>R10-R5</f>
        <v>-4.5999999999999943</v>
      </c>
      <c r="S11" s="357">
        <f>S10-S5</f>
        <v>-6.980000000000004</v>
      </c>
      <c r="T11" s="357">
        <f>T10-T5</f>
        <v>0</v>
      </c>
      <c r="U11" s="356">
        <f t="shared" si="1"/>
        <v>-4.6900000000000013</v>
      </c>
    </row>
    <row r="12" spans="1:21" ht="14.1" customHeight="1" thickBot="1" x14ac:dyDescent="0.2">
      <c r="A12" s="1134"/>
      <c r="B12" s="1135"/>
      <c r="C12" s="1136"/>
      <c r="D12" s="1123" t="s">
        <v>242</v>
      </c>
      <c r="E12" s="1124"/>
      <c r="F12" s="359" t="e">
        <f>(F10-F5)/F5</f>
        <v>#DIV/0!</v>
      </c>
      <c r="G12" s="359" t="e">
        <f>(G10-G5)/G5</f>
        <v>#DIV/0!</v>
      </c>
      <c r="H12" s="359" t="e">
        <f t="shared" ref="H12:I12" si="2">(H10-H5)/H5</f>
        <v>#DIV/0!</v>
      </c>
      <c r="I12" s="359" t="e">
        <f t="shared" si="2"/>
        <v>#DIV/0!</v>
      </c>
      <c r="J12" s="373" t="e">
        <f>(J10-J5)/J5</f>
        <v>#DIV/0!</v>
      </c>
      <c r="K12" s="1103"/>
      <c r="L12" s="1134"/>
      <c r="M12" s="1135"/>
      <c r="N12" s="1136"/>
      <c r="O12" s="1123" t="s">
        <v>242</v>
      </c>
      <c r="P12" s="1124"/>
      <c r="Q12" s="359">
        <f>(Q10-Q5)/Q5</f>
        <v>-8.975000000000008E-2</v>
      </c>
      <c r="R12" s="359">
        <f>(R10-R5)/R5</f>
        <v>-5.7499999999999926E-2</v>
      </c>
      <c r="S12" s="359">
        <f t="shared" ref="S12:T12" si="3">(S10-S5)/S5</f>
        <v>-8.725000000000005E-2</v>
      </c>
      <c r="T12" s="359" t="e">
        <f t="shared" si="3"/>
        <v>#DIV/0!</v>
      </c>
      <c r="U12" s="373">
        <f>(U10-U5)/U5</f>
        <v>-0.30862499999999998</v>
      </c>
    </row>
    <row r="13" spans="1:21" ht="14.1" customHeight="1" thickBot="1" x14ac:dyDescent="0.2">
      <c r="A13" s="1180"/>
      <c r="B13" s="1139"/>
      <c r="C13" s="1139"/>
      <c r="D13" s="1139"/>
      <c r="E13" s="1139"/>
      <c r="F13" s="1139"/>
      <c r="G13" s="1139"/>
      <c r="H13" s="1139"/>
      <c r="I13" s="1139"/>
      <c r="J13" s="1140"/>
      <c r="K13" s="1103"/>
      <c r="L13" s="1139"/>
      <c r="M13" s="1139"/>
      <c r="N13" s="1139"/>
      <c r="O13" s="1139"/>
      <c r="P13" s="1139"/>
      <c r="Q13" s="1139"/>
      <c r="R13" s="1139"/>
      <c r="S13" s="1139"/>
      <c r="T13" s="1139"/>
      <c r="U13" s="1140"/>
    </row>
    <row r="14" spans="1:21" ht="14.1" customHeight="1" x14ac:dyDescent="0.15">
      <c r="A14" s="1141" t="s">
        <v>22</v>
      </c>
      <c r="B14" s="1142"/>
      <c r="C14" s="1143"/>
      <c r="D14" s="1147" t="s">
        <v>15</v>
      </c>
      <c r="E14" s="1148"/>
      <c r="F14" s="375">
        <v>1300</v>
      </c>
      <c r="G14" s="382">
        <v>1300</v>
      </c>
      <c r="H14" s="382">
        <v>1300</v>
      </c>
      <c r="I14" s="376">
        <v>1300</v>
      </c>
      <c r="J14" s="353">
        <f t="shared" ref="J14:J20" si="4">AVERAGE(F14:I14)</f>
        <v>1300</v>
      </c>
      <c r="K14" s="1103"/>
      <c r="L14" s="1141" t="s">
        <v>26</v>
      </c>
      <c r="M14" s="1142"/>
      <c r="N14" s="1143"/>
      <c r="O14" s="1137" t="s">
        <v>15</v>
      </c>
      <c r="P14" s="1138"/>
      <c r="Q14" s="375">
        <v>175</v>
      </c>
      <c r="R14" s="376">
        <v>170</v>
      </c>
      <c r="S14" s="376">
        <v>170</v>
      </c>
      <c r="T14" s="376"/>
      <c r="U14" s="353">
        <f t="shared" ref="U14:U20" si="5">AVERAGE(Q14:T14)</f>
        <v>171.66666666666666</v>
      </c>
    </row>
    <row r="15" spans="1:21" ht="14.1" customHeight="1" x14ac:dyDescent="0.15">
      <c r="A15" s="1144"/>
      <c r="B15" s="1145"/>
      <c r="C15" s="1146"/>
      <c r="D15" s="1107" t="s">
        <v>41</v>
      </c>
      <c r="E15" s="354" t="s">
        <v>113</v>
      </c>
      <c r="F15" s="377">
        <v>999.53</v>
      </c>
      <c r="G15" s="378">
        <v>1037.04</v>
      </c>
      <c r="H15" s="378">
        <v>957.6099999999999</v>
      </c>
      <c r="I15" s="378">
        <v>978.47</v>
      </c>
      <c r="J15" s="356">
        <f t="shared" si="4"/>
        <v>993.16249999999991</v>
      </c>
      <c r="K15" s="1103"/>
      <c r="L15" s="1144"/>
      <c r="M15" s="1145"/>
      <c r="N15" s="1146"/>
      <c r="O15" s="1107" t="s">
        <v>41</v>
      </c>
      <c r="P15" s="354" t="s">
        <v>113</v>
      </c>
      <c r="Q15" s="377">
        <v>115.51</v>
      </c>
      <c r="R15" s="378">
        <v>126.6</v>
      </c>
      <c r="S15" s="378">
        <v>107.38</v>
      </c>
      <c r="T15" s="378"/>
      <c r="U15" s="356">
        <f t="shared" si="5"/>
        <v>116.49666666666667</v>
      </c>
    </row>
    <row r="16" spans="1:21" ht="14.1" customHeight="1" x14ac:dyDescent="0.15">
      <c r="A16" s="1144"/>
      <c r="B16" s="1145"/>
      <c r="C16" s="1146"/>
      <c r="D16" s="1108"/>
      <c r="E16" s="372" t="s">
        <v>114</v>
      </c>
      <c r="F16" s="377">
        <v>76.97</v>
      </c>
      <c r="G16" s="379">
        <v>84.62</v>
      </c>
      <c r="H16" s="379">
        <v>83.69</v>
      </c>
      <c r="I16" s="379">
        <v>82.3</v>
      </c>
      <c r="J16" s="356">
        <f t="shared" si="4"/>
        <v>81.894999999999996</v>
      </c>
      <c r="K16" s="1103"/>
      <c r="L16" s="1144"/>
      <c r="M16" s="1145"/>
      <c r="N16" s="1146"/>
      <c r="O16" s="1108"/>
      <c r="P16" s="372" t="s">
        <v>114</v>
      </c>
      <c r="Q16" s="377">
        <v>21.5</v>
      </c>
      <c r="R16" s="379">
        <v>24.19</v>
      </c>
      <c r="S16" s="379">
        <v>25.14</v>
      </c>
      <c r="T16" s="379"/>
      <c r="U16" s="356">
        <f t="shared" si="5"/>
        <v>23.61</v>
      </c>
    </row>
    <row r="17" spans="1:21" ht="14.1" customHeight="1" x14ac:dyDescent="0.15">
      <c r="A17" s="1144"/>
      <c r="B17" s="1145"/>
      <c r="C17" s="1146"/>
      <c r="D17" s="1108"/>
      <c r="E17" s="354" t="s">
        <v>115</v>
      </c>
      <c r="F17" s="383">
        <v>264.2</v>
      </c>
      <c r="G17" s="384">
        <v>178.17</v>
      </c>
      <c r="H17" s="384">
        <v>270.39999999999998</v>
      </c>
      <c r="I17" s="384">
        <v>165.94</v>
      </c>
      <c r="J17" s="356">
        <f t="shared" si="4"/>
        <v>219.67750000000001</v>
      </c>
      <c r="K17" s="1103"/>
      <c r="L17" s="1144"/>
      <c r="M17" s="1145"/>
      <c r="N17" s="1146"/>
      <c r="O17" s="1108"/>
      <c r="P17" s="354" t="s">
        <v>115</v>
      </c>
      <c r="Q17" s="380">
        <v>31.73</v>
      </c>
      <c r="R17" s="381">
        <v>23</v>
      </c>
      <c r="S17" s="381">
        <v>26.07</v>
      </c>
      <c r="T17" s="381"/>
      <c r="U17" s="356">
        <f t="shared" si="5"/>
        <v>26.933333333333337</v>
      </c>
    </row>
    <row r="18" spans="1:21" ht="14.1" customHeight="1" x14ac:dyDescent="0.15">
      <c r="A18" s="1144"/>
      <c r="B18" s="1145"/>
      <c r="C18" s="1146"/>
      <c r="D18" s="1108"/>
      <c r="E18" s="372" t="s">
        <v>117</v>
      </c>
      <c r="F18" s="379">
        <v>269.94</v>
      </c>
      <c r="G18" s="378">
        <v>324.33999999999997</v>
      </c>
      <c r="H18" s="378">
        <v>324.33999999999997</v>
      </c>
      <c r="I18" s="378">
        <v>324.33999999999997</v>
      </c>
      <c r="J18" s="356">
        <f t="shared" si="4"/>
        <v>310.73999999999995</v>
      </c>
      <c r="K18" s="1103"/>
      <c r="L18" s="1144"/>
      <c r="M18" s="1145"/>
      <c r="N18" s="1146"/>
      <c r="O18" s="1108"/>
      <c r="P18" s="372" t="s">
        <v>117</v>
      </c>
      <c r="Q18" s="379">
        <v>12</v>
      </c>
      <c r="R18" s="378">
        <v>12</v>
      </c>
      <c r="S18" s="378">
        <v>11.5</v>
      </c>
      <c r="T18" s="378"/>
      <c r="U18" s="356">
        <f t="shared" si="5"/>
        <v>11.833333333333334</v>
      </c>
    </row>
    <row r="19" spans="1:21" ht="14.1" customHeight="1" x14ac:dyDescent="0.15">
      <c r="A19" s="1144"/>
      <c r="B19" s="1145"/>
      <c r="C19" s="1146"/>
      <c r="D19" s="1109"/>
      <c r="E19" s="354" t="s">
        <v>28</v>
      </c>
      <c r="F19" s="355">
        <f>SUM(F15:F18)</f>
        <v>1610.64</v>
      </c>
      <c r="G19" s="355">
        <f>SUM(G15:G18)</f>
        <v>1624.1699999999998</v>
      </c>
      <c r="H19" s="355">
        <f>SUM(H15:H18)</f>
        <v>1636.0399999999997</v>
      </c>
      <c r="I19" s="355">
        <f>SUM(I15:I18)</f>
        <v>1551.05</v>
      </c>
      <c r="J19" s="356">
        <f t="shared" si="4"/>
        <v>1605.4749999999999</v>
      </c>
      <c r="K19" s="1103"/>
      <c r="L19" s="1144"/>
      <c r="M19" s="1145"/>
      <c r="N19" s="1146"/>
      <c r="O19" s="1109"/>
      <c r="P19" s="354" t="s">
        <v>28</v>
      </c>
      <c r="Q19" s="355">
        <f>SUM(Q15:Q18)</f>
        <v>180.73999999999998</v>
      </c>
      <c r="R19" s="355">
        <f>SUM(R15:R18)</f>
        <v>185.79</v>
      </c>
      <c r="S19" s="355">
        <f>SUM(S15:S18)</f>
        <v>170.08999999999997</v>
      </c>
      <c r="T19" s="355">
        <f>SUM(T15:T18)</f>
        <v>0</v>
      </c>
      <c r="U19" s="356">
        <f t="shared" si="5"/>
        <v>134.15499999999997</v>
      </c>
    </row>
    <row r="20" spans="1:21" ht="14.1" customHeight="1" x14ac:dyDescent="0.15">
      <c r="A20" s="1144"/>
      <c r="B20" s="1145"/>
      <c r="C20" s="1146"/>
      <c r="D20" s="1119" t="s">
        <v>74</v>
      </c>
      <c r="E20" s="1120"/>
      <c r="F20" s="357">
        <f>F19-F14</f>
        <v>310.6400000000001</v>
      </c>
      <c r="G20" s="357">
        <f>G19-G14</f>
        <v>324.16999999999985</v>
      </c>
      <c r="H20" s="357">
        <f>H19-H14</f>
        <v>336.03999999999974</v>
      </c>
      <c r="I20" s="357">
        <f>I19-I14</f>
        <v>251.04999999999995</v>
      </c>
      <c r="J20" s="356">
        <f t="shared" si="4"/>
        <v>305.47499999999991</v>
      </c>
      <c r="K20" s="1103"/>
      <c r="L20" s="1144"/>
      <c r="M20" s="1145"/>
      <c r="N20" s="1146"/>
      <c r="O20" s="1119" t="s">
        <v>74</v>
      </c>
      <c r="P20" s="1120"/>
      <c r="Q20" s="358">
        <f>Q19-Q14</f>
        <v>5.7399999999999807</v>
      </c>
      <c r="R20" s="358">
        <f>R19-R14</f>
        <v>15.789999999999992</v>
      </c>
      <c r="S20" s="358">
        <f>S19-S14</f>
        <v>8.9999999999974989E-2</v>
      </c>
      <c r="T20" s="358">
        <f>T19-T14</f>
        <v>0</v>
      </c>
      <c r="U20" s="361">
        <f t="shared" si="5"/>
        <v>5.4049999999999869</v>
      </c>
    </row>
    <row r="21" spans="1:21" ht="14.1" customHeight="1" thickBot="1" x14ac:dyDescent="0.2">
      <c r="A21" s="1144"/>
      <c r="B21" s="1145"/>
      <c r="C21" s="1146"/>
      <c r="D21" s="1123" t="s">
        <v>242</v>
      </c>
      <c r="E21" s="1124"/>
      <c r="F21" s="359">
        <f>(F19-F14)/F14</f>
        <v>0.23895384615384624</v>
      </c>
      <c r="G21" s="359">
        <f>(G19-G14)/G14</f>
        <v>0.24936153846153833</v>
      </c>
      <c r="H21" s="359">
        <f t="shared" ref="H21:I21" si="6">(H19-H14)/H14</f>
        <v>0.25849230769230747</v>
      </c>
      <c r="I21" s="359">
        <f t="shared" si="6"/>
        <v>0.19311538461538458</v>
      </c>
      <c r="J21" s="373">
        <f>(J19-J14)/J14</f>
        <v>0.23498076923076916</v>
      </c>
      <c r="K21" s="1103"/>
      <c r="L21" s="1149"/>
      <c r="M21" s="1150"/>
      <c r="N21" s="1151"/>
      <c r="O21" s="1123" t="s">
        <v>242</v>
      </c>
      <c r="P21" s="1124"/>
      <c r="Q21" s="359">
        <f>(Q19-Q14)/Q14</f>
        <v>3.2799999999999892E-2</v>
      </c>
      <c r="R21" s="359">
        <f>(R19-R14)/R14</f>
        <v>9.288235294117643E-2</v>
      </c>
      <c r="S21" s="359">
        <f t="shared" ref="S21:T21" si="7">(S19-S14)/S14</f>
        <v>5.2941176470573518E-4</v>
      </c>
      <c r="T21" s="359" t="e">
        <f t="shared" si="7"/>
        <v>#DIV/0!</v>
      </c>
      <c r="U21" s="373">
        <f>(U19-U14)/U14</f>
        <v>-0.21851456310679623</v>
      </c>
    </row>
    <row r="22" spans="1:21" ht="14.1" customHeight="1" thickBot="1" x14ac:dyDescent="0.2">
      <c r="A22" s="1125"/>
      <c r="B22" s="1126"/>
      <c r="C22" s="1126"/>
      <c r="D22" s="1126"/>
      <c r="E22" s="1126"/>
      <c r="F22" s="1126"/>
      <c r="G22" s="1126"/>
      <c r="H22" s="1126"/>
      <c r="I22" s="1126"/>
      <c r="J22" s="1127"/>
      <c r="K22" s="1103"/>
      <c r="L22" s="1139"/>
      <c r="M22" s="1139"/>
      <c r="N22" s="1139"/>
      <c r="O22" s="1139"/>
      <c r="P22" s="1139"/>
      <c r="Q22" s="1139"/>
      <c r="R22" s="1139"/>
      <c r="S22" s="1139"/>
      <c r="T22" s="1139"/>
      <c r="U22" s="1140"/>
    </row>
    <row r="23" spans="1:21" ht="14.1" customHeight="1" x14ac:dyDescent="0.15">
      <c r="A23" s="1128" t="s">
        <v>23</v>
      </c>
      <c r="B23" s="1129"/>
      <c r="C23" s="1130"/>
      <c r="D23" s="1137" t="s">
        <v>15</v>
      </c>
      <c r="E23" s="1138"/>
      <c r="F23" s="375">
        <v>312</v>
      </c>
      <c r="G23" s="382">
        <v>312</v>
      </c>
      <c r="H23" s="382">
        <v>312</v>
      </c>
      <c r="I23" s="376">
        <v>312</v>
      </c>
      <c r="J23" s="353">
        <f t="shared" ref="J23:J27" si="8">AVERAGE(F23:I23)</f>
        <v>312</v>
      </c>
      <c r="K23" s="1103"/>
      <c r="L23" s="1141" t="s">
        <v>231</v>
      </c>
      <c r="M23" s="1142"/>
      <c r="N23" s="1143"/>
      <c r="O23" s="1147" t="s">
        <v>15</v>
      </c>
      <c r="P23" s="1148"/>
      <c r="Q23" s="375">
        <v>240.61</v>
      </c>
      <c r="R23" s="376">
        <v>240.61</v>
      </c>
      <c r="S23" s="376">
        <v>240.61</v>
      </c>
      <c r="T23" s="376"/>
      <c r="U23" s="353">
        <f t="shared" ref="U23:U29" si="9">AVERAGE(Q23:T23)</f>
        <v>240.61</v>
      </c>
    </row>
    <row r="24" spans="1:21" ht="14.1" customHeight="1" x14ac:dyDescent="0.15">
      <c r="A24" s="1131"/>
      <c r="B24" s="1132"/>
      <c r="C24" s="1133"/>
      <c r="D24" s="1107" t="s">
        <v>41</v>
      </c>
      <c r="E24" s="354" t="s">
        <v>113</v>
      </c>
      <c r="F24" s="377">
        <v>323.44</v>
      </c>
      <c r="G24" s="378">
        <v>319.39999999999998</v>
      </c>
      <c r="H24" s="378">
        <v>328</v>
      </c>
      <c r="I24" s="378">
        <v>345</v>
      </c>
      <c r="J24" s="356">
        <f t="shared" si="8"/>
        <v>328.96</v>
      </c>
      <c r="K24" s="1103"/>
      <c r="L24" s="1144"/>
      <c r="M24" s="1145"/>
      <c r="N24" s="1146"/>
      <c r="O24" s="1107" t="s">
        <v>41</v>
      </c>
      <c r="P24" s="354" t="s">
        <v>113</v>
      </c>
      <c r="Q24" s="377">
        <v>160.68</v>
      </c>
      <c r="R24" s="378">
        <v>140.33000000000001</v>
      </c>
      <c r="S24" s="378">
        <v>120.26</v>
      </c>
      <c r="T24" s="378"/>
      <c r="U24" s="356">
        <f t="shared" si="9"/>
        <v>140.42333333333332</v>
      </c>
    </row>
    <row r="25" spans="1:21" ht="14.1" customHeight="1" x14ac:dyDescent="0.15">
      <c r="A25" s="1131"/>
      <c r="B25" s="1132"/>
      <c r="C25" s="1133"/>
      <c r="D25" s="1108"/>
      <c r="E25" s="372" t="s">
        <v>114</v>
      </c>
      <c r="F25" s="377">
        <v>0</v>
      </c>
      <c r="G25" s="379">
        <v>0</v>
      </c>
      <c r="H25" s="379">
        <v>0</v>
      </c>
      <c r="I25" s="379">
        <v>0</v>
      </c>
      <c r="J25" s="356">
        <f t="shared" si="8"/>
        <v>0</v>
      </c>
      <c r="K25" s="1103"/>
      <c r="L25" s="1144"/>
      <c r="M25" s="1145"/>
      <c r="N25" s="1146"/>
      <c r="O25" s="1108"/>
      <c r="P25" s="372" t="s">
        <v>114</v>
      </c>
      <c r="Q25" s="377">
        <v>0</v>
      </c>
      <c r="R25" s="379">
        <v>0</v>
      </c>
      <c r="S25" s="379">
        <v>0</v>
      </c>
      <c r="T25" s="379"/>
      <c r="U25" s="356">
        <f t="shared" si="9"/>
        <v>0</v>
      </c>
    </row>
    <row r="26" spans="1:21" ht="14.1" customHeight="1" x14ac:dyDescent="0.15">
      <c r="A26" s="1131"/>
      <c r="B26" s="1132"/>
      <c r="C26" s="1133"/>
      <c r="D26" s="1108"/>
      <c r="E26" s="354" t="s">
        <v>115</v>
      </c>
      <c r="F26" s="383">
        <v>195</v>
      </c>
      <c r="G26" s="379">
        <v>192.5</v>
      </c>
      <c r="H26" s="379">
        <v>185.6</v>
      </c>
      <c r="I26" s="390">
        <v>251</v>
      </c>
      <c r="J26" s="356">
        <f t="shared" si="8"/>
        <v>206.02500000000001</v>
      </c>
      <c r="K26" s="1103"/>
      <c r="L26" s="1144"/>
      <c r="M26" s="1145"/>
      <c r="N26" s="1146"/>
      <c r="O26" s="1108"/>
      <c r="P26" s="354" t="s">
        <v>115</v>
      </c>
      <c r="Q26" s="380">
        <v>37.17</v>
      </c>
      <c r="R26" s="381">
        <v>90.32</v>
      </c>
      <c r="S26" s="381">
        <v>112.99</v>
      </c>
      <c r="T26" s="381"/>
      <c r="U26" s="356">
        <f t="shared" si="9"/>
        <v>80.16</v>
      </c>
    </row>
    <row r="27" spans="1:21" ht="14.1" customHeight="1" x14ac:dyDescent="0.15">
      <c r="A27" s="1131"/>
      <c r="B27" s="1132"/>
      <c r="C27" s="1133"/>
      <c r="D27" s="1108"/>
      <c r="E27" s="372" t="s">
        <v>117</v>
      </c>
      <c r="F27" s="379">
        <v>0.77</v>
      </c>
      <c r="G27" s="384">
        <v>0.8</v>
      </c>
      <c r="H27" s="384">
        <v>0.77</v>
      </c>
      <c r="I27" s="390">
        <v>0.8</v>
      </c>
      <c r="J27" s="356">
        <f t="shared" si="8"/>
        <v>0.78499999999999992</v>
      </c>
      <c r="K27" s="1103"/>
      <c r="L27" s="1144"/>
      <c r="M27" s="1145"/>
      <c r="N27" s="1146"/>
      <c r="O27" s="1108"/>
      <c r="P27" s="372" t="s">
        <v>117</v>
      </c>
      <c r="Q27" s="397">
        <v>0</v>
      </c>
      <c r="R27" s="398">
        <v>0</v>
      </c>
      <c r="S27" s="398">
        <v>0</v>
      </c>
      <c r="T27" s="398"/>
      <c r="U27" s="361">
        <f t="shared" si="9"/>
        <v>0</v>
      </c>
    </row>
    <row r="28" spans="1:21" ht="14.1" customHeight="1" x14ac:dyDescent="0.15">
      <c r="A28" s="1131"/>
      <c r="B28" s="1132"/>
      <c r="C28" s="1133"/>
      <c r="D28" s="1109"/>
      <c r="E28" s="354" t="s">
        <v>28</v>
      </c>
      <c r="F28" s="355">
        <f>SUM(F24:F27)</f>
        <v>519.21</v>
      </c>
      <c r="G28" s="355">
        <f>SUM(G24:G27)</f>
        <v>512.69999999999993</v>
      </c>
      <c r="H28" s="355">
        <f>SUM(H24:H27)</f>
        <v>514.37</v>
      </c>
      <c r="I28" s="355">
        <f>SUM(I24:I27)</f>
        <v>596.79999999999995</v>
      </c>
      <c r="J28" s="356">
        <f>AVERAGE(F28:I28)</f>
        <v>535.77</v>
      </c>
      <c r="K28" s="1103"/>
      <c r="L28" s="1144"/>
      <c r="M28" s="1145"/>
      <c r="N28" s="1146"/>
      <c r="O28" s="1109"/>
      <c r="P28" s="354" t="s">
        <v>28</v>
      </c>
      <c r="Q28" s="360">
        <f>SUM(Q24:Q27)</f>
        <v>197.85000000000002</v>
      </c>
      <c r="R28" s="360">
        <f>SUM(R24:R27)</f>
        <v>230.65</v>
      </c>
      <c r="S28" s="360">
        <f>SUM(S24:S27)</f>
        <v>233.25</v>
      </c>
      <c r="T28" s="360">
        <f>SUM(T24:T27)</f>
        <v>0</v>
      </c>
      <c r="U28" s="361">
        <f t="shared" si="9"/>
        <v>165.4375</v>
      </c>
    </row>
    <row r="29" spans="1:21" ht="14.1" customHeight="1" x14ac:dyDescent="0.15">
      <c r="A29" s="1131"/>
      <c r="B29" s="1132"/>
      <c r="C29" s="1133"/>
      <c r="D29" s="1119" t="s">
        <v>74</v>
      </c>
      <c r="E29" s="1120"/>
      <c r="F29" s="357">
        <f>F28-F23</f>
        <v>207.21000000000004</v>
      </c>
      <c r="G29" s="357">
        <f>G28-G23</f>
        <v>200.69999999999993</v>
      </c>
      <c r="H29" s="357">
        <f>H28-H23</f>
        <v>202.37</v>
      </c>
      <c r="I29" s="357">
        <f>I28-I23</f>
        <v>284.79999999999995</v>
      </c>
      <c r="J29" s="356">
        <f>AVERAGE(F29:I29)</f>
        <v>223.76999999999998</v>
      </c>
      <c r="K29" s="1103"/>
      <c r="L29" s="1144"/>
      <c r="M29" s="1145"/>
      <c r="N29" s="1146"/>
      <c r="O29" s="1119" t="s">
        <v>74</v>
      </c>
      <c r="P29" s="1120"/>
      <c r="Q29" s="358">
        <f>Q28-Q23</f>
        <v>-42.759999999999991</v>
      </c>
      <c r="R29" s="358">
        <f>R28-R23</f>
        <v>-9.960000000000008</v>
      </c>
      <c r="S29" s="358">
        <f>S28-S23</f>
        <v>-7.3600000000000136</v>
      </c>
      <c r="T29" s="358">
        <f>T28-T23</f>
        <v>0</v>
      </c>
      <c r="U29" s="361">
        <f t="shared" si="9"/>
        <v>-15.020000000000003</v>
      </c>
    </row>
    <row r="30" spans="1:21" ht="14.1" customHeight="1" thickBot="1" x14ac:dyDescent="0.2">
      <c r="A30" s="1134"/>
      <c r="B30" s="1135"/>
      <c r="C30" s="1136"/>
      <c r="D30" s="1123" t="s">
        <v>242</v>
      </c>
      <c r="E30" s="1124"/>
      <c r="F30" s="359">
        <f>(F28-F23)/F23</f>
        <v>0.66413461538461549</v>
      </c>
      <c r="G30" s="359">
        <f>(G28-G23)/G23</f>
        <v>0.64326923076923059</v>
      </c>
      <c r="H30" s="359">
        <f t="shared" ref="H30:I30" si="10">(H28-H23)/H23</f>
        <v>0.64862179487179483</v>
      </c>
      <c r="I30" s="359">
        <f t="shared" si="10"/>
        <v>0.91282051282051269</v>
      </c>
      <c r="J30" s="373">
        <f>(J28-J23)/J23</f>
        <v>0.7172115384615384</v>
      </c>
      <c r="K30" s="1103"/>
      <c r="L30" s="1149"/>
      <c r="M30" s="1150"/>
      <c r="N30" s="1151"/>
      <c r="O30" s="1123" t="s">
        <v>242</v>
      </c>
      <c r="P30" s="1124"/>
      <c r="Q30" s="359">
        <f>(Q28-Q23)/Q23</f>
        <v>-0.17771497443996503</v>
      </c>
      <c r="R30" s="359">
        <f>(R28-R23)/R23</f>
        <v>-4.1394788246540075E-2</v>
      </c>
      <c r="S30" s="359">
        <f t="shared" ref="S30:T30" si="11">(S28-S23)/S23</f>
        <v>-3.0588919828768601E-2</v>
      </c>
      <c r="T30" s="359" t="e">
        <f t="shared" si="11"/>
        <v>#DIV/0!</v>
      </c>
      <c r="U30" s="373">
        <f>(U28-U23)/U23</f>
        <v>-0.31242467062881846</v>
      </c>
    </row>
    <row r="31" spans="1:21" ht="14.1" customHeight="1" thickBot="1" x14ac:dyDescent="0.2">
      <c r="A31" s="1180"/>
      <c r="B31" s="1139"/>
      <c r="C31" s="1139"/>
      <c r="D31" s="1139"/>
      <c r="E31" s="1139"/>
      <c r="F31" s="1139"/>
      <c r="G31" s="1139"/>
      <c r="H31" s="1139"/>
      <c r="I31" s="1139"/>
      <c r="J31" s="1140"/>
      <c r="K31" s="1103"/>
      <c r="L31" s="1103"/>
      <c r="M31" s="1103"/>
      <c r="N31" s="1103"/>
      <c r="O31" s="1103"/>
      <c r="P31" s="1103"/>
      <c r="Q31" s="1103"/>
      <c r="R31" s="1103"/>
      <c r="S31" s="1103"/>
      <c r="T31" s="1103"/>
      <c r="U31" s="1104"/>
    </row>
    <row r="32" spans="1:21" ht="14.1" customHeight="1" x14ac:dyDescent="0.15">
      <c r="A32" s="1128" t="s">
        <v>24</v>
      </c>
      <c r="B32" s="1129"/>
      <c r="C32" s="1130"/>
      <c r="D32" s="1137" t="s">
        <v>15</v>
      </c>
      <c r="E32" s="1138"/>
      <c r="F32" s="391">
        <v>155.5</v>
      </c>
      <c r="G32" s="376">
        <v>185</v>
      </c>
      <c r="H32" s="376">
        <v>155.5</v>
      </c>
      <c r="I32" s="392">
        <v>185</v>
      </c>
      <c r="J32" s="353">
        <f t="shared" ref="J32:J38" si="12">AVERAGE(F32:I32)</f>
        <v>170.25</v>
      </c>
      <c r="K32" s="1103"/>
      <c r="L32" s="1141" t="s">
        <v>208</v>
      </c>
      <c r="M32" s="1142"/>
      <c r="N32" s="1143"/>
      <c r="O32" s="1137" t="s">
        <v>15</v>
      </c>
      <c r="P32" s="1138"/>
      <c r="Q32" s="391">
        <v>600</v>
      </c>
      <c r="R32" s="376">
        <v>600</v>
      </c>
      <c r="S32" s="376">
        <v>600</v>
      </c>
      <c r="T32" s="376"/>
      <c r="U32" s="353">
        <f t="shared" ref="U32:U37" si="13">AVERAGE(Q32:T32)</f>
        <v>600</v>
      </c>
    </row>
    <row r="33" spans="1:21" ht="14.1" customHeight="1" x14ac:dyDescent="0.15">
      <c r="A33" s="1131"/>
      <c r="B33" s="1132"/>
      <c r="C33" s="1133"/>
      <c r="D33" s="1107" t="s">
        <v>41</v>
      </c>
      <c r="E33" s="354" t="s">
        <v>113</v>
      </c>
      <c r="F33" s="393">
        <v>83.46</v>
      </c>
      <c r="G33" s="378">
        <v>97.19</v>
      </c>
      <c r="H33" s="378">
        <v>74.89</v>
      </c>
      <c r="I33" s="385">
        <v>101.5</v>
      </c>
      <c r="J33" s="356">
        <f t="shared" si="12"/>
        <v>89.259999999999991</v>
      </c>
      <c r="K33" s="1103"/>
      <c r="L33" s="1144"/>
      <c r="M33" s="1145"/>
      <c r="N33" s="1146"/>
      <c r="O33" s="1107" t="s">
        <v>41</v>
      </c>
      <c r="P33" s="354" t="s">
        <v>113</v>
      </c>
      <c r="Q33" s="393">
        <v>325.60000000000002</v>
      </c>
      <c r="R33" s="378">
        <v>305.8</v>
      </c>
      <c r="S33" s="385">
        <v>298.60000000000002</v>
      </c>
      <c r="T33" s="378"/>
      <c r="U33" s="356">
        <f t="shared" si="13"/>
        <v>310.00000000000006</v>
      </c>
    </row>
    <row r="34" spans="1:21" ht="14.1" customHeight="1" x14ac:dyDescent="0.15">
      <c r="A34" s="1131"/>
      <c r="B34" s="1132"/>
      <c r="C34" s="1133"/>
      <c r="D34" s="1108"/>
      <c r="E34" s="372" t="s">
        <v>114</v>
      </c>
      <c r="F34" s="393">
        <v>0.22</v>
      </c>
      <c r="G34" s="378">
        <v>0.22</v>
      </c>
      <c r="H34" s="379">
        <v>0.22</v>
      </c>
      <c r="I34" s="394">
        <v>0.22</v>
      </c>
      <c r="J34" s="356">
        <f t="shared" si="12"/>
        <v>0.22</v>
      </c>
      <c r="K34" s="1103"/>
      <c r="L34" s="1144"/>
      <c r="M34" s="1145"/>
      <c r="N34" s="1146"/>
      <c r="O34" s="1108"/>
      <c r="P34" s="372" t="s">
        <v>114</v>
      </c>
      <c r="Q34" s="393">
        <v>94.08</v>
      </c>
      <c r="R34" s="379">
        <v>110.5</v>
      </c>
      <c r="S34" s="394">
        <v>102.8</v>
      </c>
      <c r="T34" s="378"/>
      <c r="U34" s="356">
        <f t="shared" si="13"/>
        <v>102.46</v>
      </c>
    </row>
    <row r="35" spans="1:21" ht="14.1" customHeight="1" x14ac:dyDescent="0.15">
      <c r="A35" s="1131"/>
      <c r="B35" s="1132"/>
      <c r="C35" s="1133"/>
      <c r="D35" s="1108"/>
      <c r="E35" s="354" t="s">
        <v>115</v>
      </c>
      <c r="F35" s="395">
        <v>56.43</v>
      </c>
      <c r="G35" s="396">
        <v>46.92</v>
      </c>
      <c r="H35" s="381">
        <v>51.49</v>
      </c>
      <c r="I35" s="384">
        <v>42.56</v>
      </c>
      <c r="J35" s="356">
        <f t="shared" si="12"/>
        <v>49.35</v>
      </c>
      <c r="K35" s="1103"/>
      <c r="L35" s="1144"/>
      <c r="M35" s="1145"/>
      <c r="N35" s="1146"/>
      <c r="O35" s="1108"/>
      <c r="P35" s="354" t="s">
        <v>115</v>
      </c>
      <c r="Q35" s="399">
        <v>173.82810000000001</v>
      </c>
      <c r="R35" s="400">
        <v>107.27889999999996</v>
      </c>
      <c r="S35" s="400">
        <v>108.61000000000001</v>
      </c>
      <c r="T35" s="378"/>
      <c r="U35" s="356">
        <f t="shared" si="13"/>
        <v>129.90566666666666</v>
      </c>
    </row>
    <row r="36" spans="1:21" ht="14.1" customHeight="1" x14ac:dyDescent="0.15">
      <c r="A36" s="1131"/>
      <c r="B36" s="1132"/>
      <c r="C36" s="1133"/>
      <c r="D36" s="1108"/>
      <c r="E36" s="372" t="s">
        <v>117</v>
      </c>
      <c r="F36" s="394">
        <v>0</v>
      </c>
      <c r="G36" s="378">
        <v>0.63</v>
      </c>
      <c r="H36" s="378">
        <v>0</v>
      </c>
      <c r="I36" s="385">
        <v>0.63</v>
      </c>
      <c r="J36" s="356">
        <f t="shared" si="12"/>
        <v>0.315</v>
      </c>
      <c r="K36" s="1103"/>
      <c r="L36" s="1144"/>
      <c r="M36" s="1145"/>
      <c r="N36" s="1146"/>
      <c r="O36" s="1108"/>
      <c r="P36" s="372" t="s">
        <v>117</v>
      </c>
      <c r="Q36" s="394">
        <v>0.28999999999999998</v>
      </c>
      <c r="R36" s="378">
        <v>0.28999999999999998</v>
      </c>
      <c r="S36" s="378">
        <v>0.28999999999999998</v>
      </c>
      <c r="T36" s="378"/>
      <c r="U36" s="356">
        <f t="shared" si="13"/>
        <v>0.28999999999999998</v>
      </c>
    </row>
    <row r="37" spans="1:21" ht="14.1" customHeight="1" x14ac:dyDescent="0.15">
      <c r="A37" s="1131"/>
      <c r="B37" s="1132"/>
      <c r="C37" s="1133"/>
      <c r="D37" s="1109"/>
      <c r="E37" s="354" t="s">
        <v>28</v>
      </c>
      <c r="F37" s="355">
        <f>SUM(F33:F36)</f>
        <v>140.10999999999999</v>
      </c>
      <c r="G37" s="355">
        <f>SUM(G33:G36)</f>
        <v>144.95999999999998</v>
      </c>
      <c r="H37" s="355">
        <f>SUM(H33:H36)</f>
        <v>126.6</v>
      </c>
      <c r="I37" s="355">
        <f>SUM(I33:I36)</f>
        <v>144.91</v>
      </c>
      <c r="J37" s="356">
        <f t="shared" si="12"/>
        <v>139.14499999999998</v>
      </c>
      <c r="K37" s="1103"/>
      <c r="L37" s="1144"/>
      <c r="M37" s="1145"/>
      <c r="N37" s="1146"/>
      <c r="O37" s="1109"/>
      <c r="P37" s="354" t="s">
        <v>28</v>
      </c>
      <c r="Q37" s="360">
        <f>SUM(Q33:Q36)</f>
        <v>593.79809999999998</v>
      </c>
      <c r="R37" s="360">
        <f>SUM(R33:R36)</f>
        <v>523.86889999999994</v>
      </c>
      <c r="S37" s="360">
        <f>SUM(S33:S36)</f>
        <v>510.30000000000007</v>
      </c>
      <c r="T37" s="360">
        <f>SUM(T33:T36)</f>
        <v>0</v>
      </c>
      <c r="U37" s="361">
        <f t="shared" si="13"/>
        <v>406.99175000000002</v>
      </c>
    </row>
    <row r="38" spans="1:21" ht="14.1" customHeight="1" x14ac:dyDescent="0.15">
      <c r="A38" s="1131"/>
      <c r="B38" s="1132"/>
      <c r="C38" s="1133"/>
      <c r="D38" s="1119" t="s">
        <v>74</v>
      </c>
      <c r="E38" s="1120"/>
      <c r="F38" s="358">
        <f>F37-F32</f>
        <v>-15.390000000000015</v>
      </c>
      <c r="G38" s="358">
        <f>G37-G32</f>
        <v>-40.04000000000002</v>
      </c>
      <c r="H38" s="358">
        <f>H37-H32</f>
        <v>-28.900000000000006</v>
      </c>
      <c r="I38" s="358">
        <f>I37-I32</f>
        <v>-40.090000000000003</v>
      </c>
      <c r="J38" s="361">
        <f t="shared" si="12"/>
        <v>-31.105000000000011</v>
      </c>
      <c r="K38" s="1103"/>
      <c r="L38" s="1144"/>
      <c r="M38" s="1145"/>
      <c r="N38" s="1146"/>
      <c r="O38" s="1119" t="s">
        <v>74</v>
      </c>
      <c r="P38" s="1120"/>
      <c r="Q38" s="358">
        <f>Q37-Q32</f>
        <v>-6.2019000000000233</v>
      </c>
      <c r="R38" s="358">
        <f>R37-R32</f>
        <v>-76.13110000000006</v>
      </c>
      <c r="S38" s="358">
        <f>S37-S32</f>
        <v>-89.699999999999932</v>
      </c>
      <c r="T38" s="358">
        <f>T37-T32</f>
        <v>0</v>
      </c>
      <c r="U38" s="361">
        <f>AVERAGE(Q38:T38)</f>
        <v>-43.008250000000004</v>
      </c>
    </row>
    <row r="39" spans="1:21" ht="14.1" customHeight="1" thickBot="1" x14ac:dyDescent="0.2">
      <c r="A39" s="1134"/>
      <c r="B39" s="1135"/>
      <c r="C39" s="1136"/>
      <c r="D39" s="1123" t="s">
        <v>242</v>
      </c>
      <c r="E39" s="1124"/>
      <c r="F39" s="359">
        <f>(F37-F32)/F32</f>
        <v>-9.8971061093247686E-2</v>
      </c>
      <c r="G39" s="359">
        <f>(G37-G32)/G32</f>
        <v>-0.21643243243243254</v>
      </c>
      <c r="H39" s="359">
        <f t="shared" ref="H39:I39" si="14">(H37-H32)/H32</f>
        <v>-0.18585209003215439</v>
      </c>
      <c r="I39" s="359">
        <f t="shared" si="14"/>
        <v>-0.21670270270270273</v>
      </c>
      <c r="J39" s="373">
        <f>(J37-J32)/J32</f>
        <v>-0.18270190895741567</v>
      </c>
      <c r="K39" s="1103"/>
      <c r="L39" s="1149"/>
      <c r="M39" s="1150"/>
      <c r="N39" s="1151"/>
      <c r="O39" s="1123" t="s">
        <v>242</v>
      </c>
      <c r="P39" s="1124"/>
      <c r="Q39" s="359">
        <f>(Q37-Q32)/Q32</f>
        <v>-1.0336500000000038E-2</v>
      </c>
      <c r="R39" s="359">
        <f>(R37-R32)/R32</f>
        <v>-0.12688516666666677</v>
      </c>
      <c r="S39" s="359">
        <f t="shared" ref="S39:T39" si="15">(S37-S32)/S32</f>
        <v>-0.14949999999999988</v>
      </c>
      <c r="T39" s="359" t="e">
        <f t="shared" si="15"/>
        <v>#DIV/0!</v>
      </c>
      <c r="U39" s="373">
        <f>(U37-U32)/U32</f>
        <v>-0.32168041666666664</v>
      </c>
    </row>
    <row r="40" spans="1:21" ht="14.1" customHeight="1" thickBot="1" x14ac:dyDescent="0.2">
      <c r="A40" s="1149"/>
      <c r="B40" s="1150"/>
      <c r="C40" s="1150"/>
      <c r="D40" s="1150"/>
      <c r="E40" s="1150"/>
      <c r="F40" s="1150"/>
      <c r="G40" s="1150"/>
      <c r="H40" s="1150"/>
      <c r="I40" s="1150"/>
      <c r="J40" s="1150"/>
      <c r="K40" s="1150"/>
      <c r="L40" s="1150"/>
      <c r="M40" s="1150"/>
      <c r="N40" s="1150"/>
      <c r="O40" s="1150"/>
      <c r="P40" s="1150"/>
      <c r="Q40" s="1150"/>
      <c r="R40" s="1150"/>
      <c r="S40" s="1150"/>
      <c r="T40" s="1150"/>
      <c r="U40" s="1165"/>
    </row>
    <row r="41" spans="1:21" ht="14.1" customHeight="1" x14ac:dyDescent="0.15">
      <c r="A41" s="1141" t="s">
        <v>241</v>
      </c>
      <c r="B41" s="1142"/>
      <c r="C41" s="1142"/>
      <c r="D41" s="1142"/>
      <c r="E41" s="1142"/>
      <c r="F41" s="1142"/>
      <c r="G41" s="1142"/>
      <c r="H41" s="1142"/>
      <c r="I41" s="1142"/>
      <c r="J41" s="1142"/>
      <c r="K41" s="1142"/>
      <c r="L41" s="1142"/>
      <c r="M41" s="1142"/>
      <c r="N41" s="1142"/>
      <c r="O41" s="1142"/>
      <c r="P41" s="1142"/>
      <c r="Q41" s="1142"/>
      <c r="R41" s="1142"/>
      <c r="S41" s="1142"/>
      <c r="T41" s="1142"/>
      <c r="U41" s="1166"/>
    </row>
    <row r="42" spans="1:21" ht="14.1" customHeight="1" x14ac:dyDescent="0.15">
      <c r="A42" s="1167"/>
      <c r="B42" s="1168"/>
      <c r="C42" s="1168"/>
      <c r="D42" s="1168"/>
      <c r="E42" s="1168"/>
      <c r="F42" s="1168"/>
      <c r="G42" s="1168"/>
      <c r="H42" s="1168"/>
      <c r="I42" s="1168"/>
      <c r="J42" s="1168"/>
      <c r="K42" s="1168"/>
      <c r="L42" s="1168"/>
      <c r="M42" s="1168"/>
      <c r="N42" s="1168"/>
      <c r="O42" s="1145"/>
      <c r="P42" s="1145"/>
      <c r="Q42" s="1145"/>
      <c r="R42" s="1145"/>
      <c r="S42" s="1145"/>
      <c r="T42" s="1145"/>
      <c r="U42" s="1169"/>
    </row>
    <row r="43" spans="1:21" ht="14.1" customHeight="1" x14ac:dyDescent="0.15">
      <c r="A43" s="1170"/>
      <c r="B43" s="1171"/>
      <c r="C43" s="1172"/>
      <c r="D43" s="1173" t="s">
        <v>225</v>
      </c>
      <c r="E43" s="1172"/>
      <c r="F43" s="1174" t="s">
        <v>226</v>
      </c>
      <c r="G43" s="1174"/>
      <c r="H43" s="1174" t="s">
        <v>227</v>
      </c>
      <c r="I43" s="1174"/>
      <c r="J43" s="1174" t="s">
        <v>228</v>
      </c>
      <c r="K43" s="1174"/>
      <c r="L43" s="1175" t="s">
        <v>229</v>
      </c>
      <c r="M43" s="1176"/>
      <c r="N43" s="1176"/>
      <c r="O43" s="1177"/>
      <c r="P43" s="1174" t="s">
        <v>230</v>
      </c>
      <c r="Q43" s="1174"/>
      <c r="R43" s="1176" t="s">
        <v>69</v>
      </c>
      <c r="S43" s="1176"/>
      <c r="T43" s="1176"/>
      <c r="U43" s="1178"/>
    </row>
    <row r="44" spans="1:21" ht="14.1" customHeight="1" x14ac:dyDescent="0.15">
      <c r="A44" s="1152" t="s">
        <v>232</v>
      </c>
      <c r="B44" s="1153"/>
      <c r="C44" s="1153"/>
      <c r="D44" s="1147" t="s">
        <v>15</v>
      </c>
      <c r="E44" s="1148"/>
      <c r="F44" s="1158">
        <f>Q5+F23+F32+Q23+F5+F14+Q14</f>
        <v>2263.11</v>
      </c>
      <c r="G44" s="1159"/>
      <c r="H44" s="1160">
        <f>R5+G23+G32+R23+G5+G14+R14</f>
        <v>2287.61</v>
      </c>
      <c r="I44" s="1160"/>
      <c r="J44" s="1160">
        <f>S5+H23+H32+S23+H5+H14+S14</f>
        <v>2258.11</v>
      </c>
      <c r="K44" s="1159"/>
      <c r="L44" s="1161">
        <f>T5+I23+I32+T23+I5+I14+T14</f>
        <v>1797</v>
      </c>
      <c r="M44" s="1162"/>
      <c r="N44" s="1162"/>
      <c r="O44" s="1162"/>
      <c r="P44" s="1163">
        <f>AVERAGE(F44:O44)</f>
        <v>2151.4575</v>
      </c>
      <c r="Q44" s="1164"/>
      <c r="R44" s="1101"/>
      <c r="S44" s="1101"/>
      <c r="T44" s="1101"/>
      <c r="U44" s="1102"/>
    </row>
    <row r="45" spans="1:21" ht="14.1" customHeight="1" x14ac:dyDescent="0.15">
      <c r="A45" s="1154"/>
      <c r="B45" s="1155"/>
      <c r="C45" s="1155"/>
      <c r="D45" s="1107" t="s">
        <v>41</v>
      </c>
      <c r="E45" s="354" t="s">
        <v>113</v>
      </c>
      <c r="F45" s="1110">
        <f>Q6+F24+F33+Q24+F6+F15+Q15</f>
        <v>1749.9199999999998</v>
      </c>
      <c r="G45" s="1096"/>
      <c r="H45" s="1111">
        <f>R6+G24+G33+R24+G6+G15+R15</f>
        <v>1784.5099999999998</v>
      </c>
      <c r="I45" s="1112"/>
      <c r="J45" s="1113">
        <f>S6+H24+H33+S24+H6+H15+S15</f>
        <v>1651.4</v>
      </c>
      <c r="K45" s="1114"/>
      <c r="L45" s="1115">
        <f>T6+I24+I33+T24+I6+I15+T15</f>
        <v>1424.97</v>
      </c>
      <c r="M45" s="1116"/>
      <c r="N45" s="1116"/>
      <c r="O45" s="1116"/>
      <c r="P45" s="1117">
        <f>AVERAGE(F45:O45)</f>
        <v>1652.7</v>
      </c>
      <c r="Q45" s="1118"/>
      <c r="R45" s="1103"/>
      <c r="S45" s="1103"/>
      <c r="T45" s="1103"/>
      <c r="U45" s="1104"/>
    </row>
    <row r="46" spans="1:21" ht="14.1" customHeight="1" x14ac:dyDescent="0.15">
      <c r="A46" s="1154"/>
      <c r="B46" s="1155"/>
      <c r="C46" s="1155"/>
      <c r="D46" s="1108"/>
      <c r="E46" s="372" t="s">
        <v>114</v>
      </c>
      <c r="F46" s="1110">
        <f t="shared" ref="F46:F48" si="16">Q7+F25+F34+Q25+F7+F16+Q16</f>
        <v>98.69</v>
      </c>
      <c r="G46" s="1096"/>
      <c r="H46" s="1111">
        <f t="shared" ref="H46:H47" si="17">R7+G25+G34+R25+G7+G16+R16</f>
        <v>109.03</v>
      </c>
      <c r="I46" s="1112"/>
      <c r="J46" s="1113">
        <f t="shared" ref="J46:J48" si="18">S7+H25+H34+S25+H7+H16+S16</f>
        <v>109.05</v>
      </c>
      <c r="K46" s="1114"/>
      <c r="L46" s="1115">
        <f t="shared" ref="L46:L48" si="19">T7+I25+I34+T25+I7+I16+T16</f>
        <v>82.52</v>
      </c>
      <c r="M46" s="1116"/>
      <c r="N46" s="1116"/>
      <c r="O46" s="1116"/>
      <c r="P46" s="1117">
        <f t="shared" ref="P46:P48" si="20">AVERAGE(F46:O46)</f>
        <v>99.822499999999991</v>
      </c>
      <c r="Q46" s="1118"/>
      <c r="R46" s="1103"/>
      <c r="S46" s="1103"/>
      <c r="T46" s="1103"/>
      <c r="U46" s="1104"/>
    </row>
    <row r="47" spans="1:21" ht="14.1" customHeight="1" x14ac:dyDescent="0.15">
      <c r="A47" s="1154"/>
      <c r="B47" s="1155"/>
      <c r="C47" s="1155"/>
      <c r="D47" s="1108"/>
      <c r="E47" s="354" t="s">
        <v>115</v>
      </c>
      <c r="F47" s="1110">
        <f t="shared" si="16"/>
        <v>590.04999999999995</v>
      </c>
      <c r="G47" s="1096"/>
      <c r="H47" s="1111">
        <f t="shared" si="17"/>
        <v>542.36</v>
      </c>
      <c r="I47" s="1112"/>
      <c r="J47" s="1113">
        <f t="shared" si="18"/>
        <v>656.31000000000006</v>
      </c>
      <c r="K47" s="1114"/>
      <c r="L47" s="1115">
        <f t="shared" si="19"/>
        <v>459.5</v>
      </c>
      <c r="M47" s="1116"/>
      <c r="N47" s="1116"/>
      <c r="O47" s="1116"/>
      <c r="P47" s="1117">
        <f t="shared" si="20"/>
        <v>562.05499999999995</v>
      </c>
      <c r="Q47" s="1118"/>
      <c r="R47" s="1103"/>
      <c r="S47" s="1103"/>
      <c r="T47" s="1103"/>
      <c r="U47" s="1104"/>
    </row>
    <row r="48" spans="1:21" ht="14.1" customHeight="1" x14ac:dyDescent="0.15">
      <c r="A48" s="1154"/>
      <c r="B48" s="1155"/>
      <c r="C48" s="1155"/>
      <c r="D48" s="1108"/>
      <c r="E48" s="372" t="s">
        <v>117</v>
      </c>
      <c r="F48" s="1110">
        <f t="shared" si="16"/>
        <v>282.70999999999998</v>
      </c>
      <c r="G48" s="1096"/>
      <c r="H48" s="1111">
        <f>R9+G27+G36+R27+G9+G18+R18</f>
        <v>337.77</v>
      </c>
      <c r="I48" s="1112"/>
      <c r="J48" s="1113">
        <f t="shared" si="18"/>
        <v>336.60999999999996</v>
      </c>
      <c r="K48" s="1114"/>
      <c r="L48" s="1115">
        <f t="shared" si="19"/>
        <v>325.77</v>
      </c>
      <c r="M48" s="1116"/>
      <c r="N48" s="1116"/>
      <c r="O48" s="1116"/>
      <c r="P48" s="1117">
        <f t="shared" si="20"/>
        <v>320.71499999999997</v>
      </c>
      <c r="Q48" s="1118"/>
      <c r="R48" s="1103"/>
      <c r="S48" s="1103"/>
      <c r="T48" s="1103"/>
      <c r="U48" s="1104"/>
    </row>
    <row r="49" spans="1:21" ht="14.1" customHeight="1" x14ac:dyDescent="0.15">
      <c r="A49" s="1154"/>
      <c r="B49" s="1155"/>
      <c r="C49" s="1155"/>
      <c r="D49" s="1109"/>
      <c r="E49" s="354" t="s">
        <v>28</v>
      </c>
      <c r="F49" s="1098">
        <f>SUM(F45:G48)</f>
        <v>2721.37</v>
      </c>
      <c r="G49" s="1095"/>
      <c r="H49" s="1095">
        <f>SUM(H45:I48)</f>
        <v>2773.6699999999996</v>
      </c>
      <c r="I49" s="1095"/>
      <c r="J49" s="1095">
        <f>SUM(J45:K48)</f>
        <v>2753.3700000000003</v>
      </c>
      <c r="K49" s="1095"/>
      <c r="L49" s="1096">
        <f>SUM(L45:M48)</f>
        <v>2292.7600000000002</v>
      </c>
      <c r="M49" s="1097"/>
      <c r="N49" s="1097"/>
      <c r="O49" s="1098"/>
      <c r="P49" s="1099">
        <f>AVERAGE(F49:O49)</f>
        <v>2635.2925</v>
      </c>
      <c r="Q49" s="1100"/>
      <c r="R49" s="1103"/>
      <c r="S49" s="1103"/>
      <c r="T49" s="1103"/>
      <c r="U49" s="1104"/>
    </row>
    <row r="50" spans="1:21" ht="14.1" customHeight="1" x14ac:dyDescent="0.15">
      <c r="A50" s="1154"/>
      <c r="B50" s="1155"/>
      <c r="C50" s="1155"/>
      <c r="D50" s="1119" t="s">
        <v>74</v>
      </c>
      <c r="E50" s="1120"/>
      <c r="F50" s="1121">
        <f>F49-F44</f>
        <v>458.25999999999976</v>
      </c>
      <c r="G50" s="1122"/>
      <c r="H50" s="1122">
        <f>H49-H44</f>
        <v>486.05999999999949</v>
      </c>
      <c r="I50" s="1122"/>
      <c r="J50" s="1122">
        <f>J49-J44</f>
        <v>495.26000000000022</v>
      </c>
      <c r="K50" s="1122"/>
      <c r="L50" s="1122">
        <f>L49-L44</f>
        <v>495.76000000000022</v>
      </c>
      <c r="M50" s="1122"/>
      <c r="N50" s="1122"/>
      <c r="O50" s="1122"/>
      <c r="P50" s="1099">
        <f t="shared" ref="P50" si="21">AVERAGE(F50:O50)</f>
        <v>483.83499999999992</v>
      </c>
      <c r="Q50" s="1100"/>
      <c r="R50" s="1103"/>
      <c r="S50" s="1103"/>
      <c r="T50" s="1103"/>
      <c r="U50" s="1104"/>
    </row>
    <row r="51" spans="1:21" ht="14.1" customHeight="1" thickBot="1" x14ac:dyDescent="0.2">
      <c r="A51" s="1156"/>
      <c r="B51" s="1157"/>
      <c r="C51" s="1157"/>
      <c r="D51" s="1123" t="s">
        <v>42</v>
      </c>
      <c r="E51" s="1124"/>
      <c r="F51" s="1179">
        <f>(F49-F44)/F44</f>
        <v>0.20249126202438225</v>
      </c>
      <c r="G51" s="1092"/>
      <c r="H51" s="1092">
        <f>(H49-H44)/H44</f>
        <v>0.21247502852321831</v>
      </c>
      <c r="I51" s="1092"/>
      <c r="J51" s="1092">
        <f>(J49-J44)/J44</f>
        <v>0.21932501073906949</v>
      </c>
      <c r="K51" s="1092"/>
      <c r="L51" s="1092">
        <f>(L49-L44)/L44</f>
        <v>0.27588202559821939</v>
      </c>
      <c r="M51" s="1092"/>
      <c r="N51" s="1092"/>
      <c r="O51" s="1092"/>
      <c r="P51" s="1093">
        <f>(P49-P44)/P44</f>
        <v>0.22488708236160837</v>
      </c>
      <c r="Q51" s="1094"/>
      <c r="R51" s="1105"/>
      <c r="S51" s="1105"/>
      <c r="T51" s="1105"/>
      <c r="U51" s="1106"/>
    </row>
    <row r="64" spans="1:21" ht="15" customHeight="1" x14ac:dyDescent="0.15">
      <c r="Q64"/>
      <c r="R64"/>
      <c r="S64"/>
    </row>
    <row r="65" spans="17:19" ht="15" customHeight="1" x14ac:dyDescent="0.15">
      <c r="Q65"/>
      <c r="R65"/>
      <c r="S65"/>
    </row>
    <row r="66" spans="17:19" ht="15" customHeight="1" x14ac:dyDescent="0.15">
      <c r="Q66"/>
      <c r="R66"/>
      <c r="S66"/>
    </row>
    <row r="67" spans="17:19" ht="15" customHeight="1" x14ac:dyDescent="0.15">
      <c r="Q67"/>
      <c r="R67"/>
      <c r="S67"/>
    </row>
    <row r="68" spans="17:19" ht="15" customHeight="1" x14ac:dyDescent="0.15">
      <c r="Q68"/>
      <c r="R68"/>
      <c r="S68"/>
    </row>
    <row r="69" spans="17:19" ht="15" customHeight="1" x14ac:dyDescent="0.15">
      <c r="Q69"/>
      <c r="R69"/>
      <c r="S69"/>
    </row>
    <row r="70" spans="17:19" ht="15" customHeight="1" x14ac:dyDescent="0.15">
      <c r="Q70"/>
      <c r="R70"/>
      <c r="S70"/>
    </row>
  </sheetData>
  <mergeCells count="110">
    <mergeCell ref="A1:D2"/>
    <mergeCell ref="E1:R2"/>
    <mergeCell ref="D5:E5"/>
    <mergeCell ref="O6:O10"/>
    <mergeCell ref="D6:D10"/>
    <mergeCell ref="O11:P11"/>
    <mergeCell ref="D11:E11"/>
    <mergeCell ref="O12:P12"/>
    <mergeCell ref="D12:E12"/>
    <mergeCell ref="A3:U3"/>
    <mergeCell ref="L4:N4"/>
    <mergeCell ref="O4:P4"/>
    <mergeCell ref="K4:K39"/>
    <mergeCell ref="A4:C4"/>
    <mergeCell ref="D4:E4"/>
    <mergeCell ref="L5:N12"/>
    <mergeCell ref="O5:P5"/>
    <mergeCell ref="A5:C12"/>
    <mergeCell ref="A13:J13"/>
    <mergeCell ref="L13:U13"/>
    <mergeCell ref="A32:C39"/>
    <mergeCell ref="D32:E32"/>
    <mergeCell ref="L32:N39"/>
    <mergeCell ref="O32:P32"/>
    <mergeCell ref="D33:D37"/>
    <mergeCell ref="O33:O37"/>
    <mergeCell ref="L23:N30"/>
    <mergeCell ref="O23:P23"/>
    <mergeCell ref="O24:O28"/>
    <mergeCell ref="D38:E38"/>
    <mergeCell ref="O38:P38"/>
    <mergeCell ref="D39:E39"/>
    <mergeCell ref="O39:P39"/>
    <mergeCell ref="A31:J31"/>
    <mergeCell ref="L31:U31"/>
    <mergeCell ref="A44:C51"/>
    <mergeCell ref="D44:E44"/>
    <mergeCell ref="F44:G44"/>
    <mergeCell ref="H44:I44"/>
    <mergeCell ref="J44:K44"/>
    <mergeCell ref="L44:O44"/>
    <mergeCell ref="P44:Q44"/>
    <mergeCell ref="A40:U40"/>
    <mergeCell ref="A41:U42"/>
    <mergeCell ref="A43:C43"/>
    <mergeCell ref="D43:E43"/>
    <mergeCell ref="F43:G43"/>
    <mergeCell ref="H43:I43"/>
    <mergeCell ref="J43:K43"/>
    <mergeCell ref="L43:O43"/>
    <mergeCell ref="P43:Q43"/>
    <mergeCell ref="R43:U43"/>
    <mergeCell ref="F51:G51"/>
    <mergeCell ref="J48:K48"/>
    <mergeCell ref="L48:O48"/>
    <mergeCell ref="P48:Q48"/>
    <mergeCell ref="P50:Q50"/>
    <mergeCell ref="D51:E51"/>
    <mergeCell ref="F49:G49"/>
    <mergeCell ref="D50:E50"/>
    <mergeCell ref="F50:G50"/>
    <mergeCell ref="H50:I50"/>
    <mergeCell ref="J50:K50"/>
    <mergeCell ref="L50:O50"/>
    <mergeCell ref="O15:O19"/>
    <mergeCell ref="O29:P29"/>
    <mergeCell ref="O20:P20"/>
    <mergeCell ref="O30:P30"/>
    <mergeCell ref="O21:P21"/>
    <mergeCell ref="D24:D28"/>
    <mergeCell ref="D15:D19"/>
    <mergeCell ref="D29:E29"/>
    <mergeCell ref="D20:E20"/>
    <mergeCell ref="D30:E30"/>
    <mergeCell ref="D21:E21"/>
    <mergeCell ref="A22:J22"/>
    <mergeCell ref="A23:C30"/>
    <mergeCell ref="D23:E23"/>
    <mergeCell ref="L22:U22"/>
    <mergeCell ref="A14:C21"/>
    <mergeCell ref="D14:E14"/>
    <mergeCell ref="L14:N21"/>
    <mergeCell ref="O14:P14"/>
    <mergeCell ref="D45:D49"/>
    <mergeCell ref="F45:G45"/>
    <mergeCell ref="H45:I45"/>
    <mergeCell ref="J45:K45"/>
    <mergeCell ref="L45:O45"/>
    <mergeCell ref="P45:Q45"/>
    <mergeCell ref="F46:G46"/>
    <mergeCell ref="H46:I46"/>
    <mergeCell ref="J46:K46"/>
    <mergeCell ref="L46:O46"/>
    <mergeCell ref="P46:Q46"/>
    <mergeCell ref="F47:G47"/>
    <mergeCell ref="H47:I47"/>
    <mergeCell ref="J47:K47"/>
    <mergeCell ref="L47:O47"/>
    <mergeCell ref="P47:Q47"/>
    <mergeCell ref="F48:G48"/>
    <mergeCell ref="H48:I48"/>
    <mergeCell ref="H51:I51"/>
    <mergeCell ref="J51:K51"/>
    <mergeCell ref="L51:O51"/>
    <mergeCell ref="P51:Q51"/>
    <mergeCell ref="H49:I49"/>
    <mergeCell ref="J49:K49"/>
    <mergeCell ref="L49:O49"/>
    <mergeCell ref="P49:Q49"/>
    <mergeCell ref="R44:U51"/>
  </mergeCells>
  <phoneticPr fontId="17" type="noConversion"/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AB141"/>
  <sheetViews>
    <sheetView zoomScale="60" zoomScaleNormal="60" workbookViewId="0">
      <selection activeCell="G57" sqref="G57"/>
    </sheetView>
  </sheetViews>
  <sheetFormatPr defaultColWidth="8.75" defaultRowHeight="14.25" x14ac:dyDescent="0.15"/>
  <cols>
    <col min="3" max="10" width="12"/>
    <col min="11" max="11" width="10.625"/>
    <col min="12" max="12" width="12"/>
    <col min="13" max="13" width="12.25"/>
    <col min="14" max="14" width="11.375"/>
    <col min="17" max="24" width="11.25"/>
    <col min="25" max="25" width="9.125"/>
    <col min="26" max="26" width="11.25"/>
  </cols>
  <sheetData>
    <row r="3" spans="1:28" ht="35.25" x14ac:dyDescent="0.15">
      <c r="A3" s="15" t="s">
        <v>192</v>
      </c>
    </row>
    <row r="4" spans="1:28" ht="22.5" x14ac:dyDescent="0.15">
      <c r="A4" s="16" t="s">
        <v>193</v>
      </c>
      <c r="B4" s="17" t="s">
        <v>9</v>
      </c>
      <c r="C4" s="18" t="s">
        <v>194</v>
      </c>
      <c r="D4" s="19" t="s">
        <v>195</v>
      </c>
      <c r="E4" s="19" t="s">
        <v>196</v>
      </c>
      <c r="F4" s="19" t="s">
        <v>197</v>
      </c>
      <c r="G4" s="19" t="s">
        <v>198</v>
      </c>
      <c r="H4" s="19" t="s">
        <v>199</v>
      </c>
      <c r="I4" s="19" t="s">
        <v>200</v>
      </c>
      <c r="J4" s="19" t="s">
        <v>201</v>
      </c>
      <c r="K4" s="19" t="s">
        <v>202</v>
      </c>
      <c r="L4" s="19" t="s">
        <v>203</v>
      </c>
      <c r="M4" s="19" t="s">
        <v>204</v>
      </c>
      <c r="N4" s="71" t="s">
        <v>205</v>
      </c>
      <c r="O4" s="72"/>
      <c r="P4" s="1409">
        <v>2019</v>
      </c>
      <c r="Q4" s="99" t="s">
        <v>194</v>
      </c>
      <c r="R4" s="99" t="s">
        <v>195</v>
      </c>
      <c r="S4" s="99" t="s">
        <v>196</v>
      </c>
      <c r="T4" s="99" t="s">
        <v>197</v>
      </c>
      <c r="U4" s="99" t="s">
        <v>198</v>
      </c>
      <c r="V4" s="99" t="s">
        <v>199</v>
      </c>
      <c r="W4" s="99" t="s">
        <v>200</v>
      </c>
      <c r="X4" s="99" t="s">
        <v>201</v>
      </c>
      <c r="Y4" s="99" t="s">
        <v>202</v>
      </c>
      <c r="Z4" s="99" t="s">
        <v>203</v>
      </c>
      <c r="AA4" s="99" t="s">
        <v>204</v>
      </c>
      <c r="AB4" s="99" t="s">
        <v>205</v>
      </c>
    </row>
    <row r="5" spans="1:28" ht="17.25" x14ac:dyDescent="0.15">
      <c r="A5" s="1415" t="s">
        <v>206</v>
      </c>
      <c r="B5" s="20" t="s">
        <v>21</v>
      </c>
      <c r="C5" s="21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123</v>
      </c>
      <c r="N5" s="73">
        <v>123</v>
      </c>
      <c r="O5" s="74"/>
      <c r="P5" s="1409"/>
      <c r="Q5" s="76">
        <v>128</v>
      </c>
      <c r="R5" s="76">
        <v>117</v>
      </c>
      <c r="S5" s="76">
        <v>117</v>
      </c>
      <c r="T5" s="76">
        <v>120</v>
      </c>
      <c r="U5" s="76">
        <v>122</v>
      </c>
      <c r="V5" s="76">
        <v>108</v>
      </c>
      <c r="W5" s="76">
        <v>102</v>
      </c>
      <c r="X5" s="76">
        <v>92</v>
      </c>
      <c r="Y5" s="76">
        <v>79</v>
      </c>
      <c r="Z5" s="76">
        <v>82</v>
      </c>
      <c r="AA5" s="76"/>
      <c r="AB5" s="76"/>
    </row>
    <row r="6" spans="1:28" ht="17.25" x14ac:dyDescent="0.15">
      <c r="A6" s="1416"/>
      <c r="B6" s="23" t="s">
        <v>22</v>
      </c>
      <c r="C6" s="24">
        <v>473</v>
      </c>
      <c r="D6" s="25">
        <v>460</v>
      </c>
      <c r="E6" s="25">
        <v>494</v>
      </c>
      <c r="F6" s="25">
        <v>496</v>
      </c>
      <c r="G6" s="25">
        <v>465</v>
      </c>
      <c r="H6" s="25">
        <v>493</v>
      </c>
      <c r="I6" s="25">
        <v>508</v>
      </c>
      <c r="J6" s="25">
        <v>519</v>
      </c>
      <c r="K6" s="25">
        <v>507</v>
      </c>
      <c r="L6" s="25">
        <v>483</v>
      </c>
      <c r="M6" s="25">
        <v>460</v>
      </c>
      <c r="N6" s="75">
        <v>449</v>
      </c>
      <c r="O6" s="76"/>
      <c r="Q6" s="100">
        <v>417</v>
      </c>
      <c r="R6" s="100">
        <v>416</v>
      </c>
      <c r="S6" s="100">
        <v>428</v>
      </c>
      <c r="T6" s="100">
        <v>426</v>
      </c>
      <c r="U6">
        <v>422</v>
      </c>
      <c r="V6">
        <v>425</v>
      </c>
      <c r="W6">
        <v>385</v>
      </c>
      <c r="X6" s="100">
        <v>403</v>
      </c>
      <c r="Y6" s="100">
        <v>430</v>
      </c>
      <c r="Z6" s="100">
        <v>475</v>
      </c>
    </row>
    <row r="7" spans="1:28" ht="17.25" x14ac:dyDescent="0.15">
      <c r="A7" s="1416"/>
      <c r="B7" s="23" t="s">
        <v>207</v>
      </c>
      <c r="C7" s="26">
        <v>126</v>
      </c>
      <c r="D7" s="27">
        <v>119</v>
      </c>
      <c r="E7" s="27">
        <v>127</v>
      </c>
      <c r="F7" s="27">
        <v>128</v>
      </c>
      <c r="G7" s="27">
        <v>128</v>
      </c>
      <c r="H7" s="27">
        <v>128</v>
      </c>
      <c r="I7" s="27">
        <v>129</v>
      </c>
      <c r="J7" s="27">
        <v>123</v>
      </c>
      <c r="K7" s="27">
        <v>119</v>
      </c>
      <c r="L7" s="27">
        <v>105</v>
      </c>
      <c r="M7" s="27">
        <v>87</v>
      </c>
      <c r="N7" s="77">
        <v>82</v>
      </c>
      <c r="Q7">
        <v>75</v>
      </c>
      <c r="R7">
        <v>67</v>
      </c>
      <c r="S7">
        <v>71</v>
      </c>
      <c r="T7">
        <v>70</v>
      </c>
      <c r="U7">
        <v>64</v>
      </c>
      <c r="V7">
        <v>64</v>
      </c>
      <c r="W7">
        <v>60</v>
      </c>
      <c r="X7">
        <v>58</v>
      </c>
      <c r="Y7">
        <v>60</v>
      </c>
      <c r="Z7">
        <v>65</v>
      </c>
    </row>
    <row r="8" spans="1:28" ht="17.25" x14ac:dyDescent="0.15">
      <c r="A8" s="1416"/>
      <c r="B8" s="23" t="s">
        <v>26</v>
      </c>
      <c r="C8" s="28">
        <v>2</v>
      </c>
      <c r="D8" s="29">
        <v>2</v>
      </c>
      <c r="E8" s="29">
        <v>2</v>
      </c>
      <c r="F8" s="29">
        <v>2</v>
      </c>
      <c r="G8" s="29">
        <v>5</v>
      </c>
      <c r="H8" s="29">
        <v>6</v>
      </c>
      <c r="I8" s="29">
        <v>6</v>
      </c>
      <c r="J8" s="29">
        <v>8</v>
      </c>
      <c r="K8" s="29">
        <v>8</v>
      </c>
      <c r="L8" s="29">
        <v>9</v>
      </c>
      <c r="M8" s="29">
        <v>9</v>
      </c>
      <c r="N8" s="78">
        <v>9</v>
      </c>
      <c r="Q8">
        <v>13</v>
      </c>
      <c r="R8">
        <v>14</v>
      </c>
      <c r="S8">
        <v>20</v>
      </c>
      <c r="T8">
        <v>27</v>
      </c>
      <c r="U8">
        <v>30</v>
      </c>
      <c r="V8">
        <v>35</v>
      </c>
      <c r="W8">
        <v>44</v>
      </c>
      <c r="X8">
        <v>63</v>
      </c>
      <c r="Y8">
        <v>68</v>
      </c>
      <c r="Z8">
        <v>72</v>
      </c>
    </row>
    <row r="9" spans="1:28" ht="17.25" x14ac:dyDescent="0.15">
      <c r="A9" s="1416"/>
      <c r="B9" s="23" t="s">
        <v>208</v>
      </c>
      <c r="C9" s="28">
        <v>236</v>
      </c>
      <c r="D9" s="29">
        <v>215</v>
      </c>
      <c r="E9" s="29">
        <v>219</v>
      </c>
      <c r="F9" s="29">
        <v>214</v>
      </c>
      <c r="G9" s="29">
        <v>202</v>
      </c>
      <c r="H9" s="29">
        <v>201</v>
      </c>
      <c r="I9" s="29">
        <v>197</v>
      </c>
      <c r="J9" s="29">
        <v>194</v>
      </c>
      <c r="K9" s="29">
        <v>171</v>
      </c>
      <c r="L9" s="36">
        <v>147</v>
      </c>
      <c r="M9" s="36">
        <v>136</v>
      </c>
      <c r="N9" s="79">
        <v>137</v>
      </c>
      <c r="Q9">
        <v>132</v>
      </c>
      <c r="R9">
        <v>137</v>
      </c>
      <c r="S9">
        <v>136</v>
      </c>
      <c r="T9">
        <v>137</v>
      </c>
      <c r="U9">
        <v>142</v>
      </c>
      <c r="V9">
        <v>149</v>
      </c>
      <c r="W9">
        <v>168</v>
      </c>
      <c r="X9">
        <v>178</v>
      </c>
      <c r="Y9">
        <v>185</v>
      </c>
      <c r="Z9">
        <v>179</v>
      </c>
    </row>
    <row r="10" spans="1:28" ht="17.25" x14ac:dyDescent="0.15">
      <c r="A10" s="1416"/>
      <c r="B10" s="23" t="s">
        <v>23</v>
      </c>
      <c r="C10" s="24">
        <v>50</v>
      </c>
      <c r="D10" s="25">
        <v>51</v>
      </c>
      <c r="E10" s="25">
        <v>50</v>
      </c>
      <c r="F10" s="25">
        <v>50</v>
      </c>
      <c r="G10" s="25">
        <v>52</v>
      </c>
      <c r="H10" s="25">
        <v>52</v>
      </c>
      <c r="I10" s="25">
        <v>51</v>
      </c>
      <c r="J10" s="25">
        <v>49</v>
      </c>
      <c r="K10" s="25">
        <v>53</v>
      </c>
      <c r="L10" s="25">
        <v>50</v>
      </c>
      <c r="M10" s="25">
        <v>51</v>
      </c>
      <c r="N10" s="75">
        <v>52</v>
      </c>
      <c r="Q10">
        <v>51</v>
      </c>
      <c r="R10">
        <v>51</v>
      </c>
      <c r="S10">
        <v>55</v>
      </c>
      <c r="T10">
        <v>59</v>
      </c>
      <c r="U10">
        <v>58</v>
      </c>
      <c r="V10">
        <v>56</v>
      </c>
      <c r="W10">
        <v>59</v>
      </c>
      <c r="X10">
        <v>59</v>
      </c>
      <c r="Y10">
        <v>58</v>
      </c>
      <c r="Z10">
        <v>60</v>
      </c>
    </row>
    <row r="11" spans="1:28" ht="17.25" x14ac:dyDescent="0.15">
      <c r="A11" s="1416"/>
      <c r="B11" s="23" t="s">
        <v>25</v>
      </c>
      <c r="C11" s="28">
        <v>27</v>
      </c>
      <c r="D11" s="29">
        <v>27</v>
      </c>
      <c r="E11" s="29">
        <v>25</v>
      </c>
      <c r="F11" s="29">
        <v>28</v>
      </c>
      <c r="G11" s="29">
        <v>24</v>
      </c>
      <c r="H11" s="29">
        <v>27</v>
      </c>
      <c r="I11" s="29">
        <v>27</v>
      </c>
      <c r="J11" s="29">
        <v>27</v>
      </c>
      <c r="K11" s="29">
        <v>23</v>
      </c>
      <c r="L11" s="29">
        <v>23</v>
      </c>
      <c r="M11" s="29">
        <v>16</v>
      </c>
      <c r="N11" s="78">
        <v>15</v>
      </c>
      <c r="Q11">
        <v>15</v>
      </c>
      <c r="R11">
        <v>16</v>
      </c>
      <c r="S11">
        <v>15</v>
      </c>
      <c r="T11">
        <v>15</v>
      </c>
      <c r="U11">
        <v>15</v>
      </c>
      <c r="V11">
        <v>15</v>
      </c>
      <c r="W11">
        <v>14</v>
      </c>
      <c r="X11">
        <v>14</v>
      </c>
      <c r="Y11">
        <v>19</v>
      </c>
      <c r="Z11">
        <v>19</v>
      </c>
    </row>
    <row r="12" spans="1:28" ht="17.25" x14ac:dyDescent="0.15">
      <c r="A12" s="1417"/>
      <c r="B12" s="30" t="s">
        <v>28</v>
      </c>
      <c r="C12" s="31">
        <f>SUM(C5:C11)</f>
        <v>914</v>
      </c>
      <c r="D12" s="32">
        <f>SUM(D5:D11)</f>
        <v>874</v>
      </c>
      <c r="E12" s="32">
        <f t="shared" ref="E12:N12" si="0">SUM(E5:E11)</f>
        <v>917</v>
      </c>
      <c r="F12" s="32">
        <f t="shared" si="0"/>
        <v>918</v>
      </c>
      <c r="G12" s="32">
        <f t="shared" si="0"/>
        <v>876</v>
      </c>
      <c r="H12" s="32">
        <f t="shared" si="0"/>
        <v>907</v>
      </c>
      <c r="I12" s="32">
        <f t="shared" si="0"/>
        <v>918</v>
      </c>
      <c r="J12" s="32">
        <f t="shared" si="0"/>
        <v>920</v>
      </c>
      <c r="K12" s="32">
        <f t="shared" si="0"/>
        <v>881</v>
      </c>
      <c r="L12" s="32">
        <f t="shared" si="0"/>
        <v>817</v>
      </c>
      <c r="M12" s="32">
        <f t="shared" si="0"/>
        <v>882</v>
      </c>
      <c r="N12" s="80">
        <f t="shared" si="0"/>
        <v>867</v>
      </c>
      <c r="Q12" s="76">
        <f>SUM(Q5:Q11)</f>
        <v>831</v>
      </c>
      <c r="R12" s="76">
        <f>SUM(R5:R11)</f>
        <v>818</v>
      </c>
      <c r="S12" s="76">
        <f t="shared" ref="S12:Z12" si="1">SUM(S5:S11)</f>
        <v>842</v>
      </c>
      <c r="T12" s="76">
        <f t="shared" si="1"/>
        <v>854</v>
      </c>
      <c r="U12" s="76">
        <f t="shared" si="1"/>
        <v>853</v>
      </c>
      <c r="V12" s="76">
        <f t="shared" si="1"/>
        <v>852</v>
      </c>
      <c r="W12" s="76">
        <f t="shared" si="1"/>
        <v>832</v>
      </c>
      <c r="X12" s="76">
        <f t="shared" si="1"/>
        <v>867</v>
      </c>
      <c r="Y12" s="76">
        <f t="shared" si="1"/>
        <v>899</v>
      </c>
      <c r="Z12" s="76">
        <f t="shared" si="1"/>
        <v>952</v>
      </c>
    </row>
    <row r="13" spans="1:28" ht="17.25" x14ac:dyDescent="0.15">
      <c r="A13" s="1415" t="s">
        <v>209</v>
      </c>
      <c r="B13" s="20" t="s">
        <v>21</v>
      </c>
      <c r="C13" s="33">
        <v>128</v>
      </c>
      <c r="D13" s="34">
        <v>117</v>
      </c>
      <c r="E13" s="34">
        <v>117</v>
      </c>
      <c r="F13" s="34">
        <v>120</v>
      </c>
      <c r="G13" s="34">
        <v>122</v>
      </c>
      <c r="H13" s="34">
        <v>108</v>
      </c>
      <c r="I13" s="34">
        <v>102</v>
      </c>
      <c r="J13" s="34">
        <v>92</v>
      </c>
      <c r="K13" s="34">
        <v>79</v>
      </c>
      <c r="L13" s="34">
        <v>82</v>
      </c>
      <c r="M13" s="81">
        <v>86</v>
      </c>
      <c r="N13" s="82">
        <v>86</v>
      </c>
    </row>
    <row r="14" spans="1:28" ht="17.25" x14ac:dyDescent="0.15">
      <c r="A14" s="1416"/>
      <c r="B14" s="23" t="s">
        <v>22</v>
      </c>
      <c r="C14" s="35">
        <v>417</v>
      </c>
      <c r="D14" s="36">
        <v>416</v>
      </c>
      <c r="E14" s="36">
        <v>428</v>
      </c>
      <c r="F14" s="36">
        <v>426</v>
      </c>
      <c r="G14" s="29">
        <v>422</v>
      </c>
      <c r="H14" s="29">
        <v>425</v>
      </c>
      <c r="I14" s="29">
        <v>385</v>
      </c>
      <c r="J14" s="36">
        <v>403</v>
      </c>
      <c r="K14" s="36">
        <v>430</v>
      </c>
      <c r="L14" s="36">
        <v>475</v>
      </c>
      <c r="M14" s="29">
        <v>339</v>
      </c>
      <c r="N14" s="78">
        <v>335</v>
      </c>
    </row>
    <row r="15" spans="1:28" ht="17.25" x14ac:dyDescent="0.15">
      <c r="A15" s="1416"/>
      <c r="B15" s="23" t="s">
        <v>207</v>
      </c>
      <c r="C15" s="28">
        <v>75</v>
      </c>
      <c r="D15" s="29">
        <v>67</v>
      </c>
      <c r="E15" s="29">
        <v>71</v>
      </c>
      <c r="F15" s="29">
        <v>70</v>
      </c>
      <c r="G15" s="29">
        <v>64</v>
      </c>
      <c r="H15" s="29">
        <v>64</v>
      </c>
      <c r="I15" s="29">
        <v>60</v>
      </c>
      <c r="J15" s="29">
        <v>58</v>
      </c>
      <c r="K15" s="29">
        <v>60</v>
      </c>
      <c r="L15" s="29">
        <v>65</v>
      </c>
      <c r="M15" s="29">
        <v>63</v>
      </c>
      <c r="N15" s="78">
        <v>64</v>
      </c>
    </row>
    <row r="16" spans="1:28" ht="17.25" x14ac:dyDescent="0.15">
      <c r="A16" s="1416"/>
      <c r="B16" s="23" t="s">
        <v>26</v>
      </c>
      <c r="C16" s="28">
        <v>13</v>
      </c>
      <c r="D16" s="29">
        <v>14</v>
      </c>
      <c r="E16" s="29">
        <v>20</v>
      </c>
      <c r="F16" s="29">
        <v>27</v>
      </c>
      <c r="G16" s="29">
        <v>30</v>
      </c>
      <c r="H16" s="29">
        <v>35</v>
      </c>
      <c r="I16" s="29">
        <v>44</v>
      </c>
      <c r="J16" s="29">
        <v>63</v>
      </c>
      <c r="K16" s="29">
        <v>68</v>
      </c>
      <c r="L16" s="29">
        <v>72</v>
      </c>
      <c r="M16" s="29">
        <v>66</v>
      </c>
      <c r="N16" s="78">
        <v>67</v>
      </c>
    </row>
    <row r="17" spans="1:28" ht="17.25" x14ac:dyDescent="0.15">
      <c r="A17" s="1416"/>
      <c r="B17" s="23" t="s">
        <v>208</v>
      </c>
      <c r="C17" s="28">
        <v>132</v>
      </c>
      <c r="D17" s="29">
        <v>137</v>
      </c>
      <c r="E17" s="29">
        <v>136</v>
      </c>
      <c r="F17" s="29">
        <v>137</v>
      </c>
      <c r="G17" s="29">
        <v>142</v>
      </c>
      <c r="H17" s="29">
        <v>149</v>
      </c>
      <c r="I17" s="29">
        <v>168</v>
      </c>
      <c r="J17" s="29">
        <v>178</v>
      </c>
      <c r="K17" s="29">
        <v>185</v>
      </c>
      <c r="L17" s="29">
        <v>179</v>
      </c>
      <c r="M17" s="29">
        <v>180</v>
      </c>
      <c r="N17" s="78">
        <v>172</v>
      </c>
    </row>
    <row r="18" spans="1:28" ht="17.25" x14ac:dyDescent="0.15">
      <c r="A18" s="1416"/>
      <c r="B18" s="23" t="s">
        <v>23</v>
      </c>
      <c r="C18" s="28">
        <v>51</v>
      </c>
      <c r="D18" s="29">
        <v>51</v>
      </c>
      <c r="E18" s="29">
        <v>55</v>
      </c>
      <c r="F18" s="29">
        <v>59</v>
      </c>
      <c r="G18" s="29">
        <v>58</v>
      </c>
      <c r="H18" s="29">
        <v>56</v>
      </c>
      <c r="I18" s="29">
        <v>59</v>
      </c>
      <c r="J18" s="29">
        <v>59</v>
      </c>
      <c r="K18" s="29">
        <v>58</v>
      </c>
      <c r="L18" s="29">
        <v>60</v>
      </c>
      <c r="M18" s="29">
        <v>62</v>
      </c>
      <c r="N18" s="78">
        <v>60</v>
      </c>
    </row>
    <row r="19" spans="1:28" ht="17.25" x14ac:dyDescent="0.15">
      <c r="A19" s="1416"/>
      <c r="B19" s="23" t="s">
        <v>25</v>
      </c>
      <c r="C19" s="28">
        <v>15</v>
      </c>
      <c r="D19" s="29">
        <v>16</v>
      </c>
      <c r="E19" s="29">
        <v>15</v>
      </c>
      <c r="F19" s="29">
        <v>15</v>
      </c>
      <c r="G19" s="29">
        <v>15</v>
      </c>
      <c r="H19" s="29">
        <v>15</v>
      </c>
      <c r="I19" s="29">
        <v>14</v>
      </c>
      <c r="J19" s="29">
        <v>14</v>
      </c>
      <c r="K19" s="29">
        <v>19</v>
      </c>
      <c r="L19" s="29">
        <v>19</v>
      </c>
      <c r="M19" s="29">
        <v>18</v>
      </c>
      <c r="N19" s="78">
        <v>27</v>
      </c>
    </row>
    <row r="20" spans="1:28" ht="17.25" x14ac:dyDescent="0.15">
      <c r="A20" s="1417"/>
      <c r="B20" s="30" t="s">
        <v>28</v>
      </c>
      <c r="C20" s="31">
        <f>SUM(C13:C19)</f>
        <v>831</v>
      </c>
      <c r="D20" s="32">
        <f>SUM(D13:D19)</f>
        <v>818</v>
      </c>
      <c r="E20" s="32">
        <f t="shared" ref="E20:N20" si="2">SUM(E13:E19)</f>
        <v>842</v>
      </c>
      <c r="F20" s="32">
        <f t="shared" si="2"/>
        <v>854</v>
      </c>
      <c r="G20" s="32">
        <f t="shared" si="2"/>
        <v>853</v>
      </c>
      <c r="H20" s="32">
        <f t="shared" si="2"/>
        <v>852</v>
      </c>
      <c r="I20" s="32">
        <f t="shared" si="2"/>
        <v>832</v>
      </c>
      <c r="J20" s="32">
        <f t="shared" si="2"/>
        <v>867</v>
      </c>
      <c r="K20" s="32">
        <f t="shared" si="2"/>
        <v>899</v>
      </c>
      <c r="L20" s="32">
        <f t="shared" si="2"/>
        <v>952</v>
      </c>
      <c r="M20" s="32">
        <f t="shared" si="2"/>
        <v>814</v>
      </c>
      <c r="N20" s="32">
        <f t="shared" si="2"/>
        <v>811</v>
      </c>
    </row>
    <row r="21" spans="1:28" ht="17.25" x14ac:dyDescent="0.15">
      <c r="A21" s="1415" t="s">
        <v>210</v>
      </c>
      <c r="B21" s="20" t="s">
        <v>21</v>
      </c>
      <c r="C21" s="37">
        <v>94</v>
      </c>
      <c r="D21" s="38">
        <v>74</v>
      </c>
      <c r="E21" s="38">
        <v>82</v>
      </c>
      <c r="F21" s="38">
        <v>91</v>
      </c>
      <c r="G21" s="39">
        <v>91</v>
      </c>
      <c r="H21" s="34"/>
      <c r="I21" s="34"/>
      <c r="J21" s="34"/>
      <c r="K21" s="34"/>
      <c r="L21" s="34"/>
      <c r="M21" s="81"/>
      <c r="N21" s="82"/>
    </row>
    <row r="22" spans="1:28" ht="17.25" x14ac:dyDescent="0.15">
      <c r="A22" s="1416"/>
      <c r="B22" s="23" t="s">
        <v>22</v>
      </c>
      <c r="C22" s="35">
        <v>447</v>
      </c>
      <c r="D22" s="36">
        <v>429</v>
      </c>
      <c r="E22" s="38">
        <v>439</v>
      </c>
      <c r="F22" s="38">
        <v>432</v>
      </c>
      <c r="G22" s="36">
        <v>429</v>
      </c>
      <c r="H22" s="29"/>
      <c r="I22" s="29"/>
      <c r="J22" s="36"/>
      <c r="K22" s="36"/>
      <c r="L22" s="36"/>
      <c r="M22" s="29"/>
      <c r="N22" s="78"/>
    </row>
    <row r="23" spans="1:28" ht="17.25" x14ac:dyDescent="0.15">
      <c r="A23" s="1416"/>
      <c r="B23" s="23" t="s">
        <v>207</v>
      </c>
      <c r="C23" s="28">
        <v>64</v>
      </c>
      <c r="D23" s="29">
        <v>60</v>
      </c>
      <c r="E23" s="38">
        <v>85</v>
      </c>
      <c r="F23" s="38">
        <v>87</v>
      </c>
      <c r="G23" s="36">
        <v>80</v>
      </c>
      <c r="H23" s="29"/>
      <c r="I23" s="29"/>
      <c r="J23" s="29"/>
      <c r="K23" s="29"/>
      <c r="L23" s="29"/>
      <c r="M23" s="29"/>
      <c r="N23" s="78"/>
    </row>
    <row r="24" spans="1:28" ht="17.25" x14ac:dyDescent="0.15">
      <c r="A24" s="1416"/>
      <c r="B24" s="23" t="s">
        <v>26</v>
      </c>
      <c r="C24" s="28">
        <v>65</v>
      </c>
      <c r="D24" s="29">
        <v>68</v>
      </c>
      <c r="E24" s="38">
        <v>65</v>
      </c>
      <c r="F24" s="38">
        <v>61</v>
      </c>
      <c r="G24" s="36">
        <v>61</v>
      </c>
      <c r="H24" s="29"/>
      <c r="I24" s="29"/>
      <c r="J24" s="29"/>
      <c r="K24" s="29"/>
      <c r="L24" s="29"/>
      <c r="M24" s="29"/>
      <c r="N24" s="78"/>
    </row>
    <row r="25" spans="1:28" ht="17.25" x14ac:dyDescent="0.15">
      <c r="A25" s="1416"/>
      <c r="B25" s="23" t="s">
        <v>208</v>
      </c>
      <c r="C25" s="28">
        <v>165</v>
      </c>
      <c r="D25" s="29">
        <v>165</v>
      </c>
      <c r="E25" s="38">
        <v>164</v>
      </c>
      <c r="F25" s="38">
        <v>155</v>
      </c>
      <c r="G25" s="36">
        <v>144</v>
      </c>
      <c r="H25" s="29"/>
      <c r="I25" s="29"/>
      <c r="J25" s="29"/>
      <c r="K25" s="29"/>
      <c r="L25" s="29"/>
      <c r="M25" s="29"/>
      <c r="N25" s="78"/>
    </row>
    <row r="26" spans="1:28" ht="17.25" x14ac:dyDescent="0.15">
      <c r="A26" s="1416"/>
      <c r="B26" s="23" t="s">
        <v>23</v>
      </c>
      <c r="C26" s="28">
        <v>58</v>
      </c>
      <c r="D26" s="29">
        <v>57</v>
      </c>
      <c r="E26" s="38">
        <v>72</v>
      </c>
      <c r="F26" s="38">
        <v>75</v>
      </c>
      <c r="G26" s="36">
        <v>70</v>
      </c>
      <c r="H26" s="29"/>
      <c r="I26" s="29"/>
      <c r="J26" s="29"/>
      <c r="K26" s="29"/>
      <c r="L26" s="29"/>
      <c r="M26" s="29"/>
      <c r="N26" s="78"/>
    </row>
    <row r="27" spans="1:28" ht="17.25" x14ac:dyDescent="0.15">
      <c r="A27" s="1416"/>
      <c r="B27" s="23" t="s">
        <v>25</v>
      </c>
      <c r="C27" s="28">
        <v>22</v>
      </c>
      <c r="D27" s="29">
        <v>22</v>
      </c>
      <c r="E27" s="38">
        <v>19</v>
      </c>
      <c r="F27" s="38">
        <v>16</v>
      </c>
      <c r="G27" s="36">
        <v>17</v>
      </c>
      <c r="H27" s="29"/>
      <c r="I27" s="29"/>
      <c r="J27" s="29"/>
      <c r="K27" s="29"/>
      <c r="L27" s="29"/>
      <c r="M27" s="29"/>
      <c r="N27" s="78"/>
    </row>
    <row r="28" spans="1:28" ht="17.25" x14ac:dyDescent="0.15">
      <c r="A28" s="1418"/>
      <c r="B28" s="40" t="s">
        <v>27</v>
      </c>
      <c r="C28" s="41">
        <v>12</v>
      </c>
      <c r="D28" s="42">
        <v>17</v>
      </c>
      <c r="E28" s="38">
        <v>21</v>
      </c>
      <c r="F28" s="38">
        <v>22</v>
      </c>
      <c r="G28" s="43">
        <v>22</v>
      </c>
      <c r="H28" s="42"/>
      <c r="I28" s="42"/>
      <c r="J28" s="42"/>
      <c r="K28" s="42"/>
      <c r="L28" s="42"/>
      <c r="M28" s="42"/>
      <c r="N28" s="83"/>
    </row>
    <row r="29" spans="1:28" ht="17.25" x14ac:dyDescent="0.15">
      <c r="A29" s="1417"/>
      <c r="B29" s="30" t="s">
        <v>28</v>
      </c>
      <c r="C29" s="31">
        <f t="shared" ref="C29:N29" si="3">SUM(C21:C28)</f>
        <v>927</v>
      </c>
      <c r="D29" s="31">
        <f t="shared" si="3"/>
        <v>892</v>
      </c>
      <c r="E29" s="31">
        <f t="shared" si="3"/>
        <v>947</v>
      </c>
      <c r="F29" s="31">
        <f t="shared" si="3"/>
        <v>939</v>
      </c>
      <c r="G29" s="31">
        <f t="shared" si="3"/>
        <v>914</v>
      </c>
      <c r="H29" s="31">
        <f t="shared" si="3"/>
        <v>0</v>
      </c>
      <c r="I29" s="31">
        <f t="shared" si="3"/>
        <v>0</v>
      </c>
      <c r="J29" s="31">
        <f t="shared" si="3"/>
        <v>0</v>
      </c>
      <c r="K29" s="31">
        <f t="shared" si="3"/>
        <v>0</v>
      </c>
      <c r="L29" s="31">
        <f t="shared" si="3"/>
        <v>0</v>
      </c>
      <c r="M29" s="31">
        <f t="shared" si="3"/>
        <v>0</v>
      </c>
      <c r="N29" s="31">
        <f t="shared" si="3"/>
        <v>0</v>
      </c>
    </row>
    <row r="30" spans="1:28" ht="16.5" customHeight="1" x14ac:dyDescent="0.15"/>
    <row r="31" spans="1:28" ht="35.25" x14ac:dyDescent="0.15">
      <c r="A31" s="15" t="s">
        <v>64</v>
      </c>
    </row>
    <row r="32" spans="1:28" ht="22.5" x14ac:dyDescent="0.15">
      <c r="A32" s="44" t="s">
        <v>193</v>
      </c>
      <c r="B32" s="45" t="s">
        <v>9</v>
      </c>
      <c r="C32" s="46" t="s">
        <v>194</v>
      </c>
      <c r="D32" s="47" t="s">
        <v>195</v>
      </c>
      <c r="E32" s="47" t="s">
        <v>196</v>
      </c>
      <c r="F32" s="47" t="s">
        <v>197</v>
      </c>
      <c r="G32" s="47" t="s">
        <v>198</v>
      </c>
      <c r="H32" s="47" t="s">
        <v>199</v>
      </c>
      <c r="I32" s="47" t="s">
        <v>200</v>
      </c>
      <c r="J32" s="47" t="s">
        <v>201</v>
      </c>
      <c r="K32" s="47" t="s">
        <v>202</v>
      </c>
      <c r="L32" s="47" t="s">
        <v>203</v>
      </c>
      <c r="M32" s="47" t="s">
        <v>204</v>
      </c>
      <c r="N32" s="84" t="s">
        <v>205</v>
      </c>
      <c r="Q32" s="99" t="s">
        <v>194</v>
      </c>
      <c r="R32" s="99" t="s">
        <v>195</v>
      </c>
      <c r="S32" s="99" t="s">
        <v>196</v>
      </c>
      <c r="T32" s="99" t="s">
        <v>197</v>
      </c>
      <c r="U32" s="99" t="s">
        <v>198</v>
      </c>
      <c r="V32" s="99" t="s">
        <v>199</v>
      </c>
      <c r="W32" s="99" t="s">
        <v>200</v>
      </c>
      <c r="X32" s="99" t="s">
        <v>201</v>
      </c>
      <c r="Y32" s="99" t="s">
        <v>202</v>
      </c>
      <c r="Z32" s="99" t="s">
        <v>203</v>
      </c>
      <c r="AA32" s="99" t="s">
        <v>204</v>
      </c>
      <c r="AB32" s="99" t="s">
        <v>205</v>
      </c>
    </row>
    <row r="33" spans="1:28" ht="17.25" x14ac:dyDescent="0.15">
      <c r="A33" s="1414" t="s">
        <v>206</v>
      </c>
      <c r="B33" s="48" t="s">
        <v>21</v>
      </c>
      <c r="C33" s="49">
        <v>3684.3561645186801</v>
      </c>
      <c r="D33" s="50">
        <v>2929.6955951846699</v>
      </c>
      <c r="E33" s="50">
        <v>3855.61397698363</v>
      </c>
      <c r="F33" s="50">
        <v>2362.4367609354699</v>
      </c>
      <c r="G33" s="50">
        <v>2496.74794594788</v>
      </c>
      <c r="H33" s="50">
        <v>2595.8960523576998</v>
      </c>
      <c r="I33" s="50">
        <v>2691.2763577597002</v>
      </c>
      <c r="J33" s="50">
        <v>2091.9875464185702</v>
      </c>
      <c r="K33" s="50">
        <v>1877.3597577754001</v>
      </c>
      <c r="L33" s="50">
        <v>1653.8834857965501</v>
      </c>
      <c r="M33" s="50">
        <v>1714.7973603810001</v>
      </c>
      <c r="N33" s="85">
        <v>554.51542891378995</v>
      </c>
      <c r="Q33" s="89">
        <v>1667.3558898666099</v>
      </c>
      <c r="R33" s="89">
        <v>1289.40261830077</v>
      </c>
      <c r="S33" s="89">
        <v>2495.9297064337502</v>
      </c>
      <c r="T33" s="89">
        <v>2177.55811791735</v>
      </c>
      <c r="U33" s="89">
        <v>1506.40971131579</v>
      </c>
      <c r="V33" s="89">
        <v>1395.24495263158</v>
      </c>
      <c r="W33" s="89">
        <v>1233.90241343158</v>
      </c>
      <c r="X33" s="89">
        <v>1530.2300068421</v>
      </c>
      <c r="Y33" s="89">
        <v>1360.84033458309</v>
      </c>
      <c r="Z33" s="89">
        <v>1659</v>
      </c>
      <c r="AA33" s="89"/>
      <c r="AB33" s="89"/>
    </row>
    <row r="34" spans="1:28" ht="17.25" x14ac:dyDescent="0.15">
      <c r="A34" s="1411"/>
      <c r="B34" s="51" t="s">
        <v>22</v>
      </c>
      <c r="C34" s="52">
        <v>4205</v>
      </c>
      <c r="D34" s="53">
        <v>3342</v>
      </c>
      <c r="E34" s="53">
        <v>3515</v>
      </c>
      <c r="F34" s="53">
        <v>2768.3639782205501</v>
      </c>
      <c r="G34" s="53">
        <v>3297.4884169519701</v>
      </c>
      <c r="H34" s="53">
        <v>2698.5812342295899</v>
      </c>
      <c r="I34" s="53">
        <v>2472.93279211559</v>
      </c>
      <c r="J34" s="53">
        <v>2079.8836500779398</v>
      </c>
      <c r="K34" s="53">
        <v>1883.1895198801701</v>
      </c>
      <c r="L34" s="53">
        <v>2556.3636728566398</v>
      </c>
      <c r="M34" s="53">
        <v>2013.3518096416501</v>
      </c>
      <c r="N34" s="86">
        <v>2751.6502453155999</v>
      </c>
      <c r="Q34" s="89">
        <v>2826</v>
      </c>
      <c r="R34" s="89">
        <v>1881</v>
      </c>
      <c r="S34" s="89">
        <v>3111</v>
      </c>
      <c r="T34" s="89">
        <v>2847.8958802132802</v>
      </c>
      <c r="U34" s="89">
        <v>2675.4450295684301</v>
      </c>
      <c r="V34" s="89">
        <v>2386.9292338289001</v>
      </c>
      <c r="W34" s="89">
        <v>2012.7534130602401</v>
      </c>
      <c r="X34" s="89">
        <v>2452.88292601386</v>
      </c>
      <c r="Y34" s="89">
        <v>2526.09291961496</v>
      </c>
      <c r="Z34" s="89">
        <v>2860.5415439378298</v>
      </c>
    </row>
    <row r="35" spans="1:28" ht="17.25" x14ac:dyDescent="0.15">
      <c r="A35" s="1411"/>
      <c r="B35" s="51" t="s">
        <v>207</v>
      </c>
      <c r="C35" s="52">
        <v>643</v>
      </c>
      <c r="D35" s="53">
        <v>688.6</v>
      </c>
      <c r="E35" s="53">
        <v>772.7</v>
      </c>
      <c r="F35" s="53">
        <v>721.5</v>
      </c>
      <c r="G35" s="53">
        <v>705.7</v>
      </c>
      <c r="H35" s="53">
        <v>675.7</v>
      </c>
      <c r="I35" s="53">
        <v>673</v>
      </c>
      <c r="J35" s="53">
        <v>614.70000000000005</v>
      </c>
      <c r="K35" s="53">
        <v>580.35</v>
      </c>
      <c r="L35" s="53">
        <v>772</v>
      </c>
      <c r="M35" s="53">
        <v>515</v>
      </c>
      <c r="N35" s="86">
        <v>522</v>
      </c>
      <c r="Q35" s="101">
        <v>729</v>
      </c>
      <c r="R35" s="101">
        <v>479</v>
      </c>
      <c r="S35" s="101">
        <v>871</v>
      </c>
      <c r="T35" s="101">
        <v>779</v>
      </c>
      <c r="U35" s="101">
        <v>637.57000000000005</v>
      </c>
      <c r="V35" s="101">
        <v>591.88</v>
      </c>
      <c r="W35" s="101">
        <v>662.72</v>
      </c>
      <c r="X35" s="101">
        <v>764.48</v>
      </c>
      <c r="Y35" s="101">
        <v>966.49</v>
      </c>
      <c r="Z35">
        <v>934.41</v>
      </c>
    </row>
    <row r="36" spans="1:28" ht="17.25" x14ac:dyDescent="0.15">
      <c r="A36" s="1411"/>
      <c r="B36" s="23" t="s">
        <v>26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87">
        <v>0</v>
      </c>
      <c r="Q36" s="89">
        <v>0</v>
      </c>
      <c r="R36" s="89">
        <v>0</v>
      </c>
      <c r="S36" s="89">
        <v>0</v>
      </c>
      <c r="T36" s="89">
        <v>9.9082000000000008</v>
      </c>
      <c r="U36" s="89">
        <v>0</v>
      </c>
      <c r="V36" s="89">
        <v>5.1555999999999997</v>
      </c>
      <c r="W36" s="89">
        <v>26.63</v>
      </c>
      <c r="X36" s="89">
        <v>152.29</v>
      </c>
      <c r="Y36" s="89">
        <v>224.05</v>
      </c>
      <c r="Z36" s="89">
        <v>278.46704299999999</v>
      </c>
    </row>
    <row r="37" spans="1:28" ht="17.25" x14ac:dyDescent="0.15">
      <c r="A37" s="1411"/>
      <c r="B37" s="23" t="s">
        <v>208</v>
      </c>
      <c r="C37" s="52">
        <v>1332.54</v>
      </c>
      <c r="D37" s="53">
        <v>335.12</v>
      </c>
      <c r="E37" s="53">
        <v>1397.85</v>
      </c>
      <c r="F37" s="53">
        <v>889.49</v>
      </c>
      <c r="G37" s="53">
        <v>1049.67</v>
      </c>
      <c r="H37" s="53">
        <v>753.54</v>
      </c>
      <c r="I37" s="53">
        <v>680.28</v>
      </c>
      <c r="J37" s="53">
        <v>766.72</v>
      </c>
      <c r="K37" s="53">
        <v>749.67</v>
      </c>
      <c r="L37" s="53">
        <v>900.11</v>
      </c>
      <c r="M37" s="53">
        <v>925.33</v>
      </c>
      <c r="N37" s="86">
        <v>977.18</v>
      </c>
      <c r="Q37">
        <v>405.35</v>
      </c>
      <c r="R37">
        <v>306.97000000000003</v>
      </c>
      <c r="S37">
        <v>929.03</v>
      </c>
      <c r="T37">
        <v>578.29</v>
      </c>
      <c r="U37">
        <v>575.23</v>
      </c>
      <c r="V37">
        <v>918.65</v>
      </c>
      <c r="W37">
        <v>1309.1500000000001</v>
      </c>
      <c r="X37">
        <v>1572.22</v>
      </c>
      <c r="Y37">
        <v>1783.61</v>
      </c>
      <c r="Z37">
        <v>1679.09</v>
      </c>
    </row>
    <row r="38" spans="1:28" ht="17.25" x14ac:dyDescent="0.15">
      <c r="A38" s="1411"/>
      <c r="B38" s="23" t="s">
        <v>23</v>
      </c>
      <c r="C38" s="52">
        <v>665.65</v>
      </c>
      <c r="D38" s="53">
        <v>602.97</v>
      </c>
      <c r="E38" s="53">
        <v>606.17999999999995</v>
      </c>
      <c r="F38" s="53">
        <v>1123.69</v>
      </c>
      <c r="G38" s="53">
        <v>994.08</v>
      </c>
      <c r="H38" s="53">
        <v>847.13</v>
      </c>
      <c r="I38" s="53">
        <v>431.27</v>
      </c>
      <c r="J38" s="53">
        <v>447.65</v>
      </c>
      <c r="K38" s="53">
        <v>631.1</v>
      </c>
      <c r="L38" s="53">
        <v>857.91</v>
      </c>
      <c r="M38" s="53">
        <v>1007.36</v>
      </c>
      <c r="N38" s="86">
        <v>728.47</v>
      </c>
      <c r="Q38" s="101">
        <v>1124.44</v>
      </c>
      <c r="R38" s="101">
        <v>775.61</v>
      </c>
      <c r="S38" s="101">
        <v>1221.93</v>
      </c>
      <c r="T38" s="101">
        <v>1182.3472999999999</v>
      </c>
      <c r="U38" s="101">
        <v>1425.66</v>
      </c>
      <c r="V38" s="101">
        <v>1086.5820000000001</v>
      </c>
      <c r="W38" s="101">
        <v>401.25221590201801</v>
      </c>
      <c r="X38" s="101">
        <v>446.43207498530001</v>
      </c>
      <c r="Y38" s="101">
        <v>586.04463857344695</v>
      </c>
      <c r="Z38">
        <v>1062.0601937691699</v>
      </c>
    </row>
    <row r="39" spans="1:28" ht="17.25" x14ac:dyDescent="0.15">
      <c r="A39" s="1411"/>
      <c r="B39" s="23" t="s">
        <v>25</v>
      </c>
      <c r="C39" s="52">
        <v>246.74110400000001</v>
      </c>
      <c r="D39" s="53">
        <v>62.352899999999998</v>
      </c>
      <c r="E39" s="53">
        <v>298.77668699999998</v>
      </c>
      <c r="F39" s="53">
        <v>209.541877</v>
      </c>
      <c r="G39" s="53">
        <v>147.23521</v>
      </c>
      <c r="H39" s="53">
        <v>129.80294799999999</v>
      </c>
      <c r="I39" s="53">
        <v>77.537294000000003</v>
      </c>
      <c r="J39" s="53">
        <v>68.668012000000004</v>
      </c>
      <c r="K39" s="53">
        <v>44.458460000000002</v>
      </c>
      <c r="L39" s="53">
        <v>53.782823</v>
      </c>
      <c r="M39" s="53">
        <v>98.759195000000005</v>
      </c>
      <c r="N39" s="86">
        <v>29.810063</v>
      </c>
      <c r="Q39" s="101">
        <v>13.27</v>
      </c>
      <c r="R39" s="101">
        <v>12.41</v>
      </c>
      <c r="S39" s="101">
        <v>15.85</v>
      </c>
      <c r="T39" s="101">
        <v>20.5</v>
      </c>
      <c r="U39" s="101">
        <v>20.420000000000002</v>
      </c>
      <c r="V39" s="101">
        <v>15</v>
      </c>
      <c r="W39" s="101">
        <v>8.99</v>
      </c>
      <c r="X39" s="101">
        <v>33.89</v>
      </c>
      <c r="Y39" s="101">
        <v>17.079999999999998</v>
      </c>
      <c r="Z39">
        <v>16.62</v>
      </c>
    </row>
    <row r="40" spans="1:28" ht="17.25" x14ac:dyDescent="0.15">
      <c r="A40" s="1412"/>
      <c r="B40" s="30" t="s">
        <v>28</v>
      </c>
      <c r="C40" s="56">
        <f>SUM(C33:C39)</f>
        <v>10777.287268518679</v>
      </c>
      <c r="D40" s="57">
        <f>SUM(D33:D39)</f>
        <v>7960.7384951846707</v>
      </c>
      <c r="E40" s="57">
        <f t="shared" ref="E40:AB40" si="4">SUM(E33:E39)</f>
        <v>10446.120663983629</v>
      </c>
      <c r="F40" s="57">
        <f t="shared" si="4"/>
        <v>8075.0226161560204</v>
      </c>
      <c r="G40" s="57">
        <f t="shared" si="4"/>
        <v>8690.9215728998515</v>
      </c>
      <c r="H40" s="57">
        <f t="shared" si="4"/>
        <v>7700.6502345872887</v>
      </c>
      <c r="I40" s="57">
        <f t="shared" si="4"/>
        <v>7026.2964438752897</v>
      </c>
      <c r="J40" s="57">
        <f t="shared" si="4"/>
        <v>6069.6092084965094</v>
      </c>
      <c r="K40" s="57">
        <f t="shared" si="4"/>
        <v>5766.1277376555709</v>
      </c>
      <c r="L40" s="57">
        <f t="shared" si="4"/>
        <v>6794.0499816531892</v>
      </c>
      <c r="M40" s="57">
        <f t="shared" si="4"/>
        <v>6274.5983650226499</v>
      </c>
      <c r="N40" s="88">
        <f t="shared" si="4"/>
        <v>5563.6257372293903</v>
      </c>
      <c r="O40" s="89"/>
      <c r="P40" s="89"/>
      <c r="Q40" s="89">
        <f t="shared" si="4"/>
        <v>6765.4158898666101</v>
      </c>
      <c r="R40" s="89">
        <f t="shared" si="4"/>
        <v>4744.3926183007698</v>
      </c>
      <c r="S40" s="89">
        <f t="shared" si="4"/>
        <v>8644.7397064337492</v>
      </c>
      <c r="T40" s="89">
        <f t="shared" si="4"/>
        <v>7595.4994981306299</v>
      </c>
      <c r="U40" s="89">
        <f t="shared" si="4"/>
        <v>6840.7347408842197</v>
      </c>
      <c r="V40" s="89">
        <f t="shared" si="4"/>
        <v>6399.4417864604802</v>
      </c>
      <c r="W40" s="89">
        <f t="shared" si="4"/>
        <v>5655.3980423938383</v>
      </c>
      <c r="X40" s="89">
        <f t="shared" si="4"/>
        <v>6952.4250078412597</v>
      </c>
      <c r="Y40" s="89">
        <f t="shared" si="4"/>
        <v>7464.2078927714965</v>
      </c>
      <c r="Z40" s="89">
        <f t="shared" si="4"/>
        <v>8490.1887807069998</v>
      </c>
      <c r="AA40" s="89">
        <f t="shared" si="4"/>
        <v>0</v>
      </c>
      <c r="AB40" s="89">
        <f t="shared" si="4"/>
        <v>0</v>
      </c>
    </row>
    <row r="41" spans="1:28" ht="17.25" x14ac:dyDescent="0.15">
      <c r="A41" s="1410" t="s">
        <v>209</v>
      </c>
      <c r="B41" s="58" t="s">
        <v>21</v>
      </c>
      <c r="C41" s="59">
        <v>1667.3558898666099</v>
      </c>
      <c r="D41" s="60">
        <v>1289.40261830077</v>
      </c>
      <c r="E41" s="60">
        <v>2495.9297064337502</v>
      </c>
      <c r="F41" s="60">
        <v>2177.55811791735</v>
      </c>
      <c r="G41" s="60">
        <v>1506.40971131579</v>
      </c>
      <c r="H41" s="60">
        <v>1395.24495263158</v>
      </c>
      <c r="I41" s="60">
        <v>1233.90241343158</v>
      </c>
      <c r="J41" s="60">
        <v>1530.2300068421</v>
      </c>
      <c r="K41" s="60">
        <v>1360.84033458309</v>
      </c>
      <c r="L41" s="60">
        <v>1659</v>
      </c>
      <c r="M41" s="60">
        <v>1841.88</v>
      </c>
      <c r="N41" s="90">
        <v>1891.32</v>
      </c>
    </row>
    <row r="42" spans="1:28" ht="17.25" x14ac:dyDescent="0.15">
      <c r="A42" s="1411"/>
      <c r="B42" s="51" t="s">
        <v>22</v>
      </c>
      <c r="C42" s="52">
        <v>2826</v>
      </c>
      <c r="D42" s="53">
        <v>1881</v>
      </c>
      <c r="E42" s="53">
        <v>3111</v>
      </c>
      <c r="F42" s="53">
        <v>2847.8958802132802</v>
      </c>
      <c r="G42" s="53">
        <v>2675.4450295684301</v>
      </c>
      <c r="H42" s="53">
        <v>2386.9292338289001</v>
      </c>
      <c r="I42" s="53">
        <v>2012.7534130602401</v>
      </c>
      <c r="J42" s="53">
        <v>2452.88292601386</v>
      </c>
      <c r="K42" s="53">
        <v>2526.09291961496</v>
      </c>
      <c r="L42" s="53">
        <v>2860.5415439378298</v>
      </c>
      <c r="M42" s="91">
        <v>3351.04742399836</v>
      </c>
      <c r="N42" s="92">
        <v>3604.7972825479601</v>
      </c>
    </row>
    <row r="43" spans="1:28" ht="17.25" x14ac:dyDescent="0.15">
      <c r="A43" s="1411"/>
      <c r="B43" s="51" t="s">
        <v>207</v>
      </c>
      <c r="C43" s="61">
        <v>729</v>
      </c>
      <c r="D43" s="62">
        <v>479</v>
      </c>
      <c r="E43" s="62">
        <v>871</v>
      </c>
      <c r="F43" s="62">
        <v>779</v>
      </c>
      <c r="G43" s="62">
        <v>637.57000000000005</v>
      </c>
      <c r="H43" s="62">
        <v>591.88</v>
      </c>
      <c r="I43" s="62">
        <v>662.72</v>
      </c>
      <c r="J43" s="62">
        <v>764.48</v>
      </c>
      <c r="K43" s="62">
        <v>966.49</v>
      </c>
      <c r="L43" s="64">
        <v>934.41</v>
      </c>
      <c r="M43" s="64">
        <v>944.96</v>
      </c>
      <c r="N43" s="93">
        <v>908.28</v>
      </c>
    </row>
    <row r="44" spans="1:28" ht="17.25" x14ac:dyDescent="0.15">
      <c r="A44" s="1411"/>
      <c r="B44" s="23" t="s">
        <v>26</v>
      </c>
      <c r="C44" s="52">
        <v>0</v>
      </c>
      <c r="D44" s="53">
        <v>0</v>
      </c>
      <c r="E44" s="53">
        <v>0</v>
      </c>
      <c r="F44" s="53">
        <v>9.9082000000000008</v>
      </c>
      <c r="G44" s="53">
        <v>0</v>
      </c>
      <c r="H44" s="53">
        <v>5.1555999999999997</v>
      </c>
      <c r="I44" s="53">
        <v>26.63</v>
      </c>
      <c r="J44" s="53">
        <v>152.29</v>
      </c>
      <c r="K44" s="53">
        <v>224.05</v>
      </c>
      <c r="L44" s="53">
        <v>278.46704299999999</v>
      </c>
      <c r="M44" s="64">
        <v>210.79</v>
      </c>
      <c r="N44" s="93">
        <v>155.26</v>
      </c>
    </row>
    <row r="45" spans="1:28" ht="17.25" x14ac:dyDescent="0.15">
      <c r="A45" s="1411"/>
      <c r="B45" s="23" t="s">
        <v>208</v>
      </c>
      <c r="C45" s="63">
        <v>405.35</v>
      </c>
      <c r="D45" s="64">
        <v>306.97000000000003</v>
      </c>
      <c r="E45" s="64">
        <v>929.03</v>
      </c>
      <c r="F45" s="64">
        <v>578.29</v>
      </c>
      <c r="G45" s="64">
        <v>575.23</v>
      </c>
      <c r="H45" s="64">
        <v>918.65</v>
      </c>
      <c r="I45" s="64">
        <v>1309.1500000000001</v>
      </c>
      <c r="J45" s="64">
        <v>1572.22</v>
      </c>
      <c r="K45" s="64">
        <v>1783.61</v>
      </c>
      <c r="L45" s="64">
        <v>1679.09</v>
      </c>
      <c r="M45" s="64">
        <v>1016.94</v>
      </c>
      <c r="N45" s="93">
        <v>1357.63</v>
      </c>
    </row>
    <row r="46" spans="1:28" ht="17.25" x14ac:dyDescent="0.15">
      <c r="A46" s="1411"/>
      <c r="B46" s="23" t="s">
        <v>23</v>
      </c>
      <c r="C46" s="61">
        <v>1124.44</v>
      </c>
      <c r="D46" s="62">
        <v>775.61</v>
      </c>
      <c r="E46" s="62">
        <v>1221.93</v>
      </c>
      <c r="F46" s="53">
        <v>1182.3472999999999</v>
      </c>
      <c r="G46" s="62">
        <v>1425.66</v>
      </c>
      <c r="H46" s="62">
        <v>1086.5820000000001</v>
      </c>
      <c r="I46" s="62">
        <v>401.25221590201801</v>
      </c>
      <c r="J46" s="62">
        <v>446.43207498530001</v>
      </c>
      <c r="K46" s="62">
        <v>586.04463857344695</v>
      </c>
      <c r="L46" s="91">
        <v>1062.0601937691699</v>
      </c>
      <c r="M46" s="91">
        <v>1903.1125689999999</v>
      </c>
      <c r="N46" s="92">
        <v>1696.2469639999999</v>
      </c>
    </row>
    <row r="47" spans="1:28" ht="17.25" x14ac:dyDescent="0.15">
      <c r="A47" s="1411"/>
      <c r="B47" s="23" t="s">
        <v>25</v>
      </c>
      <c r="C47" s="61">
        <v>13.27</v>
      </c>
      <c r="D47" s="62">
        <v>12.41</v>
      </c>
      <c r="E47" s="62">
        <v>15.85</v>
      </c>
      <c r="F47" s="62">
        <v>20.5</v>
      </c>
      <c r="G47" s="62">
        <v>20.420000000000002</v>
      </c>
      <c r="H47" s="62">
        <v>15</v>
      </c>
      <c r="I47" s="62">
        <v>8.99</v>
      </c>
      <c r="J47" s="62">
        <v>33.89</v>
      </c>
      <c r="K47" s="62">
        <v>17.079999999999998</v>
      </c>
      <c r="L47" s="64">
        <v>16.62</v>
      </c>
      <c r="M47" s="64">
        <v>36.57</v>
      </c>
      <c r="N47" s="93">
        <v>16.420000000000002</v>
      </c>
    </row>
    <row r="48" spans="1:28" ht="17.25" x14ac:dyDescent="0.15">
      <c r="A48" s="1412"/>
      <c r="B48" s="30" t="s">
        <v>28</v>
      </c>
      <c r="C48" s="56">
        <f t="shared" ref="C48:N48" si="5">SUM(C41:C47)</f>
        <v>6765.4158898666101</v>
      </c>
      <c r="D48" s="57">
        <f t="shared" si="5"/>
        <v>4744.3926183007698</v>
      </c>
      <c r="E48" s="57">
        <f t="shared" si="5"/>
        <v>8644.7397064337492</v>
      </c>
      <c r="F48" s="57">
        <f t="shared" si="5"/>
        <v>7595.4994981306299</v>
      </c>
      <c r="G48" s="57">
        <f t="shared" si="5"/>
        <v>6840.7347408842197</v>
      </c>
      <c r="H48" s="57">
        <f t="shared" si="5"/>
        <v>6399.4417864604802</v>
      </c>
      <c r="I48" s="57">
        <f t="shared" si="5"/>
        <v>5655.3980423938383</v>
      </c>
      <c r="J48" s="57">
        <f t="shared" si="5"/>
        <v>6952.4250078412597</v>
      </c>
      <c r="K48" s="57">
        <f t="shared" si="5"/>
        <v>7464.2078927714965</v>
      </c>
      <c r="L48" s="57">
        <f t="shared" si="5"/>
        <v>8490.1887807069998</v>
      </c>
      <c r="M48" s="57">
        <f t="shared" si="5"/>
        <v>9305.2999929983598</v>
      </c>
      <c r="N48" s="88">
        <f t="shared" si="5"/>
        <v>9629.954246547959</v>
      </c>
    </row>
    <row r="49" spans="1:28" ht="17.25" x14ac:dyDescent="0.15">
      <c r="A49" s="1410" t="s">
        <v>210</v>
      </c>
      <c r="B49" s="58" t="s">
        <v>21</v>
      </c>
      <c r="C49" s="59">
        <v>1567.31</v>
      </c>
      <c r="D49" s="59">
        <v>513.20000000000005</v>
      </c>
      <c r="E49" s="60">
        <v>1646.92</v>
      </c>
      <c r="F49" s="60">
        <v>2207</v>
      </c>
      <c r="G49" s="60">
        <v>1995.86</v>
      </c>
      <c r="H49" s="60"/>
      <c r="I49" s="60"/>
      <c r="J49" s="60"/>
      <c r="K49" s="60"/>
      <c r="L49" s="60"/>
      <c r="M49" s="60"/>
      <c r="N49" s="90"/>
    </row>
    <row r="50" spans="1:28" ht="17.25" x14ac:dyDescent="0.15">
      <c r="A50" s="1411"/>
      <c r="B50" s="51" t="s">
        <v>22</v>
      </c>
      <c r="C50" s="59">
        <v>2256.3297289068801</v>
      </c>
      <c r="D50" s="59">
        <v>925.8</v>
      </c>
      <c r="E50" s="53">
        <v>2443.9782458381301</v>
      </c>
      <c r="F50" s="60">
        <v>3202.29</v>
      </c>
      <c r="G50" s="53">
        <v>2769.98</v>
      </c>
      <c r="H50" s="53"/>
      <c r="I50" s="53"/>
      <c r="J50" s="53"/>
      <c r="K50" s="53"/>
      <c r="L50" s="53"/>
      <c r="M50" s="91"/>
      <c r="N50" s="92"/>
    </row>
    <row r="51" spans="1:28" ht="17.25" x14ac:dyDescent="0.15">
      <c r="A51" s="1411"/>
      <c r="B51" s="51" t="s">
        <v>207</v>
      </c>
      <c r="C51" s="59">
        <v>892.53</v>
      </c>
      <c r="D51" s="59">
        <v>407.44</v>
      </c>
      <c r="E51" s="62">
        <v>1287.76</v>
      </c>
      <c r="F51" s="60">
        <v>1548.15</v>
      </c>
      <c r="G51" s="62">
        <v>1206.07</v>
      </c>
      <c r="H51" s="62"/>
      <c r="I51" s="62"/>
      <c r="J51" s="62"/>
      <c r="K51" s="62"/>
      <c r="L51" s="64"/>
      <c r="M51" s="64"/>
      <c r="N51" s="93"/>
    </row>
    <row r="52" spans="1:28" ht="17.25" x14ac:dyDescent="0.15">
      <c r="A52" s="1411"/>
      <c r="B52" s="23" t="s">
        <v>26</v>
      </c>
      <c r="C52" s="59">
        <v>224.24178000000001</v>
      </c>
      <c r="D52" s="59">
        <v>95.26</v>
      </c>
      <c r="E52" s="53">
        <v>328.55753399999998</v>
      </c>
      <c r="F52" s="60">
        <v>329.58</v>
      </c>
      <c r="G52" s="53">
        <v>386.55</v>
      </c>
      <c r="H52" s="53"/>
      <c r="I52" s="53"/>
      <c r="J52" s="53"/>
      <c r="K52" s="53"/>
      <c r="L52" s="53"/>
      <c r="M52" s="64"/>
      <c r="N52" s="93"/>
    </row>
    <row r="53" spans="1:28" ht="17.25" x14ac:dyDescent="0.15">
      <c r="A53" s="1411"/>
      <c r="B53" s="23" t="s">
        <v>208</v>
      </c>
      <c r="C53" s="59">
        <v>748.23</v>
      </c>
      <c r="D53" s="59">
        <v>189.61499574336301</v>
      </c>
      <c r="E53" s="64">
        <v>637.67999999999995</v>
      </c>
      <c r="F53" s="60">
        <v>797.38</v>
      </c>
      <c r="G53" s="64">
        <v>477.52</v>
      </c>
      <c r="H53" s="64"/>
      <c r="I53" s="64"/>
      <c r="J53" s="64"/>
      <c r="K53" s="64"/>
      <c r="L53" s="64"/>
      <c r="M53" s="64"/>
      <c r="N53" s="93"/>
    </row>
    <row r="54" spans="1:28" ht="17.25" x14ac:dyDescent="0.15">
      <c r="A54" s="1411"/>
      <c r="B54" s="23" t="s">
        <v>23</v>
      </c>
      <c r="C54" s="59">
        <v>1501.66</v>
      </c>
      <c r="D54" s="59">
        <v>54.5</v>
      </c>
      <c r="E54" s="62">
        <v>926.33</v>
      </c>
      <c r="F54" s="60">
        <v>2000.8</v>
      </c>
      <c r="G54" s="62">
        <v>1340.4</v>
      </c>
      <c r="H54" s="62"/>
      <c r="I54" s="62"/>
      <c r="J54" s="62"/>
      <c r="K54" s="62"/>
      <c r="L54" s="91"/>
      <c r="M54" s="91"/>
      <c r="N54" s="92"/>
    </row>
    <row r="55" spans="1:28" ht="17.25" x14ac:dyDescent="0.15">
      <c r="A55" s="1411"/>
      <c r="B55" s="23" t="s">
        <v>25</v>
      </c>
      <c r="C55" s="59">
        <v>2.1800000000000002</v>
      </c>
      <c r="D55" s="59">
        <v>3.273247</v>
      </c>
      <c r="E55" s="62">
        <v>25.79</v>
      </c>
      <c r="F55" s="60">
        <v>14.27</v>
      </c>
      <c r="G55" s="62">
        <v>15.41</v>
      </c>
      <c r="H55" s="62"/>
      <c r="I55" s="62"/>
      <c r="J55" s="62"/>
      <c r="K55" s="62"/>
      <c r="L55" s="64"/>
      <c r="M55" s="64"/>
      <c r="N55" s="93"/>
    </row>
    <row r="56" spans="1:28" ht="17.25" x14ac:dyDescent="0.15">
      <c r="A56" s="1413"/>
      <c r="B56" s="40" t="s">
        <v>27</v>
      </c>
      <c r="C56" s="65">
        <v>205.501993</v>
      </c>
      <c r="D56" s="65">
        <v>101.473277</v>
      </c>
      <c r="E56" s="66">
        <v>241.955016</v>
      </c>
      <c r="F56" s="60">
        <v>372.89048542816897</v>
      </c>
      <c r="G56" s="66">
        <v>299.17</v>
      </c>
      <c r="H56" s="66"/>
      <c r="I56" s="66"/>
      <c r="J56" s="66"/>
      <c r="K56" s="66"/>
      <c r="L56" s="94"/>
      <c r="M56" s="94"/>
      <c r="N56" s="95"/>
    </row>
    <row r="57" spans="1:28" ht="17.25" x14ac:dyDescent="0.15">
      <c r="A57" s="1412"/>
      <c r="B57" s="30" t="s">
        <v>28</v>
      </c>
      <c r="C57" s="56">
        <f>SUM(C49:C56)</f>
        <v>7397.9835019068796</v>
      </c>
      <c r="D57" s="56">
        <f>SUM(D49:D56)</f>
        <v>2290.5615197433631</v>
      </c>
      <c r="E57" s="56">
        <f t="shared" ref="E57:N57" si="6">SUM(E49:E56)</f>
        <v>7538.9707958381296</v>
      </c>
      <c r="F57" s="56">
        <f t="shared" si="6"/>
        <v>10472.360485428169</v>
      </c>
      <c r="G57" s="56">
        <f t="shared" si="6"/>
        <v>8490.9599999999991</v>
      </c>
      <c r="H57" s="56">
        <f t="shared" si="6"/>
        <v>0</v>
      </c>
      <c r="I57" s="56">
        <f t="shared" si="6"/>
        <v>0</v>
      </c>
      <c r="J57" s="56">
        <f t="shared" si="6"/>
        <v>0</v>
      </c>
      <c r="K57" s="56">
        <f t="shared" si="6"/>
        <v>0</v>
      </c>
      <c r="L57" s="56">
        <f t="shared" si="6"/>
        <v>0</v>
      </c>
      <c r="M57" s="56">
        <f t="shared" si="6"/>
        <v>0</v>
      </c>
      <c r="N57" s="56">
        <f t="shared" si="6"/>
        <v>0</v>
      </c>
    </row>
    <row r="59" spans="1:28" ht="35.25" x14ac:dyDescent="0.15">
      <c r="A59" s="15" t="s">
        <v>211</v>
      </c>
    </row>
    <row r="60" spans="1:28" ht="22.5" x14ac:dyDescent="0.15">
      <c r="A60" s="44" t="s">
        <v>193</v>
      </c>
      <c r="B60" s="45" t="s">
        <v>9</v>
      </c>
      <c r="C60" s="46" t="s">
        <v>194</v>
      </c>
      <c r="D60" s="47" t="s">
        <v>195</v>
      </c>
      <c r="E60" s="47" t="s">
        <v>196</v>
      </c>
      <c r="F60" s="47" t="s">
        <v>197</v>
      </c>
      <c r="G60" s="47" t="s">
        <v>198</v>
      </c>
      <c r="H60" s="47" t="s">
        <v>199</v>
      </c>
      <c r="I60" s="47" t="s">
        <v>200</v>
      </c>
      <c r="J60" s="47" t="s">
        <v>201</v>
      </c>
      <c r="K60" s="47" t="s">
        <v>202</v>
      </c>
      <c r="L60" s="47" t="s">
        <v>203</v>
      </c>
      <c r="M60" s="47" t="s">
        <v>204</v>
      </c>
      <c r="N60" s="84" t="s">
        <v>205</v>
      </c>
      <c r="Q60" s="99" t="s">
        <v>194</v>
      </c>
      <c r="R60" s="99" t="s">
        <v>195</v>
      </c>
      <c r="S60" s="99" t="s">
        <v>196</v>
      </c>
      <c r="T60" s="99" t="s">
        <v>197</v>
      </c>
      <c r="U60" s="99" t="s">
        <v>198</v>
      </c>
      <c r="V60" s="99" t="s">
        <v>199</v>
      </c>
      <c r="W60" s="99" t="s">
        <v>200</v>
      </c>
      <c r="X60" s="99" t="s">
        <v>201</v>
      </c>
      <c r="Y60" s="99" t="s">
        <v>202</v>
      </c>
      <c r="Z60" s="99" t="s">
        <v>203</v>
      </c>
      <c r="AA60" s="99" t="s">
        <v>204</v>
      </c>
      <c r="AB60" s="99" t="s">
        <v>205</v>
      </c>
    </row>
    <row r="61" spans="1:28" ht="17.25" x14ac:dyDescent="0.15">
      <c r="A61" s="1414" t="s">
        <v>206</v>
      </c>
      <c r="B61" s="48" t="s">
        <v>21</v>
      </c>
      <c r="C61" s="67">
        <v>0.86</v>
      </c>
      <c r="D61" s="68">
        <v>0.876</v>
      </c>
      <c r="E61" s="68">
        <v>0.86299999999999999</v>
      </c>
      <c r="F61" s="68">
        <v>0.81399999999999995</v>
      </c>
      <c r="G61" s="68">
        <v>0.81689999999999996</v>
      </c>
      <c r="H61" s="68">
        <v>0.87129999999999996</v>
      </c>
      <c r="I61" s="68">
        <v>0.88419999999999999</v>
      </c>
      <c r="J61" s="68">
        <v>0.85310066749408797</v>
      </c>
      <c r="K61" s="68">
        <v>0.83150000000000002</v>
      </c>
      <c r="L61" s="68">
        <v>0.83460000000000001</v>
      </c>
      <c r="M61" s="68">
        <v>0.84870000000000001</v>
      </c>
      <c r="N61" s="96">
        <v>0.86860000000000004</v>
      </c>
      <c r="Q61" s="102">
        <v>0.64684126033657496</v>
      </c>
      <c r="R61" s="102">
        <v>0.76235631850941998</v>
      </c>
      <c r="S61" s="102">
        <v>0.86383787249839705</v>
      </c>
      <c r="T61" s="102">
        <v>0.86383787249839705</v>
      </c>
      <c r="U61" s="102">
        <v>0.88331007213294899</v>
      </c>
      <c r="V61" s="102">
        <v>0.89139282492810801</v>
      </c>
      <c r="W61" s="102">
        <v>0.89173209724718605</v>
      </c>
      <c r="X61" s="102">
        <v>0.76883219128152802</v>
      </c>
      <c r="Y61" s="102">
        <v>0.74908684081537702</v>
      </c>
      <c r="Z61" s="102">
        <v>0.75006666785187304</v>
      </c>
    </row>
    <row r="62" spans="1:28" ht="17.25" x14ac:dyDescent="0.15">
      <c r="A62" s="1411"/>
      <c r="B62" s="51" t="s">
        <v>22</v>
      </c>
      <c r="C62" s="69">
        <v>0.87</v>
      </c>
      <c r="D62" s="70">
        <v>0.90500000000000003</v>
      </c>
      <c r="E62" s="70">
        <v>0.9</v>
      </c>
      <c r="F62" s="70">
        <v>0.85</v>
      </c>
      <c r="G62" s="70">
        <v>0.875</v>
      </c>
      <c r="H62" s="70">
        <v>0.89</v>
      </c>
      <c r="I62" s="70">
        <v>0.875</v>
      </c>
      <c r="J62" s="70">
        <v>0.89</v>
      </c>
      <c r="K62" s="70">
        <v>0.94499999999999995</v>
      </c>
      <c r="L62" s="70">
        <v>0.95</v>
      </c>
      <c r="M62" s="70">
        <v>0.92500000000000004</v>
      </c>
      <c r="N62" s="97">
        <v>0.94499999999999995</v>
      </c>
      <c r="O62" s="98"/>
      <c r="Q62" s="98">
        <v>0.95053441718786602</v>
      </c>
      <c r="R62" s="98">
        <v>0.87598009902872698</v>
      </c>
      <c r="S62" s="98">
        <v>0.90985356106157</v>
      </c>
      <c r="T62" s="98">
        <v>0.87862191719865101</v>
      </c>
      <c r="U62" s="98">
        <v>0.84104081297251698</v>
      </c>
      <c r="V62" s="98">
        <v>0.84332431831894905</v>
      </c>
      <c r="W62" s="98">
        <v>0.85643932024417002</v>
      </c>
      <c r="X62" s="98">
        <v>0.82415147968095503</v>
      </c>
      <c r="Y62" s="98">
        <v>0.94589580665287498</v>
      </c>
      <c r="Z62" s="98">
        <v>0.82198093496638103</v>
      </c>
    </row>
    <row r="63" spans="1:28" ht="17.25" x14ac:dyDescent="0.15">
      <c r="A63" s="1411"/>
      <c r="B63" s="51" t="s">
        <v>207</v>
      </c>
      <c r="C63" s="69">
        <v>0.34</v>
      </c>
      <c r="D63" s="70">
        <v>0.37359999999999999</v>
      </c>
      <c r="E63" s="70">
        <v>0.37140000000000001</v>
      </c>
      <c r="F63" s="70">
        <v>0.37969999999999998</v>
      </c>
      <c r="G63" s="70">
        <v>0.3931</v>
      </c>
      <c r="H63" s="70">
        <v>0.38390000000000002</v>
      </c>
      <c r="I63" s="70">
        <v>0.44369999999999998</v>
      </c>
      <c r="J63" s="70">
        <v>0.43330000000000002</v>
      </c>
      <c r="K63" s="70">
        <v>0.45610000000000001</v>
      </c>
      <c r="L63" s="70">
        <v>0.48530000000000001</v>
      </c>
      <c r="M63" s="70">
        <v>0.50409999999999999</v>
      </c>
      <c r="N63" s="97">
        <v>0.40489999999999998</v>
      </c>
      <c r="Q63" s="98">
        <v>0.56742533877121404</v>
      </c>
      <c r="R63" s="98">
        <v>0.57212497230223802</v>
      </c>
      <c r="S63" s="98">
        <v>0.58030092839611602</v>
      </c>
      <c r="T63" s="98">
        <v>0.61049968374446595</v>
      </c>
      <c r="U63" s="98">
        <v>0.68188742202234198</v>
      </c>
      <c r="V63" s="98">
        <v>0.75021132713440397</v>
      </c>
      <c r="W63" s="98">
        <v>0.77165354330708702</v>
      </c>
      <c r="X63" s="98">
        <v>0.776926312709183</v>
      </c>
      <c r="Y63" s="98">
        <v>0.77016942440255898</v>
      </c>
      <c r="Z63" s="98">
        <v>0.75004008551576695</v>
      </c>
    </row>
    <row r="64" spans="1:28" ht="17.25" x14ac:dyDescent="0.15">
      <c r="A64" s="1411"/>
      <c r="B64" s="23" t="s">
        <v>26</v>
      </c>
      <c r="C64" s="69"/>
      <c r="D64" s="70"/>
      <c r="E64" s="70"/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97">
        <v>0</v>
      </c>
      <c r="Q64" s="98"/>
      <c r="R64" s="98"/>
      <c r="S64" s="98"/>
      <c r="T64" s="102">
        <v>0.87444933920704804</v>
      </c>
      <c r="U64" s="102">
        <v>0.98971000935453701</v>
      </c>
      <c r="V64" s="102">
        <v>0.87402597402597404</v>
      </c>
      <c r="W64" s="102">
        <v>0.99741100323624599</v>
      </c>
      <c r="X64" s="102">
        <v>0.95737874582490501</v>
      </c>
      <c r="Y64" s="102">
        <v>0.94565970864931104</v>
      </c>
      <c r="Z64" s="102">
        <v>0.99668930443922699</v>
      </c>
    </row>
    <row r="65" spans="1:26" ht="17.25" x14ac:dyDescent="0.15">
      <c r="A65" s="1411"/>
      <c r="B65" s="23" t="s">
        <v>208</v>
      </c>
      <c r="C65" s="103">
        <v>0.59299999999999997</v>
      </c>
      <c r="D65" s="70">
        <v>0.56000000000000005</v>
      </c>
      <c r="E65" s="104">
        <v>0.57699999999999996</v>
      </c>
      <c r="F65" s="104">
        <v>0.58299999999999996</v>
      </c>
      <c r="G65" s="104">
        <v>0.58699999999999997</v>
      </c>
      <c r="H65" s="104">
        <v>0.56299999999999994</v>
      </c>
      <c r="I65" s="104">
        <v>0.60699999999999998</v>
      </c>
      <c r="J65" s="104">
        <v>0.627</v>
      </c>
      <c r="K65" s="104">
        <v>0.70699999999999996</v>
      </c>
      <c r="L65" s="104">
        <v>0.76300000000000001</v>
      </c>
      <c r="M65" s="70">
        <v>0.79</v>
      </c>
      <c r="N65" s="97">
        <v>0.77</v>
      </c>
      <c r="Q65" s="149">
        <v>0.75721027792343998</v>
      </c>
      <c r="R65" s="149">
        <v>0.80318979266347701</v>
      </c>
      <c r="S65" s="149">
        <v>0.85298383198152194</v>
      </c>
      <c r="T65" s="149">
        <v>0.85998730763128695</v>
      </c>
      <c r="U65" s="149">
        <v>0.87299264451033998</v>
      </c>
      <c r="V65" s="149">
        <v>0.86335975091989803</v>
      </c>
      <c r="W65" s="149">
        <v>0.75337569499602897</v>
      </c>
      <c r="X65" s="149">
        <v>0.80465837484741498</v>
      </c>
      <c r="Y65" s="149">
        <v>0.79259791288182901</v>
      </c>
      <c r="Z65" s="149">
        <v>0.79148751357220404</v>
      </c>
    </row>
    <row r="66" spans="1:26" ht="17.25" x14ac:dyDescent="0.15">
      <c r="A66" s="1411"/>
      <c r="B66" s="23" t="s">
        <v>23</v>
      </c>
      <c r="C66" s="69">
        <v>0.87</v>
      </c>
      <c r="D66" s="70">
        <v>0.84499999999999997</v>
      </c>
      <c r="E66" s="70">
        <v>0.86499999999999999</v>
      </c>
      <c r="F66" s="70">
        <v>0.9</v>
      </c>
      <c r="G66" s="105">
        <v>0.90500000000000003</v>
      </c>
      <c r="H66" s="70">
        <v>0.91</v>
      </c>
      <c r="I66" s="70">
        <v>0.9</v>
      </c>
      <c r="J66" s="70">
        <v>0.92</v>
      </c>
      <c r="K66" s="70">
        <v>0.78</v>
      </c>
      <c r="L66" s="70">
        <v>0.91</v>
      </c>
      <c r="M66" s="70"/>
      <c r="N66" s="97"/>
      <c r="Q66" s="98">
        <v>0.94159104658197201</v>
      </c>
      <c r="R66" s="98">
        <v>0.92427704023875701</v>
      </c>
      <c r="S66" s="98">
        <v>0.934511673125481</v>
      </c>
      <c r="T66" s="98">
        <v>0.938343206705608</v>
      </c>
      <c r="U66" s="98">
        <v>0.93718028123781305</v>
      </c>
      <c r="V66" s="98">
        <v>0.934739304446353</v>
      </c>
      <c r="W66" s="102">
        <v>0.94355546882622698</v>
      </c>
      <c r="X66" s="102">
        <v>0.90961469211379198</v>
      </c>
      <c r="Y66" s="102">
        <v>0.70622142715166003</v>
      </c>
      <c r="Z66" s="98">
        <v>0.80745566784657796</v>
      </c>
    </row>
    <row r="67" spans="1:26" ht="17.25" x14ac:dyDescent="0.15">
      <c r="A67" s="1411"/>
      <c r="B67" s="23" t="s">
        <v>25</v>
      </c>
      <c r="C67" s="103">
        <v>0.65200000000000002</v>
      </c>
      <c r="D67" s="104">
        <v>0.68500000000000005</v>
      </c>
      <c r="E67" s="104">
        <v>0.72399999999999998</v>
      </c>
      <c r="F67" s="104">
        <v>0.59</v>
      </c>
      <c r="G67" s="104">
        <v>0.752</v>
      </c>
      <c r="H67" s="104">
        <v>0.61299999999999999</v>
      </c>
      <c r="I67" s="104">
        <v>0.67100000000000004</v>
      </c>
      <c r="J67" s="104">
        <v>0.57599999999999996</v>
      </c>
      <c r="K67" s="104">
        <v>0.47</v>
      </c>
      <c r="L67" s="104">
        <v>0.68400000000000005</v>
      </c>
      <c r="M67" s="104">
        <v>0.60799999999999998</v>
      </c>
      <c r="N67" s="132">
        <v>0.61799999999999999</v>
      </c>
      <c r="Q67">
        <v>0</v>
      </c>
      <c r="R67">
        <v>0</v>
      </c>
      <c r="S67" s="98">
        <v>0.65</v>
      </c>
      <c r="T67" s="98">
        <v>0.66</v>
      </c>
      <c r="U67" s="98">
        <v>0.35714285714285698</v>
      </c>
      <c r="V67" s="98">
        <v>0.5</v>
      </c>
      <c r="W67" s="98">
        <v>0.56144067796610198</v>
      </c>
      <c r="X67" s="98">
        <v>0.54594827586206895</v>
      </c>
      <c r="Y67">
        <v>0</v>
      </c>
    </row>
    <row r="68" spans="1:26" ht="17.25" x14ac:dyDescent="0.15">
      <c r="A68" s="1412"/>
      <c r="B68" s="30" t="s">
        <v>28</v>
      </c>
      <c r="C68" s="106">
        <f>(C61+C62+C63+C65+C66+C67)/6</f>
        <v>0.6974999999999999</v>
      </c>
      <c r="D68" s="107">
        <f>(D61+D62+D63+D65+D66+D67)/6</f>
        <v>0.70743333333333336</v>
      </c>
      <c r="E68" s="107">
        <f t="shared" ref="E68:N68" si="7">(E61+E62+E63+E65+E66+E67)/6</f>
        <v>0.71673333333333333</v>
      </c>
      <c r="F68" s="107">
        <f t="shared" si="7"/>
        <v>0.6861166666666666</v>
      </c>
      <c r="G68" s="107">
        <f t="shared" si="7"/>
        <v>0.72149999999999992</v>
      </c>
      <c r="H68" s="107">
        <f t="shared" si="7"/>
        <v>0.70519999999999994</v>
      </c>
      <c r="I68" s="107">
        <f t="shared" si="7"/>
        <v>0.73014999999999997</v>
      </c>
      <c r="J68" s="107">
        <f t="shared" si="7"/>
        <v>0.71656677791568135</v>
      </c>
      <c r="K68" s="107">
        <f t="shared" si="7"/>
        <v>0.69826666666666659</v>
      </c>
      <c r="L68" s="107">
        <f t="shared" si="7"/>
        <v>0.77115</v>
      </c>
      <c r="M68" s="107">
        <f t="shared" si="7"/>
        <v>0.61263333333333336</v>
      </c>
      <c r="N68" s="133">
        <f t="shared" si="7"/>
        <v>0.6010833333333333</v>
      </c>
      <c r="O68" s="134"/>
      <c r="P68" s="134"/>
      <c r="Q68" s="134">
        <f>(Q61+Q62+Q63+Q65+Q66+Q67)/6</f>
        <v>0.64393372346684452</v>
      </c>
      <c r="R68" s="134">
        <f>(R61+R62+R63+R65+R66+R67)/6</f>
        <v>0.65632137045710326</v>
      </c>
      <c r="S68" s="134">
        <f>(S61+S62+S63+S65+S66+S67)/6</f>
        <v>0.79858131117718101</v>
      </c>
      <c r="T68" s="134">
        <f t="shared" ref="T68:Z68" si="8">(T61+T62+T63+T64+T65+T66+T67)/7</f>
        <v>0.81224847528363664</v>
      </c>
      <c r="U68" s="134">
        <f t="shared" si="8"/>
        <v>0.79475201419619357</v>
      </c>
      <c r="V68" s="134">
        <f t="shared" si="8"/>
        <v>0.80815049996766941</v>
      </c>
      <c r="W68" s="134">
        <f t="shared" si="8"/>
        <v>0.82508682940329248</v>
      </c>
      <c r="X68" s="134">
        <f t="shared" si="8"/>
        <v>0.79821572461712098</v>
      </c>
      <c r="Y68" s="134">
        <f t="shared" si="8"/>
        <v>0.70137587436480164</v>
      </c>
      <c r="Z68" s="134">
        <f t="shared" si="8"/>
        <v>0.70253145345600421</v>
      </c>
    </row>
    <row r="69" spans="1:26" ht="17.25" x14ac:dyDescent="0.15">
      <c r="A69" s="1410" t="s">
        <v>209</v>
      </c>
      <c r="B69" s="58" t="s">
        <v>21</v>
      </c>
      <c r="C69" s="108">
        <v>0.64684126033657496</v>
      </c>
      <c r="D69" s="109">
        <v>0.76235631850941998</v>
      </c>
      <c r="E69" s="109">
        <v>0.86383787249839705</v>
      </c>
      <c r="F69" s="109">
        <v>0.86383787249839705</v>
      </c>
      <c r="G69" s="109">
        <v>0.88331007213294899</v>
      </c>
      <c r="H69" s="109">
        <v>0.89139282492810801</v>
      </c>
      <c r="I69" s="109">
        <v>0.89173209724718605</v>
      </c>
      <c r="J69" s="109">
        <v>0.76883219128152802</v>
      </c>
      <c r="K69" s="109">
        <v>0.74908684081537702</v>
      </c>
      <c r="L69" s="109">
        <v>0.75006666785187304</v>
      </c>
      <c r="M69" s="109">
        <v>0.81380481117100401</v>
      </c>
      <c r="N69" s="135">
        <v>0.80410751620020104</v>
      </c>
    </row>
    <row r="70" spans="1:26" ht="17.25" x14ac:dyDescent="0.15">
      <c r="A70" s="1411"/>
      <c r="B70" s="51" t="s">
        <v>22</v>
      </c>
      <c r="C70" s="69">
        <v>0.95053441718786602</v>
      </c>
      <c r="D70" s="70">
        <v>0.87598009902872698</v>
      </c>
      <c r="E70" s="70">
        <v>0.90985356106157</v>
      </c>
      <c r="F70" s="70">
        <v>0.87862191719865101</v>
      </c>
      <c r="G70" s="70">
        <v>0.84104081297251698</v>
      </c>
      <c r="H70" s="70">
        <v>0.84332431831894905</v>
      </c>
      <c r="I70" s="70">
        <v>0.85643932024417002</v>
      </c>
      <c r="J70" s="70">
        <v>0.82415147968095503</v>
      </c>
      <c r="K70" s="70">
        <v>0.94589580665287498</v>
      </c>
      <c r="L70" s="70">
        <v>0.82198093496638103</v>
      </c>
      <c r="M70" s="104">
        <v>0.85821071592674703</v>
      </c>
      <c r="N70" s="132">
        <v>0.82189999999999996</v>
      </c>
    </row>
    <row r="71" spans="1:26" ht="17.25" x14ac:dyDescent="0.15">
      <c r="A71" s="1411"/>
      <c r="B71" s="51" t="s">
        <v>207</v>
      </c>
      <c r="C71" s="69">
        <v>0.56742533877121404</v>
      </c>
      <c r="D71" s="70">
        <v>0.57212497230223802</v>
      </c>
      <c r="E71" s="70">
        <v>0.58030092839611602</v>
      </c>
      <c r="F71" s="70">
        <v>0.61049968374446595</v>
      </c>
      <c r="G71" s="70">
        <v>0.68188742202234198</v>
      </c>
      <c r="H71" s="70">
        <v>0.75021132713440397</v>
      </c>
      <c r="I71" s="70">
        <v>0.77165354330708702</v>
      </c>
      <c r="J71" s="70">
        <v>0.776926312709183</v>
      </c>
      <c r="K71" s="70">
        <v>0.77016942440255898</v>
      </c>
      <c r="L71" s="70">
        <v>0.75004008551576695</v>
      </c>
      <c r="M71" s="70">
        <v>0.78</v>
      </c>
      <c r="N71" s="132">
        <v>0.82730000000000004</v>
      </c>
    </row>
    <row r="72" spans="1:26" ht="17.25" x14ac:dyDescent="0.15">
      <c r="A72" s="1411"/>
      <c r="B72" s="23" t="s">
        <v>26</v>
      </c>
      <c r="C72" s="69"/>
      <c r="D72" s="70"/>
      <c r="E72" s="70"/>
      <c r="F72" s="104">
        <v>0.87444933920704804</v>
      </c>
      <c r="G72" s="104">
        <v>0.98971000935453701</v>
      </c>
      <c r="H72" s="104">
        <v>0.87402597402597404</v>
      </c>
      <c r="I72" s="104">
        <v>0.99741100323624599</v>
      </c>
      <c r="J72" s="104">
        <v>0.95737874582490501</v>
      </c>
      <c r="K72" s="104">
        <v>0.94565970864931104</v>
      </c>
      <c r="L72" s="104">
        <v>0.99668930443922699</v>
      </c>
      <c r="M72" s="104">
        <v>0.79837542788417104</v>
      </c>
      <c r="N72" s="132">
        <v>0.870961416824794</v>
      </c>
    </row>
    <row r="73" spans="1:26" ht="17.25" x14ac:dyDescent="0.15">
      <c r="A73" s="1411"/>
      <c r="B73" s="23" t="s">
        <v>208</v>
      </c>
      <c r="C73" s="110">
        <v>0.75721027792343998</v>
      </c>
      <c r="D73" s="105">
        <v>0.80318979266347701</v>
      </c>
      <c r="E73" s="105">
        <v>0.85298383198152194</v>
      </c>
      <c r="F73" s="105">
        <v>0.85998730763128695</v>
      </c>
      <c r="G73" s="105">
        <v>0.87299264451033998</v>
      </c>
      <c r="H73" s="105">
        <v>0.86335975091989803</v>
      </c>
      <c r="I73" s="105">
        <v>0.75337569499602897</v>
      </c>
      <c r="J73" s="105">
        <v>0.80465837484741498</v>
      </c>
      <c r="K73" s="105">
        <v>0.79259791288182901</v>
      </c>
      <c r="L73" s="105">
        <v>0.79148751357220404</v>
      </c>
      <c r="M73" s="104">
        <v>0.99070350134973195</v>
      </c>
      <c r="N73" s="132">
        <v>0.99684183277245697</v>
      </c>
    </row>
    <row r="74" spans="1:26" ht="17.25" x14ac:dyDescent="0.15">
      <c r="A74" s="1411"/>
      <c r="B74" s="23" t="s">
        <v>23</v>
      </c>
      <c r="C74" s="69">
        <v>0.94159104658197201</v>
      </c>
      <c r="D74" s="70">
        <v>0.92427704023875701</v>
      </c>
      <c r="E74" s="70">
        <v>0.934511673125481</v>
      </c>
      <c r="F74" s="70">
        <v>0.938343206705608</v>
      </c>
      <c r="G74" s="70">
        <v>0.93718028123781305</v>
      </c>
      <c r="H74" s="70">
        <v>0.934739304446353</v>
      </c>
      <c r="I74" s="104">
        <v>0.94355546882622698</v>
      </c>
      <c r="J74" s="104">
        <v>0.90961469211379198</v>
      </c>
      <c r="K74" s="104">
        <v>0.70622142715166003</v>
      </c>
      <c r="L74" s="70">
        <v>0.80745566784657796</v>
      </c>
      <c r="M74" s="104">
        <v>0.92100265341839305</v>
      </c>
      <c r="N74" s="132">
        <v>0.90500000000000003</v>
      </c>
    </row>
    <row r="75" spans="1:26" ht="17.25" x14ac:dyDescent="0.15">
      <c r="A75" s="1411"/>
      <c r="B75" s="23" t="s">
        <v>25</v>
      </c>
      <c r="C75" s="63">
        <v>0</v>
      </c>
      <c r="D75" s="64">
        <v>0</v>
      </c>
      <c r="E75" s="70">
        <v>0.65</v>
      </c>
      <c r="F75" s="70">
        <v>0.66</v>
      </c>
      <c r="G75" s="70">
        <v>0.35714285714285698</v>
      </c>
      <c r="H75" s="70">
        <v>0.5</v>
      </c>
      <c r="I75" s="70">
        <v>0.56144067796610198</v>
      </c>
      <c r="J75" s="70">
        <v>0.54594827586206895</v>
      </c>
      <c r="K75" s="64">
        <v>0</v>
      </c>
      <c r="L75" s="104">
        <v>0.19919999999999999</v>
      </c>
      <c r="M75" s="104">
        <v>0.89610000000000001</v>
      </c>
      <c r="N75" s="132">
        <v>0.57369999999999999</v>
      </c>
    </row>
    <row r="76" spans="1:26" ht="17.25" x14ac:dyDescent="0.15">
      <c r="A76" s="1412"/>
      <c r="B76" s="30" t="s">
        <v>28</v>
      </c>
      <c r="C76" s="106">
        <f>(C69+C70+C71+C73+C74+C75)/6</f>
        <v>0.64393372346684452</v>
      </c>
      <c r="D76" s="107">
        <f>(D69+D70+D71+D73+D74+D75)/6</f>
        <v>0.65632137045710326</v>
      </c>
      <c r="E76" s="107">
        <f>(E69+E70+E71+E73+E74+E75)/6</f>
        <v>0.79858131117718101</v>
      </c>
      <c r="F76" s="107">
        <f t="shared" ref="F76:N76" si="9">(F69+F70+F71+F72+F73+F74+F75)/7</f>
        <v>0.81224847528363664</v>
      </c>
      <c r="G76" s="107">
        <f t="shared" si="9"/>
        <v>0.79475201419619357</v>
      </c>
      <c r="H76" s="107">
        <f t="shared" si="9"/>
        <v>0.80815049996766941</v>
      </c>
      <c r="I76" s="107">
        <f t="shared" si="9"/>
        <v>0.82508682940329248</v>
      </c>
      <c r="J76" s="107">
        <f t="shared" si="9"/>
        <v>0.79821572461712098</v>
      </c>
      <c r="K76" s="107">
        <f t="shared" si="9"/>
        <v>0.70137587436480164</v>
      </c>
      <c r="L76" s="107">
        <f t="shared" si="9"/>
        <v>0.73098859631314717</v>
      </c>
      <c r="M76" s="107">
        <f t="shared" si="9"/>
        <v>0.86545672996429246</v>
      </c>
      <c r="N76" s="107">
        <f t="shared" si="9"/>
        <v>0.82854439511392175</v>
      </c>
    </row>
    <row r="77" spans="1:26" ht="17.25" x14ac:dyDescent="0.15">
      <c r="A77" s="1410" t="s">
        <v>210</v>
      </c>
      <c r="B77" s="58" t="s">
        <v>21</v>
      </c>
      <c r="C77" s="108">
        <v>0.71258295984257303</v>
      </c>
      <c r="D77" s="109">
        <v>0.64248928497698499</v>
      </c>
      <c r="E77" s="109">
        <v>0.726259173334596</v>
      </c>
      <c r="F77" s="109">
        <v>0.73750000000000004</v>
      </c>
      <c r="G77" s="109">
        <v>0.83860000000000001</v>
      </c>
      <c r="H77" s="109"/>
      <c r="I77" s="109"/>
      <c r="J77" s="109"/>
      <c r="K77" s="109"/>
      <c r="L77" s="109"/>
      <c r="M77" s="109"/>
      <c r="N77" s="135"/>
    </row>
    <row r="78" spans="1:26" ht="17.25" x14ac:dyDescent="0.15">
      <c r="A78" s="1411"/>
      <c r="B78" s="51" t="s">
        <v>22</v>
      </c>
      <c r="C78" s="103">
        <v>0.87053333981953396</v>
      </c>
      <c r="D78" s="109">
        <v>0.83885778649935305</v>
      </c>
      <c r="E78" s="104">
        <v>0.86652358887334402</v>
      </c>
      <c r="F78" s="109">
        <v>0.87929999999999997</v>
      </c>
      <c r="G78" s="104">
        <v>0.92110000000000003</v>
      </c>
      <c r="H78" s="104"/>
      <c r="I78" s="104"/>
      <c r="J78" s="104"/>
      <c r="K78" s="104"/>
      <c r="L78" s="104"/>
      <c r="M78" s="104"/>
      <c r="N78" s="132"/>
    </row>
    <row r="79" spans="1:26" ht="17.25" x14ac:dyDescent="0.15">
      <c r="A79" s="1411"/>
      <c r="B79" s="51" t="s">
        <v>207</v>
      </c>
      <c r="C79" s="103">
        <v>0.73</v>
      </c>
      <c r="D79" s="109">
        <v>0.76</v>
      </c>
      <c r="E79" s="104">
        <v>0.68</v>
      </c>
      <c r="F79" s="109">
        <v>0.76</v>
      </c>
      <c r="G79" s="104">
        <v>0.90380000000000005</v>
      </c>
      <c r="H79" s="104"/>
      <c r="I79" s="104"/>
      <c r="J79" s="104"/>
      <c r="K79" s="104"/>
      <c r="L79" s="104"/>
      <c r="M79" s="104"/>
      <c r="N79" s="132"/>
    </row>
    <row r="80" spans="1:26" ht="17.25" x14ac:dyDescent="0.15">
      <c r="A80" s="1411"/>
      <c r="B80" s="23" t="s">
        <v>26</v>
      </c>
      <c r="C80" s="103">
        <v>0.94503108828939897</v>
      </c>
      <c r="D80" s="109">
        <v>0.89125223753633498</v>
      </c>
      <c r="E80" s="104">
        <v>0.87684657329378801</v>
      </c>
      <c r="F80" s="109">
        <v>0.93700000000000006</v>
      </c>
      <c r="G80" s="104">
        <v>0.97499999999999998</v>
      </c>
      <c r="H80" s="104"/>
      <c r="I80" s="104"/>
      <c r="J80" s="104"/>
      <c r="K80" s="104"/>
      <c r="L80" s="104"/>
      <c r="M80" s="104"/>
      <c r="N80" s="132"/>
    </row>
    <row r="81" spans="1:28" ht="17.25" x14ac:dyDescent="0.15">
      <c r="A81" s="1411"/>
      <c r="B81" s="23" t="s">
        <v>208</v>
      </c>
      <c r="C81" s="103">
        <v>0.81</v>
      </c>
      <c r="D81" s="109">
        <v>0.82299999999999995</v>
      </c>
      <c r="E81" s="104">
        <v>0.84299999999999997</v>
      </c>
      <c r="F81" s="109">
        <v>0.84899999999999998</v>
      </c>
      <c r="G81" s="104">
        <v>0.86299999999999999</v>
      </c>
      <c r="H81" s="104"/>
      <c r="I81" s="104"/>
      <c r="J81" s="104"/>
      <c r="K81" s="104"/>
      <c r="L81" s="104"/>
      <c r="M81" s="104"/>
      <c r="N81" s="132"/>
    </row>
    <row r="82" spans="1:28" ht="17.25" x14ac:dyDescent="0.15">
      <c r="A82" s="1411"/>
      <c r="B82" s="23" t="s">
        <v>23</v>
      </c>
      <c r="C82" s="103">
        <v>0.92560497498986105</v>
      </c>
      <c r="D82" s="109">
        <v>0.83615676359039204</v>
      </c>
      <c r="E82" s="104">
        <v>0.90121705797795904</v>
      </c>
      <c r="F82" s="109">
        <v>0.88</v>
      </c>
      <c r="G82" s="104">
        <v>0.93049999999999999</v>
      </c>
      <c r="H82" s="104"/>
      <c r="I82" s="104"/>
      <c r="J82" s="104"/>
      <c r="K82" s="104"/>
      <c r="L82" s="104"/>
      <c r="M82" s="104"/>
      <c r="N82" s="132"/>
    </row>
    <row r="83" spans="1:28" ht="17.25" x14ac:dyDescent="0.15">
      <c r="A83" s="1411"/>
      <c r="B83" s="23" t="s">
        <v>25</v>
      </c>
      <c r="C83" s="103">
        <v>0.1993</v>
      </c>
      <c r="D83" s="109">
        <f>VLOOKUP(B83,[1]总表!$B$73:$I$79,5,0)</f>
        <v>0.68405797101449295</v>
      </c>
      <c r="E83" s="104">
        <v>0.26117647058823501</v>
      </c>
      <c r="F83" s="109">
        <v>0.52</v>
      </c>
      <c r="G83" s="104">
        <v>0.76880000000000004</v>
      </c>
      <c r="H83" s="104"/>
      <c r="I83" s="104"/>
      <c r="J83" s="104"/>
      <c r="K83" s="104"/>
      <c r="L83" s="104"/>
      <c r="M83" s="104"/>
      <c r="N83" s="132"/>
    </row>
    <row r="84" spans="1:28" ht="17.25" x14ac:dyDescent="0.15">
      <c r="A84" s="1413"/>
      <c r="B84" s="40" t="s">
        <v>27</v>
      </c>
      <c r="C84" s="111">
        <v>0.96042338709677399</v>
      </c>
      <c r="D84" s="112">
        <v>0.78685096153846101</v>
      </c>
      <c r="E84" s="113">
        <v>0.967331423534597</v>
      </c>
      <c r="F84" s="109">
        <v>0.93547077922077904</v>
      </c>
      <c r="G84" s="113">
        <v>0.89780000000000004</v>
      </c>
      <c r="H84" s="113"/>
      <c r="I84" s="113"/>
      <c r="J84" s="113"/>
      <c r="K84" s="113"/>
      <c r="L84" s="113"/>
      <c r="M84" s="113"/>
      <c r="N84" s="136"/>
    </row>
    <row r="85" spans="1:28" ht="17.25" x14ac:dyDescent="0.15">
      <c r="A85" s="1412"/>
      <c r="B85" s="30" t="s">
        <v>28</v>
      </c>
      <c r="C85" s="114">
        <f>AVERAGE(C77:C84)</f>
        <v>0.76918446875476765</v>
      </c>
      <c r="D85" s="114">
        <f>AVERAGE(D77:D84)</f>
        <v>0.78283312564450236</v>
      </c>
      <c r="E85" s="114">
        <f>AVERAGE(E77:E84)</f>
        <v>0.7652942859503149</v>
      </c>
      <c r="F85" s="114">
        <f>AVERAGE(F77:F84)</f>
        <v>0.81228384740259751</v>
      </c>
      <c r="G85" s="114">
        <f t="shared" ref="G85:N85" si="10">(G77+G78+G79+G80+G81+G82+G83)/7</f>
        <v>0.88582857142857141</v>
      </c>
      <c r="H85" s="114">
        <f t="shared" si="10"/>
        <v>0</v>
      </c>
      <c r="I85" s="114">
        <f t="shared" si="10"/>
        <v>0</v>
      </c>
      <c r="J85" s="114">
        <f t="shared" si="10"/>
        <v>0</v>
      </c>
      <c r="K85" s="114">
        <f t="shared" si="10"/>
        <v>0</v>
      </c>
      <c r="L85" s="114">
        <f t="shared" si="10"/>
        <v>0</v>
      </c>
      <c r="M85" s="114">
        <f t="shared" si="10"/>
        <v>0</v>
      </c>
      <c r="N85" s="114">
        <f t="shared" si="10"/>
        <v>0</v>
      </c>
    </row>
    <row r="87" spans="1:28" ht="35.25" x14ac:dyDescent="0.15">
      <c r="A87" s="15" t="s">
        <v>212</v>
      </c>
    </row>
    <row r="88" spans="1:28" ht="22.5" x14ac:dyDescent="0.15">
      <c r="A88" s="16" t="s">
        <v>193</v>
      </c>
      <c r="B88" s="17" t="s">
        <v>9</v>
      </c>
      <c r="C88" s="18" t="s">
        <v>194</v>
      </c>
      <c r="D88" s="19" t="s">
        <v>195</v>
      </c>
      <c r="E88" s="19" t="s">
        <v>196</v>
      </c>
      <c r="F88" s="19" t="s">
        <v>197</v>
      </c>
      <c r="G88" s="19" t="s">
        <v>198</v>
      </c>
      <c r="H88" s="19" t="s">
        <v>199</v>
      </c>
      <c r="I88" s="19" t="s">
        <v>200</v>
      </c>
      <c r="J88" s="19" t="s">
        <v>201</v>
      </c>
      <c r="K88" s="19" t="s">
        <v>202</v>
      </c>
      <c r="L88" s="19" t="s">
        <v>203</v>
      </c>
      <c r="M88" s="19" t="s">
        <v>204</v>
      </c>
      <c r="N88" s="71" t="s">
        <v>205</v>
      </c>
      <c r="Q88" s="99" t="s">
        <v>194</v>
      </c>
      <c r="R88" s="99" t="s">
        <v>195</v>
      </c>
      <c r="S88" s="99" t="s">
        <v>196</v>
      </c>
      <c r="T88" s="99" t="s">
        <v>197</v>
      </c>
      <c r="U88" s="99" t="s">
        <v>198</v>
      </c>
      <c r="V88" s="99" t="s">
        <v>199</v>
      </c>
      <c r="W88" s="99" t="s">
        <v>200</v>
      </c>
      <c r="X88" s="99" t="s">
        <v>201</v>
      </c>
      <c r="Y88" s="99" t="s">
        <v>202</v>
      </c>
      <c r="Z88" s="99" t="s">
        <v>203</v>
      </c>
      <c r="AA88" s="99" t="s">
        <v>204</v>
      </c>
      <c r="AB88" s="99" t="s">
        <v>205</v>
      </c>
    </row>
    <row r="89" spans="1:28" ht="17.25" x14ac:dyDescent="0.15">
      <c r="A89" s="1414" t="s">
        <v>206</v>
      </c>
      <c r="B89" s="48" t="s">
        <v>21</v>
      </c>
      <c r="C89" s="115">
        <v>2150.0835590000002</v>
      </c>
      <c r="D89" s="116">
        <v>2196.5300280000001</v>
      </c>
      <c r="E89" s="116">
        <v>1900.779035</v>
      </c>
      <c r="F89" s="116">
        <v>1385.6695769999999</v>
      </c>
      <c r="G89" s="116">
        <v>1013.25</v>
      </c>
      <c r="H89" s="116">
        <v>1029.28</v>
      </c>
      <c r="I89" s="116">
        <v>880.75</v>
      </c>
      <c r="J89" s="116">
        <v>937.96</v>
      </c>
      <c r="K89" s="116">
        <v>891.32</v>
      </c>
      <c r="L89" s="116">
        <v>813.23</v>
      </c>
      <c r="M89" s="116">
        <v>729.29</v>
      </c>
      <c r="N89" s="137">
        <v>778.29</v>
      </c>
      <c r="Q89" s="76">
        <v>386.2</v>
      </c>
      <c r="R89" s="76">
        <v>376.5</v>
      </c>
      <c r="S89" s="76">
        <v>329.37</v>
      </c>
      <c r="T89" s="76">
        <v>372.3</v>
      </c>
      <c r="U89" s="76">
        <v>354.95</v>
      </c>
      <c r="V89" s="76">
        <v>268.16000000000003</v>
      </c>
      <c r="W89" s="76">
        <v>293.39</v>
      </c>
      <c r="X89" s="76">
        <v>244.72</v>
      </c>
      <c r="Y89" s="76">
        <v>247.37119697</v>
      </c>
      <c r="Z89" s="76">
        <v>189.42</v>
      </c>
    </row>
    <row r="90" spans="1:28" ht="17.25" x14ac:dyDescent="0.15">
      <c r="A90" s="1411"/>
      <c r="B90" s="51" t="s">
        <v>22</v>
      </c>
      <c r="C90" s="61">
        <v>2653.48</v>
      </c>
      <c r="D90" s="62">
        <v>2331.2199999999998</v>
      </c>
      <c r="E90" s="62">
        <v>2160.0100000000002</v>
      </c>
      <c r="F90" s="62">
        <v>1902.83</v>
      </c>
      <c r="G90" s="62">
        <v>1664.9954034</v>
      </c>
      <c r="H90" s="62">
        <v>2198.1348963518799</v>
      </c>
      <c r="I90" s="62">
        <v>1966.74</v>
      </c>
      <c r="J90" s="62">
        <v>1996.90056308</v>
      </c>
      <c r="K90" s="62">
        <v>1972.31500069</v>
      </c>
      <c r="L90" s="62">
        <v>1670.1112878599999</v>
      </c>
      <c r="M90" s="62">
        <v>1795.372847094</v>
      </c>
      <c r="N90" s="138">
        <v>1954.65</v>
      </c>
      <c r="Q90" s="101">
        <v>2587.5024258417002</v>
      </c>
      <c r="R90" s="101">
        <v>2190.5647302501998</v>
      </c>
      <c r="S90" s="101">
        <v>2134.813932043</v>
      </c>
      <c r="T90" s="101">
        <v>1723.04</v>
      </c>
      <c r="U90" s="101">
        <v>1813.46</v>
      </c>
      <c r="V90" s="101">
        <v>1807.33</v>
      </c>
      <c r="W90" s="101">
        <v>1325.74</v>
      </c>
      <c r="X90" s="101">
        <v>1174.71</v>
      </c>
      <c r="Y90" s="101">
        <v>1161.9100000000001</v>
      </c>
      <c r="Z90" s="101">
        <v>1179.48</v>
      </c>
    </row>
    <row r="91" spans="1:28" ht="17.25" x14ac:dyDescent="0.15">
      <c r="A91" s="1411"/>
      <c r="B91" s="51" t="s">
        <v>207</v>
      </c>
      <c r="C91" s="61">
        <v>1348.33</v>
      </c>
      <c r="D91" s="62">
        <v>1399.71</v>
      </c>
      <c r="E91" s="62">
        <v>907.25</v>
      </c>
      <c r="F91" s="62">
        <v>581.69000000000005</v>
      </c>
      <c r="G91" s="62">
        <v>477.61</v>
      </c>
      <c r="H91" s="62">
        <v>395.2</v>
      </c>
      <c r="I91" s="62">
        <v>405.12</v>
      </c>
      <c r="J91" s="62">
        <v>314.76</v>
      </c>
      <c r="K91" s="62">
        <v>394.71</v>
      </c>
      <c r="L91" s="62">
        <v>457.98</v>
      </c>
      <c r="M91" s="62">
        <v>42.88</v>
      </c>
      <c r="N91" s="138">
        <v>42.88</v>
      </c>
      <c r="Q91" s="101">
        <v>433.53</v>
      </c>
      <c r="R91" s="101">
        <v>294.07</v>
      </c>
      <c r="S91" s="101">
        <v>121.7</v>
      </c>
      <c r="T91" s="101">
        <v>237.94</v>
      </c>
      <c r="U91" s="101">
        <v>156.91</v>
      </c>
      <c r="V91" s="101">
        <v>226.6</v>
      </c>
      <c r="W91" s="101">
        <v>263.14999999999998</v>
      </c>
      <c r="X91" s="101">
        <v>259.95999999999998</v>
      </c>
      <c r="Y91" s="101">
        <v>353.6</v>
      </c>
      <c r="Z91" s="101">
        <v>217.87</v>
      </c>
    </row>
    <row r="92" spans="1:28" ht="17.25" x14ac:dyDescent="0.15">
      <c r="A92" s="1411"/>
      <c r="B92" s="23" t="s">
        <v>26</v>
      </c>
      <c r="C92" s="63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93">
        <v>0</v>
      </c>
      <c r="Q92" s="101">
        <v>4.97</v>
      </c>
      <c r="R92" s="101">
        <v>4.3499999999999996</v>
      </c>
      <c r="S92" s="101">
        <v>3.81</v>
      </c>
      <c r="T92" s="101">
        <v>4.01</v>
      </c>
      <c r="U92" s="101">
        <v>5.37</v>
      </c>
      <c r="V92" s="101">
        <v>5.26</v>
      </c>
      <c r="W92" s="101">
        <v>31.05</v>
      </c>
      <c r="X92" s="101">
        <v>61.57</v>
      </c>
      <c r="Y92" s="101">
        <v>110.94</v>
      </c>
      <c r="Z92" s="101">
        <v>279.55689008159999</v>
      </c>
    </row>
    <row r="93" spans="1:28" ht="17.25" x14ac:dyDescent="0.15">
      <c r="A93" s="1411"/>
      <c r="B93" s="23" t="s">
        <v>208</v>
      </c>
      <c r="C93" s="63">
        <v>790.76</v>
      </c>
      <c r="D93" s="64">
        <v>928.66</v>
      </c>
      <c r="E93" s="64">
        <v>394.44</v>
      </c>
      <c r="F93" s="64">
        <v>249.36</v>
      </c>
      <c r="G93" s="64">
        <v>256.41000000000003</v>
      </c>
      <c r="H93" s="64">
        <v>282.18</v>
      </c>
      <c r="I93" s="64">
        <v>454.65519999999998</v>
      </c>
      <c r="J93" s="64">
        <v>405.97704099999999</v>
      </c>
      <c r="K93" s="64">
        <v>445.63369999999998</v>
      </c>
      <c r="L93" s="64">
        <v>726.01469999999995</v>
      </c>
      <c r="M93" s="64">
        <v>908.17</v>
      </c>
      <c r="N93" s="93">
        <v>523.33780000000002</v>
      </c>
      <c r="Q93">
        <v>472.36</v>
      </c>
      <c r="R93">
        <v>502.89</v>
      </c>
      <c r="S93">
        <v>497.87</v>
      </c>
      <c r="T93">
        <v>784.49</v>
      </c>
      <c r="U93">
        <v>755.24</v>
      </c>
      <c r="V93">
        <v>892.03</v>
      </c>
      <c r="W93">
        <v>704.32</v>
      </c>
      <c r="X93">
        <v>541.54</v>
      </c>
      <c r="Y93">
        <v>510.7</v>
      </c>
      <c r="Z93">
        <v>494.98</v>
      </c>
    </row>
    <row r="94" spans="1:28" ht="17.25" x14ac:dyDescent="0.15">
      <c r="A94" s="1411"/>
      <c r="B94" s="23" t="s">
        <v>23</v>
      </c>
      <c r="C94" s="117">
        <v>639.99</v>
      </c>
      <c r="D94" s="118">
        <v>638.89</v>
      </c>
      <c r="E94" s="118">
        <v>441.99</v>
      </c>
      <c r="F94" s="118">
        <v>685.01</v>
      </c>
      <c r="G94" s="118">
        <v>908.27239999999995</v>
      </c>
      <c r="H94" s="118">
        <v>617.59690000000001</v>
      </c>
      <c r="I94" s="118">
        <v>502.54520000000002</v>
      </c>
      <c r="J94" s="118">
        <v>600.66704100000004</v>
      </c>
      <c r="K94" s="118">
        <v>783.32370000000003</v>
      </c>
      <c r="L94" s="118">
        <v>779.60469999999998</v>
      </c>
      <c r="M94" s="118">
        <v>848.64</v>
      </c>
      <c r="N94" s="139">
        <v>684.68780000000004</v>
      </c>
      <c r="Q94" s="100">
        <v>982.23</v>
      </c>
      <c r="R94" s="100">
        <v>837.94</v>
      </c>
      <c r="S94" s="100">
        <v>567.96</v>
      </c>
      <c r="T94" s="100">
        <v>815.88</v>
      </c>
      <c r="U94" s="100">
        <v>1149.55</v>
      </c>
      <c r="V94" s="100">
        <v>535.96</v>
      </c>
      <c r="W94" s="100">
        <v>418.30188352578801</v>
      </c>
      <c r="X94" s="100">
        <v>538.61</v>
      </c>
      <c r="Y94" s="100">
        <v>817.31979999999999</v>
      </c>
      <c r="Z94" s="100">
        <v>1065.1843735714001</v>
      </c>
    </row>
    <row r="95" spans="1:28" ht="17.25" x14ac:dyDescent="0.15">
      <c r="A95" s="1411"/>
      <c r="B95" s="23" t="s">
        <v>25</v>
      </c>
      <c r="C95" s="61">
        <v>49.3</v>
      </c>
      <c r="D95" s="62">
        <v>15.82</v>
      </c>
      <c r="E95" s="62">
        <v>16.34</v>
      </c>
      <c r="F95" s="62">
        <v>18.25</v>
      </c>
      <c r="G95" s="62">
        <v>20.079999999999998</v>
      </c>
      <c r="H95" s="62">
        <v>26.99</v>
      </c>
      <c r="I95" s="62">
        <v>21.09</v>
      </c>
      <c r="J95" s="62">
        <v>32.85</v>
      </c>
      <c r="K95" s="62">
        <v>43.2</v>
      </c>
      <c r="L95" s="62">
        <v>71.209999999999994</v>
      </c>
      <c r="M95" s="62">
        <v>54.34</v>
      </c>
      <c r="N95" s="138">
        <v>112.75</v>
      </c>
      <c r="Q95" s="101">
        <v>101.48</v>
      </c>
      <c r="R95" s="101">
        <v>89.55</v>
      </c>
      <c r="S95" s="101">
        <v>85.05</v>
      </c>
      <c r="T95" s="101">
        <v>96.52</v>
      </c>
      <c r="U95" s="101">
        <v>75.88</v>
      </c>
      <c r="V95" s="101">
        <v>72.08</v>
      </c>
      <c r="W95" s="101">
        <v>96.77</v>
      </c>
      <c r="X95" s="101">
        <v>114.36</v>
      </c>
      <c r="Y95" s="101">
        <v>95.42</v>
      </c>
      <c r="Z95" s="101">
        <v>0</v>
      </c>
    </row>
    <row r="96" spans="1:28" ht="17.25" x14ac:dyDescent="0.15">
      <c r="A96" s="1412"/>
      <c r="B96" s="30" t="s">
        <v>28</v>
      </c>
      <c r="C96" s="31">
        <f>SUM(C89:C95)</f>
        <v>7631.9435590000003</v>
      </c>
      <c r="D96" s="32">
        <f>SUM(D89:D95)</f>
        <v>7510.8300280000003</v>
      </c>
      <c r="E96" s="32">
        <f t="shared" ref="E96:N96" si="11">SUM(E89:E95)</f>
        <v>5820.8090349999993</v>
      </c>
      <c r="F96" s="32">
        <f t="shared" si="11"/>
        <v>4822.809577</v>
      </c>
      <c r="G96" s="32">
        <f t="shared" si="11"/>
        <v>4340.6178034000004</v>
      </c>
      <c r="H96" s="32">
        <f t="shared" si="11"/>
        <v>4549.3817963518795</v>
      </c>
      <c r="I96" s="32">
        <f t="shared" si="11"/>
        <v>4230.9004000000004</v>
      </c>
      <c r="J96" s="32">
        <f t="shared" si="11"/>
        <v>4289.1146450800006</v>
      </c>
      <c r="K96" s="32">
        <f t="shared" si="11"/>
        <v>4530.5024006900003</v>
      </c>
      <c r="L96" s="32">
        <f t="shared" si="11"/>
        <v>4518.1506878600003</v>
      </c>
      <c r="M96" s="32">
        <f t="shared" si="11"/>
        <v>4378.6928470940002</v>
      </c>
      <c r="N96" s="80">
        <f t="shared" si="11"/>
        <v>4096.5956000000006</v>
      </c>
      <c r="O96" s="76"/>
      <c r="P96" s="76"/>
      <c r="Q96" s="76">
        <f t="shared" ref="Q96:Z96" si="12">SUM(Q89:Q95)</f>
        <v>4968.2724258417002</v>
      </c>
      <c r="R96" s="76">
        <f t="shared" si="12"/>
        <v>4295.8647302502004</v>
      </c>
      <c r="S96" s="76">
        <f t="shared" si="12"/>
        <v>3740.5739320429998</v>
      </c>
      <c r="T96" s="76">
        <f t="shared" si="12"/>
        <v>4034.1800000000007</v>
      </c>
      <c r="U96" s="76">
        <f t="shared" si="12"/>
        <v>4311.3599999999997</v>
      </c>
      <c r="V96" s="76">
        <f t="shared" si="12"/>
        <v>3807.42</v>
      </c>
      <c r="W96" s="76">
        <f t="shared" si="12"/>
        <v>3132.7218835257881</v>
      </c>
      <c r="X96" s="76">
        <f t="shared" si="12"/>
        <v>2935.4700000000003</v>
      </c>
      <c r="Y96" s="76">
        <f t="shared" si="12"/>
        <v>3297.2609969699997</v>
      </c>
      <c r="Z96" s="76">
        <f t="shared" si="12"/>
        <v>3426.4912636529998</v>
      </c>
    </row>
    <row r="97" spans="1:14" ht="17.25" x14ac:dyDescent="0.15">
      <c r="A97" s="1410" t="s">
        <v>209</v>
      </c>
      <c r="B97" s="58" t="s">
        <v>21</v>
      </c>
      <c r="C97" s="119">
        <v>386.2</v>
      </c>
      <c r="D97" s="120">
        <v>376.5</v>
      </c>
      <c r="E97" s="120">
        <v>329.37</v>
      </c>
      <c r="F97" s="120">
        <v>372.3</v>
      </c>
      <c r="G97" s="120">
        <v>354.95</v>
      </c>
      <c r="H97" s="120">
        <v>268.16000000000003</v>
      </c>
      <c r="I97" s="120">
        <v>293.39</v>
      </c>
      <c r="J97" s="120">
        <v>244.72</v>
      </c>
      <c r="K97" s="120">
        <v>247.37119697</v>
      </c>
      <c r="L97" s="120">
        <v>189.42</v>
      </c>
      <c r="M97" s="140">
        <v>172.66</v>
      </c>
      <c r="N97" s="141">
        <v>132.84</v>
      </c>
    </row>
    <row r="98" spans="1:14" ht="17.25" x14ac:dyDescent="0.15">
      <c r="A98" s="1411"/>
      <c r="B98" s="51" t="s">
        <v>22</v>
      </c>
      <c r="C98" s="61">
        <v>2587.5024258417002</v>
      </c>
      <c r="D98" s="62">
        <v>2190.5647302501998</v>
      </c>
      <c r="E98" s="62">
        <v>2134.813932043</v>
      </c>
      <c r="F98" s="62">
        <v>1723.04</v>
      </c>
      <c r="G98" s="62">
        <v>1813.46</v>
      </c>
      <c r="H98" s="62">
        <v>1807.33</v>
      </c>
      <c r="I98" s="62">
        <v>1325.74</v>
      </c>
      <c r="J98" s="62">
        <v>1174.71</v>
      </c>
      <c r="K98" s="62">
        <v>1161.9100000000001</v>
      </c>
      <c r="L98" s="62">
        <v>1179.48</v>
      </c>
      <c r="M98" s="64">
        <v>1231.06</v>
      </c>
      <c r="N98" s="93">
        <v>1418.51</v>
      </c>
    </row>
    <row r="99" spans="1:14" ht="17.25" x14ac:dyDescent="0.15">
      <c r="A99" s="1411"/>
      <c r="B99" s="51" t="s">
        <v>207</v>
      </c>
      <c r="C99" s="61">
        <v>433.53</v>
      </c>
      <c r="D99" s="62">
        <v>294.07</v>
      </c>
      <c r="E99" s="62">
        <v>121.7</v>
      </c>
      <c r="F99" s="62">
        <v>237.94</v>
      </c>
      <c r="G99" s="62">
        <v>156.91</v>
      </c>
      <c r="H99" s="62">
        <v>226.6</v>
      </c>
      <c r="I99" s="62">
        <v>263.14999999999998</v>
      </c>
      <c r="J99" s="62">
        <v>259.95999999999998</v>
      </c>
      <c r="K99" s="62">
        <v>353.6</v>
      </c>
      <c r="L99" s="62">
        <v>217.87</v>
      </c>
      <c r="M99" s="64">
        <v>614</v>
      </c>
      <c r="N99" s="93">
        <v>780.24</v>
      </c>
    </row>
    <row r="100" spans="1:14" ht="17.25" x14ac:dyDescent="0.15">
      <c r="A100" s="1411"/>
      <c r="B100" s="23" t="s">
        <v>26</v>
      </c>
      <c r="C100" s="61">
        <v>4.97</v>
      </c>
      <c r="D100" s="62">
        <v>4.3499999999999996</v>
      </c>
      <c r="E100" s="62">
        <v>3.81</v>
      </c>
      <c r="F100" s="62">
        <v>4.01</v>
      </c>
      <c r="G100" s="62">
        <v>5.37</v>
      </c>
      <c r="H100" s="62">
        <v>5.26</v>
      </c>
      <c r="I100" s="62">
        <v>31.05</v>
      </c>
      <c r="J100" s="62">
        <v>61.57</v>
      </c>
      <c r="K100" s="62">
        <v>110.94</v>
      </c>
      <c r="L100" s="62">
        <v>279.55689008159999</v>
      </c>
      <c r="M100" s="64">
        <v>409.7</v>
      </c>
      <c r="N100" s="93">
        <v>464.52</v>
      </c>
    </row>
    <row r="101" spans="1:14" ht="17.25" x14ac:dyDescent="0.15">
      <c r="A101" s="1411"/>
      <c r="B101" s="23" t="s">
        <v>208</v>
      </c>
      <c r="C101" s="63">
        <v>472.36</v>
      </c>
      <c r="D101" s="64">
        <v>502.89</v>
      </c>
      <c r="E101" s="64">
        <v>497.87</v>
      </c>
      <c r="F101" s="64">
        <v>784.49</v>
      </c>
      <c r="G101" s="64">
        <v>755.24</v>
      </c>
      <c r="H101" s="64">
        <v>892.03</v>
      </c>
      <c r="I101" s="64">
        <v>704.32</v>
      </c>
      <c r="J101" s="64">
        <v>541.54</v>
      </c>
      <c r="K101" s="64">
        <v>510.7</v>
      </c>
      <c r="L101" s="64">
        <v>494.98</v>
      </c>
      <c r="M101" s="64">
        <v>559.5</v>
      </c>
      <c r="N101" s="93">
        <v>613.04</v>
      </c>
    </row>
    <row r="102" spans="1:14" ht="17.25" x14ac:dyDescent="0.15">
      <c r="A102" s="1411"/>
      <c r="B102" s="23" t="s">
        <v>23</v>
      </c>
      <c r="C102" s="117">
        <v>982.23</v>
      </c>
      <c r="D102" s="118">
        <v>837.94</v>
      </c>
      <c r="E102" s="118">
        <v>567.96</v>
      </c>
      <c r="F102" s="118">
        <v>815.88</v>
      </c>
      <c r="G102" s="118">
        <v>1149.55</v>
      </c>
      <c r="H102" s="118">
        <v>535.96</v>
      </c>
      <c r="I102" s="118">
        <v>418.30188352578801</v>
      </c>
      <c r="J102" s="118">
        <v>538.61</v>
      </c>
      <c r="K102" s="118">
        <v>817.31979999999999</v>
      </c>
      <c r="L102" s="118">
        <v>1065.1843735714001</v>
      </c>
      <c r="M102" s="64">
        <v>1317</v>
      </c>
      <c r="N102" s="93">
        <v>268.16000000000003</v>
      </c>
    </row>
    <row r="103" spans="1:14" ht="17.25" x14ac:dyDescent="0.15">
      <c r="A103" s="1411"/>
      <c r="B103" s="23" t="s">
        <v>25</v>
      </c>
      <c r="C103" s="61">
        <v>101.48</v>
      </c>
      <c r="D103" s="62">
        <v>89.55</v>
      </c>
      <c r="E103" s="62">
        <v>85.05</v>
      </c>
      <c r="F103" s="62">
        <v>96.52</v>
      </c>
      <c r="G103" s="62">
        <v>75.88</v>
      </c>
      <c r="H103" s="62">
        <v>72.08</v>
      </c>
      <c r="I103" s="62">
        <v>96.77</v>
      </c>
      <c r="J103" s="62">
        <v>114.36</v>
      </c>
      <c r="K103" s="62">
        <v>95.42</v>
      </c>
      <c r="L103" s="62">
        <v>0</v>
      </c>
      <c r="M103" s="64">
        <v>88.42</v>
      </c>
      <c r="N103" s="93">
        <v>63.22</v>
      </c>
    </row>
    <row r="104" spans="1:14" ht="17.25" x14ac:dyDescent="0.15">
      <c r="A104" s="1412"/>
      <c r="B104" s="30" t="s">
        <v>28</v>
      </c>
      <c r="C104" s="31">
        <f t="shared" ref="C104:N104" si="13">SUM(C97:C103)</f>
        <v>4968.2724258417002</v>
      </c>
      <c r="D104" s="32">
        <f t="shared" si="13"/>
        <v>4295.8647302502004</v>
      </c>
      <c r="E104" s="32">
        <f t="shared" si="13"/>
        <v>3740.5739320429998</v>
      </c>
      <c r="F104" s="32">
        <f t="shared" si="13"/>
        <v>4034.1800000000007</v>
      </c>
      <c r="G104" s="32">
        <f t="shared" si="13"/>
        <v>4311.3599999999997</v>
      </c>
      <c r="H104" s="32">
        <f t="shared" si="13"/>
        <v>3807.42</v>
      </c>
      <c r="I104" s="32">
        <f t="shared" si="13"/>
        <v>3132.7218835257881</v>
      </c>
      <c r="J104" s="32">
        <f t="shared" si="13"/>
        <v>2935.4700000000003</v>
      </c>
      <c r="K104" s="32">
        <f t="shared" si="13"/>
        <v>3297.2609969699997</v>
      </c>
      <c r="L104" s="32">
        <f t="shared" si="13"/>
        <v>3426.4912636529998</v>
      </c>
      <c r="M104" s="32">
        <f t="shared" si="13"/>
        <v>4392.34</v>
      </c>
      <c r="N104" s="32">
        <f t="shared" si="13"/>
        <v>3740.5299999999997</v>
      </c>
    </row>
    <row r="105" spans="1:14" ht="17.25" x14ac:dyDescent="0.15">
      <c r="A105" s="1410" t="s">
        <v>210</v>
      </c>
      <c r="B105" s="58" t="s">
        <v>21</v>
      </c>
      <c r="C105" s="59">
        <v>137.34</v>
      </c>
      <c r="D105" s="60">
        <v>190.93</v>
      </c>
      <c r="E105" s="60">
        <v>215.76</v>
      </c>
      <c r="F105" s="60">
        <v>253.94</v>
      </c>
      <c r="G105" s="121">
        <v>250.12</v>
      </c>
      <c r="H105" s="120"/>
      <c r="I105" s="120"/>
      <c r="J105" s="120"/>
      <c r="K105" s="120"/>
      <c r="L105" s="120"/>
      <c r="M105" s="140"/>
      <c r="N105" s="141"/>
    </row>
    <row r="106" spans="1:14" ht="17.25" x14ac:dyDescent="0.15">
      <c r="A106" s="1411"/>
      <c r="B106" s="51" t="s">
        <v>22</v>
      </c>
      <c r="C106" s="59">
        <v>1583.02</v>
      </c>
      <c r="D106" s="60">
        <v>1587.8784693218299</v>
      </c>
      <c r="E106" s="60">
        <v>1404.92</v>
      </c>
      <c r="F106" s="60">
        <v>1443.41</v>
      </c>
      <c r="G106" s="62">
        <v>1623.31</v>
      </c>
      <c r="H106" s="62"/>
      <c r="I106" s="62"/>
      <c r="J106" s="62"/>
      <c r="K106" s="62"/>
      <c r="L106" s="62"/>
      <c r="M106" s="64"/>
      <c r="N106" s="93"/>
    </row>
    <row r="107" spans="1:14" ht="17.25" x14ac:dyDescent="0.15">
      <c r="A107" s="1411"/>
      <c r="B107" s="51" t="s">
        <v>207</v>
      </c>
      <c r="C107" s="59">
        <v>1013.35</v>
      </c>
      <c r="D107" s="60">
        <v>946.49</v>
      </c>
      <c r="E107" s="60">
        <v>875.65</v>
      </c>
      <c r="F107" s="60">
        <v>1193.44</v>
      </c>
      <c r="G107" s="62">
        <v>220.56</v>
      </c>
      <c r="H107" s="62"/>
      <c r="I107" s="62"/>
      <c r="J107" s="62"/>
      <c r="K107" s="62"/>
      <c r="L107" s="62"/>
      <c r="M107" s="64"/>
      <c r="N107" s="93"/>
    </row>
    <row r="108" spans="1:14" ht="17.25" x14ac:dyDescent="0.15">
      <c r="A108" s="1411"/>
      <c r="B108" s="23" t="s">
        <v>26</v>
      </c>
      <c r="C108" s="59">
        <v>541.34</v>
      </c>
      <c r="D108" s="60">
        <v>494.72</v>
      </c>
      <c r="E108" s="120">
        <v>381.73</v>
      </c>
      <c r="F108" s="60">
        <v>506.33</v>
      </c>
      <c r="G108" s="62">
        <v>310.94</v>
      </c>
      <c r="H108" s="62"/>
      <c r="I108" s="62"/>
      <c r="J108" s="62"/>
      <c r="K108" s="62"/>
      <c r="L108" s="62"/>
      <c r="M108" s="64"/>
      <c r="N108" s="93"/>
    </row>
    <row r="109" spans="1:14" ht="17.25" x14ac:dyDescent="0.15">
      <c r="A109" s="1411"/>
      <c r="B109" s="23" t="s">
        <v>208</v>
      </c>
      <c r="C109" s="59">
        <v>768.53</v>
      </c>
      <c r="D109" s="60">
        <v>762.18</v>
      </c>
      <c r="E109" s="120">
        <v>773.04</v>
      </c>
      <c r="F109" s="60">
        <v>619.89</v>
      </c>
      <c r="G109" s="62">
        <v>606.34</v>
      </c>
      <c r="H109" s="64"/>
      <c r="I109" s="64"/>
      <c r="J109" s="64"/>
      <c r="K109" s="64"/>
      <c r="L109" s="64"/>
      <c r="M109" s="64"/>
      <c r="N109" s="93"/>
    </row>
    <row r="110" spans="1:14" ht="17.25" x14ac:dyDescent="0.15">
      <c r="A110" s="1411"/>
      <c r="B110" s="23" t="s">
        <v>23</v>
      </c>
      <c r="C110" s="59">
        <v>513.59</v>
      </c>
      <c r="D110" s="60">
        <v>1889.87</v>
      </c>
      <c r="E110" s="120">
        <v>2142.7399999999998</v>
      </c>
      <c r="F110" s="60">
        <v>614.98</v>
      </c>
      <c r="G110" s="62">
        <v>535.51</v>
      </c>
      <c r="H110" s="118"/>
      <c r="I110" s="118"/>
      <c r="J110" s="118"/>
      <c r="K110" s="118"/>
      <c r="L110" s="118"/>
      <c r="M110" s="64"/>
      <c r="N110" s="93"/>
    </row>
    <row r="111" spans="1:14" ht="17.25" x14ac:dyDescent="0.15">
      <c r="A111" s="1411"/>
      <c r="B111" s="23" t="s">
        <v>25</v>
      </c>
      <c r="C111" s="59">
        <v>89.09</v>
      </c>
      <c r="D111" s="60">
        <v>142.06</v>
      </c>
      <c r="E111" s="120">
        <v>155.51</v>
      </c>
      <c r="F111" s="60">
        <v>134.80000000000001</v>
      </c>
      <c r="G111" s="62">
        <v>99.02</v>
      </c>
      <c r="H111" s="62"/>
      <c r="I111" s="62"/>
      <c r="J111" s="62"/>
      <c r="K111" s="62"/>
      <c r="L111" s="62"/>
      <c r="M111" s="64"/>
      <c r="N111" s="93"/>
    </row>
    <row r="112" spans="1:14" ht="17.25" x14ac:dyDescent="0.15">
      <c r="A112" s="1413"/>
      <c r="B112" s="40" t="s">
        <v>27</v>
      </c>
      <c r="C112" s="65">
        <v>159.55000000000001</v>
      </c>
      <c r="D112" s="122">
        <v>126.864</v>
      </c>
      <c r="E112" s="120">
        <v>184.75</v>
      </c>
      <c r="F112" s="60">
        <v>148.41</v>
      </c>
      <c r="G112" s="66">
        <v>107.37</v>
      </c>
      <c r="H112" s="66"/>
      <c r="I112" s="66"/>
      <c r="J112" s="66"/>
      <c r="K112" s="66"/>
      <c r="L112" s="66"/>
      <c r="M112" s="94"/>
      <c r="N112" s="142"/>
    </row>
    <row r="113" spans="1:28" ht="17.25" x14ac:dyDescent="0.15">
      <c r="A113" s="1412"/>
      <c r="B113" s="30" t="s">
        <v>28</v>
      </c>
      <c r="C113" s="56">
        <f t="shared" ref="C113:N113" si="14">SUM(C105:C111)</f>
        <v>4646.26</v>
      </c>
      <c r="D113" s="57">
        <f t="shared" si="14"/>
        <v>6014.1284693218304</v>
      </c>
      <c r="E113" s="57">
        <f>SUM(E105:E112)</f>
        <v>6134.1</v>
      </c>
      <c r="F113" s="57">
        <f t="shared" si="14"/>
        <v>4766.79</v>
      </c>
      <c r="G113" s="57">
        <f t="shared" si="14"/>
        <v>3645.7999999999997</v>
      </c>
      <c r="H113" s="57">
        <f t="shared" si="14"/>
        <v>0</v>
      </c>
      <c r="I113" s="57">
        <f t="shared" si="14"/>
        <v>0</v>
      </c>
      <c r="J113" s="57">
        <f t="shared" si="14"/>
        <v>0</v>
      </c>
      <c r="K113" s="57">
        <f t="shared" si="14"/>
        <v>0</v>
      </c>
      <c r="L113" s="57">
        <f t="shared" si="14"/>
        <v>0</v>
      </c>
      <c r="M113" s="57">
        <f t="shared" si="14"/>
        <v>0</v>
      </c>
      <c r="N113" s="57">
        <f t="shared" si="14"/>
        <v>0</v>
      </c>
    </row>
    <row r="115" spans="1:28" ht="35.25" x14ac:dyDescent="0.15">
      <c r="A115" s="15" t="s">
        <v>213</v>
      </c>
    </row>
    <row r="116" spans="1:28" ht="22.5" x14ac:dyDescent="0.15">
      <c r="A116" s="16" t="s">
        <v>193</v>
      </c>
      <c r="B116" s="17" t="s">
        <v>9</v>
      </c>
      <c r="C116" s="18" t="s">
        <v>194</v>
      </c>
      <c r="D116" s="19" t="s">
        <v>195</v>
      </c>
      <c r="E116" s="19" t="s">
        <v>196</v>
      </c>
      <c r="F116" s="19" t="s">
        <v>197</v>
      </c>
      <c r="G116" s="19" t="s">
        <v>198</v>
      </c>
      <c r="H116" s="19" t="s">
        <v>199</v>
      </c>
      <c r="I116" s="19" t="s">
        <v>200</v>
      </c>
      <c r="J116" s="19" t="s">
        <v>201</v>
      </c>
      <c r="K116" s="19" t="s">
        <v>202</v>
      </c>
      <c r="L116" s="19" t="s">
        <v>203</v>
      </c>
      <c r="M116" s="19" t="s">
        <v>204</v>
      </c>
      <c r="N116" s="71" t="s">
        <v>205</v>
      </c>
      <c r="Q116" s="99" t="s">
        <v>194</v>
      </c>
      <c r="R116" s="99" t="s">
        <v>195</v>
      </c>
      <c r="S116" s="99" t="s">
        <v>196</v>
      </c>
      <c r="T116" s="99" t="s">
        <v>197</v>
      </c>
      <c r="U116" s="99" t="s">
        <v>198</v>
      </c>
      <c r="V116" s="99" t="s">
        <v>199</v>
      </c>
      <c r="W116" s="99" t="s">
        <v>200</v>
      </c>
      <c r="X116" s="99" t="s">
        <v>201</v>
      </c>
      <c r="Y116" s="99" t="s">
        <v>202</v>
      </c>
      <c r="Z116" s="99" t="s">
        <v>203</v>
      </c>
      <c r="AA116" s="99" t="s">
        <v>204</v>
      </c>
      <c r="AB116" s="99" t="s">
        <v>205</v>
      </c>
    </row>
    <row r="117" spans="1:28" ht="18" x14ac:dyDescent="0.15">
      <c r="A117" s="1414" t="s">
        <v>206</v>
      </c>
      <c r="B117" s="48" t="s">
        <v>21</v>
      </c>
      <c r="C117" s="123">
        <v>2294.92</v>
      </c>
      <c r="D117" s="124">
        <v>1526.94</v>
      </c>
      <c r="E117" s="124">
        <v>5564.04</v>
      </c>
      <c r="F117" s="124">
        <v>3614.73</v>
      </c>
      <c r="G117" s="124">
        <v>3974.57</v>
      </c>
      <c r="H117" s="124">
        <v>3411.63</v>
      </c>
      <c r="I117" s="143">
        <v>4195.8999999999996</v>
      </c>
      <c r="J117" s="124">
        <v>2949.9</v>
      </c>
      <c r="K117" s="124">
        <v>3054.07</v>
      </c>
      <c r="L117" s="124">
        <v>1331.56</v>
      </c>
      <c r="M117" s="124">
        <v>2756.66</v>
      </c>
      <c r="N117" s="144">
        <v>2871</v>
      </c>
      <c r="Q117" s="150">
        <v>2739.48</v>
      </c>
      <c r="R117" s="150">
        <v>182.28</v>
      </c>
      <c r="S117" s="150">
        <v>2767.25</v>
      </c>
      <c r="T117" s="150">
        <v>862.57</v>
      </c>
      <c r="U117" s="150">
        <v>1262.5999999999999</v>
      </c>
      <c r="V117" s="150">
        <v>2584.79</v>
      </c>
      <c r="W117" s="150">
        <v>1821.09</v>
      </c>
      <c r="X117" s="151">
        <v>1526.61</v>
      </c>
      <c r="Y117" s="151">
        <v>1671.32</v>
      </c>
      <c r="Z117" s="151">
        <v>1659</v>
      </c>
    </row>
    <row r="118" spans="1:28" ht="17.25" x14ac:dyDescent="0.15">
      <c r="A118" s="1411"/>
      <c r="B118" s="51" t="s">
        <v>22</v>
      </c>
      <c r="C118" s="125">
        <v>1554</v>
      </c>
      <c r="D118" s="126">
        <v>3090.8</v>
      </c>
      <c r="E118" s="126">
        <v>6507.08</v>
      </c>
      <c r="F118" s="126">
        <v>2867</v>
      </c>
      <c r="G118" s="126">
        <v>2688.73</v>
      </c>
      <c r="H118" s="126">
        <v>1410.95</v>
      </c>
      <c r="I118" s="126">
        <v>2660.83</v>
      </c>
      <c r="J118" s="126">
        <v>1237.27</v>
      </c>
      <c r="K118" s="145">
        <v>5454</v>
      </c>
      <c r="L118" s="126">
        <v>1406.87</v>
      </c>
      <c r="M118" s="126">
        <v>2660.83</v>
      </c>
      <c r="N118" s="146">
        <v>791</v>
      </c>
      <c r="Q118" s="152">
        <v>2598</v>
      </c>
      <c r="R118" s="152">
        <v>848</v>
      </c>
      <c r="S118" s="152">
        <v>2557.2700749999999</v>
      </c>
      <c r="T118" s="152">
        <v>2312.13</v>
      </c>
      <c r="U118" s="152">
        <v>4846.9645200000004</v>
      </c>
      <c r="V118" s="152">
        <v>2786</v>
      </c>
      <c r="W118" s="152">
        <v>1291</v>
      </c>
      <c r="X118" s="152">
        <v>2223</v>
      </c>
      <c r="Y118" s="101">
        <v>3741.7368999999999</v>
      </c>
      <c r="Z118" s="152">
        <v>2467.2818900000002</v>
      </c>
    </row>
    <row r="119" spans="1:28" ht="18.75" x14ac:dyDescent="0.15">
      <c r="A119" s="1411"/>
      <c r="B119" s="51" t="s">
        <v>207</v>
      </c>
      <c r="C119" s="127">
        <v>389</v>
      </c>
      <c r="D119" s="128">
        <v>857</v>
      </c>
      <c r="E119" s="128">
        <v>585</v>
      </c>
      <c r="F119" s="128">
        <v>585</v>
      </c>
      <c r="G119" s="128">
        <v>927</v>
      </c>
      <c r="H119" s="128">
        <v>635</v>
      </c>
      <c r="I119" s="128">
        <v>650</v>
      </c>
      <c r="J119" s="128">
        <v>950</v>
      </c>
      <c r="K119" s="128">
        <v>896</v>
      </c>
      <c r="L119" s="128">
        <v>1234</v>
      </c>
      <c r="M119" s="128">
        <v>900</v>
      </c>
      <c r="N119" s="147">
        <v>550</v>
      </c>
      <c r="Q119" s="153">
        <v>1160</v>
      </c>
      <c r="R119" s="153">
        <v>224</v>
      </c>
      <c r="S119" s="153">
        <v>524</v>
      </c>
      <c r="T119" s="153">
        <v>518</v>
      </c>
      <c r="U119" s="154">
        <v>700</v>
      </c>
      <c r="V119" s="154">
        <v>846</v>
      </c>
      <c r="W119" s="154">
        <v>709</v>
      </c>
      <c r="X119" s="154">
        <v>542</v>
      </c>
      <c r="Y119" s="154">
        <v>510</v>
      </c>
      <c r="Z119" s="154">
        <v>1251</v>
      </c>
    </row>
    <row r="120" spans="1:28" ht="17.25" x14ac:dyDescent="0.15">
      <c r="A120" s="1411"/>
      <c r="B120" s="23" t="s">
        <v>26</v>
      </c>
      <c r="C120" s="63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93">
        <v>0</v>
      </c>
      <c r="Q120" s="101">
        <v>0</v>
      </c>
      <c r="R120" s="101">
        <v>0</v>
      </c>
      <c r="S120" s="101">
        <v>0</v>
      </c>
      <c r="T120" s="101">
        <v>10.8</v>
      </c>
      <c r="U120" s="101">
        <v>0</v>
      </c>
      <c r="V120" s="101">
        <v>5.63</v>
      </c>
      <c r="W120" s="101">
        <v>0</v>
      </c>
      <c r="X120" s="101">
        <v>0</v>
      </c>
      <c r="Y120" s="101">
        <v>0</v>
      </c>
      <c r="Z120" s="101">
        <v>206.81790000000001</v>
      </c>
    </row>
    <row r="121" spans="1:28" ht="17.25" x14ac:dyDescent="0.15">
      <c r="A121" s="1411"/>
      <c r="B121" s="23" t="s">
        <v>208</v>
      </c>
      <c r="C121" s="63">
        <v>2223</v>
      </c>
      <c r="D121" s="64">
        <v>3360.5</v>
      </c>
      <c r="E121" s="64">
        <v>3396.8</v>
      </c>
      <c r="F121" s="64">
        <v>1077</v>
      </c>
      <c r="G121" s="64">
        <v>77.599999999999994</v>
      </c>
      <c r="H121" s="64">
        <v>713.9</v>
      </c>
      <c r="I121" s="64">
        <v>1568</v>
      </c>
      <c r="J121" s="64">
        <v>910.6</v>
      </c>
      <c r="K121" s="64">
        <v>832.5</v>
      </c>
      <c r="L121" s="64">
        <v>1749</v>
      </c>
      <c r="M121" s="64">
        <v>1126</v>
      </c>
      <c r="N121" s="93">
        <v>803.6</v>
      </c>
      <c r="Q121" s="152">
        <v>1441.3256260000001</v>
      </c>
      <c r="R121" s="152">
        <v>1129.5999999999999</v>
      </c>
      <c r="S121" s="89">
        <v>1418</v>
      </c>
      <c r="T121" s="89">
        <v>1358</v>
      </c>
      <c r="U121" s="101">
        <v>80</v>
      </c>
      <c r="V121" s="101">
        <v>154.5</v>
      </c>
      <c r="W121" s="101">
        <v>668</v>
      </c>
      <c r="X121" s="101">
        <v>1394</v>
      </c>
      <c r="Y121" s="101">
        <v>502</v>
      </c>
      <c r="Z121" s="101">
        <v>870</v>
      </c>
    </row>
    <row r="122" spans="1:28" ht="17.25" x14ac:dyDescent="0.15">
      <c r="A122" s="1411"/>
      <c r="B122" s="23" t="s">
        <v>23</v>
      </c>
      <c r="C122" s="63">
        <v>1600</v>
      </c>
      <c r="D122" s="64">
        <v>510</v>
      </c>
      <c r="E122" s="64">
        <v>550</v>
      </c>
      <c r="F122" s="64">
        <v>530</v>
      </c>
      <c r="G122" s="64">
        <v>460</v>
      </c>
      <c r="H122" s="64">
        <v>787</v>
      </c>
      <c r="I122" s="64">
        <v>670</v>
      </c>
      <c r="J122" s="64">
        <v>800</v>
      </c>
      <c r="K122" s="64">
        <v>602</v>
      </c>
      <c r="L122" s="64">
        <v>640</v>
      </c>
      <c r="M122" s="64">
        <v>780</v>
      </c>
      <c r="N122" s="93">
        <v>530</v>
      </c>
      <c r="Q122" s="152">
        <v>1230</v>
      </c>
      <c r="R122" s="152">
        <v>660</v>
      </c>
      <c r="S122" s="152">
        <v>1360</v>
      </c>
      <c r="T122" s="89">
        <v>930</v>
      </c>
      <c r="U122" s="101">
        <v>1474</v>
      </c>
      <c r="V122" s="101">
        <v>1250</v>
      </c>
      <c r="W122" s="101">
        <v>980</v>
      </c>
      <c r="X122" s="101">
        <v>1350</v>
      </c>
      <c r="Y122" s="101">
        <v>910</v>
      </c>
      <c r="Z122" s="101">
        <v>840</v>
      </c>
    </row>
    <row r="123" spans="1:28" ht="17.25" x14ac:dyDescent="0.15">
      <c r="A123" s="1411"/>
      <c r="B123" s="23" t="s">
        <v>25</v>
      </c>
      <c r="C123" s="52">
        <v>10.827904</v>
      </c>
      <c r="D123" s="53">
        <v>237</v>
      </c>
      <c r="E123" s="53">
        <v>200</v>
      </c>
      <c r="F123" s="53">
        <v>498.11</v>
      </c>
      <c r="G123" s="53">
        <v>128</v>
      </c>
      <c r="H123" s="53">
        <v>0</v>
      </c>
      <c r="I123" s="53">
        <v>182</v>
      </c>
      <c r="J123" s="53">
        <v>209</v>
      </c>
      <c r="K123" s="53">
        <v>13.7</v>
      </c>
      <c r="L123" s="53">
        <v>16</v>
      </c>
      <c r="M123" s="53">
        <v>0</v>
      </c>
      <c r="N123" s="86">
        <v>488</v>
      </c>
      <c r="Q123" s="89">
        <v>97</v>
      </c>
      <c r="R123" s="89">
        <v>0</v>
      </c>
      <c r="S123" s="89">
        <v>39</v>
      </c>
      <c r="T123" s="89">
        <v>87.75</v>
      </c>
      <c r="U123" s="89">
        <v>0</v>
      </c>
      <c r="V123" s="89">
        <v>0</v>
      </c>
      <c r="W123" s="100">
        <v>77</v>
      </c>
      <c r="X123" s="100">
        <v>14</v>
      </c>
      <c r="Y123" s="100">
        <v>17</v>
      </c>
      <c r="Z123" s="155">
        <v>10</v>
      </c>
    </row>
    <row r="124" spans="1:28" ht="17.25" x14ac:dyDescent="0.15">
      <c r="A124" s="1412"/>
      <c r="B124" s="30" t="s">
        <v>28</v>
      </c>
      <c r="C124" s="31">
        <f>SUM(C117:C123)</f>
        <v>8071.7479039999998</v>
      </c>
      <c r="D124" s="32">
        <f>SUM(D117:D123)</f>
        <v>9582.24</v>
      </c>
      <c r="E124" s="32">
        <f>SUM(E117:E123)</f>
        <v>16802.919999999998</v>
      </c>
      <c r="F124" s="32">
        <f t="shared" ref="F124:N124" si="15">SUM(F117:F123)</f>
        <v>9171.84</v>
      </c>
      <c r="G124" s="32">
        <f t="shared" si="15"/>
        <v>8255.9000000000015</v>
      </c>
      <c r="H124" s="32">
        <f t="shared" si="15"/>
        <v>6958.48</v>
      </c>
      <c r="I124" s="32">
        <f t="shared" si="15"/>
        <v>9926.73</v>
      </c>
      <c r="J124" s="32">
        <f t="shared" si="15"/>
        <v>7056.77</v>
      </c>
      <c r="K124" s="32">
        <f t="shared" si="15"/>
        <v>10852.27</v>
      </c>
      <c r="L124" s="32">
        <f t="shared" si="15"/>
        <v>6377.43</v>
      </c>
      <c r="M124" s="32">
        <f t="shared" si="15"/>
        <v>8223.49</v>
      </c>
      <c r="N124" s="80">
        <f t="shared" si="15"/>
        <v>6033.6</v>
      </c>
      <c r="Q124" s="89">
        <f>SUM(Q117:Q123)</f>
        <v>9265.8056259999994</v>
      </c>
      <c r="R124" s="89">
        <f>SUM(R117:R123)</f>
        <v>3043.88</v>
      </c>
      <c r="S124" s="89">
        <f t="shared" ref="S124:Z124" si="16">SUM(S117:S123)</f>
        <v>8665.5200750000004</v>
      </c>
      <c r="T124" s="89">
        <f t="shared" si="16"/>
        <v>6079.25</v>
      </c>
      <c r="U124" s="89">
        <f t="shared" si="16"/>
        <v>8363.5645199999999</v>
      </c>
      <c r="V124" s="89">
        <f t="shared" si="16"/>
        <v>7626.92</v>
      </c>
      <c r="W124" s="89">
        <f t="shared" si="16"/>
        <v>5546.09</v>
      </c>
      <c r="X124" s="89">
        <f t="shared" si="16"/>
        <v>7049.61</v>
      </c>
      <c r="Y124" s="89">
        <f t="shared" si="16"/>
        <v>7352.0568999999996</v>
      </c>
      <c r="Z124" s="89">
        <f t="shared" si="16"/>
        <v>7304.0997900000002</v>
      </c>
    </row>
    <row r="125" spans="1:28" ht="17.25" x14ac:dyDescent="0.15">
      <c r="A125" s="1410" t="s">
        <v>209</v>
      </c>
      <c r="B125" s="58" t="s">
        <v>21</v>
      </c>
      <c r="C125" s="129">
        <v>2739.48</v>
      </c>
      <c r="D125" s="130">
        <v>182.28</v>
      </c>
      <c r="E125" s="130">
        <v>2767.25</v>
      </c>
      <c r="F125" s="130">
        <v>862.57</v>
      </c>
      <c r="G125" s="130">
        <v>1262.5999999999999</v>
      </c>
      <c r="H125" s="130">
        <v>2584.79</v>
      </c>
      <c r="I125" s="130">
        <v>1821.09</v>
      </c>
      <c r="J125" s="148">
        <v>1526.61</v>
      </c>
      <c r="K125" s="148">
        <v>1671.32</v>
      </c>
      <c r="L125" s="148">
        <v>1659</v>
      </c>
      <c r="M125" s="140">
        <v>1246.2</v>
      </c>
      <c r="N125" s="141">
        <v>3297</v>
      </c>
    </row>
    <row r="126" spans="1:28" ht="17.25" x14ac:dyDescent="0.15">
      <c r="A126" s="1411"/>
      <c r="B126" s="51" t="s">
        <v>22</v>
      </c>
      <c r="C126" s="52">
        <v>2598</v>
      </c>
      <c r="D126" s="53">
        <v>848</v>
      </c>
      <c r="E126" s="53">
        <v>2557.2700749999999</v>
      </c>
      <c r="F126" s="53">
        <v>2312.13</v>
      </c>
      <c r="G126" s="53">
        <v>4846.9645200000004</v>
      </c>
      <c r="H126" s="53">
        <v>2786</v>
      </c>
      <c r="I126" s="53">
        <v>1291</v>
      </c>
      <c r="J126" s="53">
        <v>2223</v>
      </c>
      <c r="K126" s="53">
        <v>3741.7368999999999</v>
      </c>
      <c r="L126" s="53">
        <v>2467.2818900000002</v>
      </c>
      <c r="M126" s="53">
        <v>2771.5685269999999</v>
      </c>
      <c r="N126" s="86">
        <v>3046.97</v>
      </c>
    </row>
    <row r="127" spans="1:28" ht="17.25" x14ac:dyDescent="0.15">
      <c r="A127" s="1411"/>
      <c r="B127" s="51" t="s">
        <v>207</v>
      </c>
      <c r="C127" s="63">
        <v>1160</v>
      </c>
      <c r="D127" s="64">
        <v>224</v>
      </c>
      <c r="E127" s="64">
        <v>524</v>
      </c>
      <c r="F127" s="64">
        <v>518</v>
      </c>
      <c r="G127" s="131">
        <v>700</v>
      </c>
      <c r="H127" s="131">
        <v>846</v>
      </c>
      <c r="I127" s="131">
        <v>709</v>
      </c>
      <c r="J127" s="131">
        <v>542</v>
      </c>
      <c r="K127" s="131">
        <v>510</v>
      </c>
      <c r="L127" s="131">
        <v>1251</v>
      </c>
      <c r="M127" s="53">
        <v>1429</v>
      </c>
      <c r="N127" s="93">
        <v>533</v>
      </c>
    </row>
    <row r="128" spans="1:28" ht="17.25" x14ac:dyDescent="0.15">
      <c r="A128" s="1411"/>
      <c r="B128" s="23" t="s">
        <v>26</v>
      </c>
      <c r="C128" s="61">
        <v>0</v>
      </c>
      <c r="D128" s="62">
        <v>0</v>
      </c>
      <c r="E128" s="62">
        <v>0</v>
      </c>
      <c r="F128" s="62">
        <v>10.8</v>
      </c>
      <c r="G128" s="62">
        <v>0</v>
      </c>
      <c r="H128" s="62">
        <v>5.63</v>
      </c>
      <c r="I128" s="62">
        <v>0</v>
      </c>
      <c r="J128" s="62">
        <v>0</v>
      </c>
      <c r="K128" s="62">
        <v>0</v>
      </c>
      <c r="L128" s="62">
        <v>206.81790000000001</v>
      </c>
      <c r="M128" s="64">
        <v>275.35000000000002</v>
      </c>
      <c r="N128" s="93">
        <v>198.24</v>
      </c>
    </row>
    <row r="129" spans="1:14" ht="17.25" x14ac:dyDescent="0.15">
      <c r="A129" s="1411"/>
      <c r="B129" s="23" t="s">
        <v>208</v>
      </c>
      <c r="C129" s="156">
        <v>1441.3256260000001</v>
      </c>
      <c r="D129" s="157">
        <v>1129.5999999999999</v>
      </c>
      <c r="E129" s="53">
        <v>1418</v>
      </c>
      <c r="F129" s="53">
        <v>1358</v>
      </c>
      <c r="G129" s="62">
        <v>80</v>
      </c>
      <c r="H129" s="62">
        <v>154.5</v>
      </c>
      <c r="I129" s="62">
        <v>668</v>
      </c>
      <c r="J129" s="62">
        <v>1394</v>
      </c>
      <c r="K129" s="62">
        <v>502</v>
      </c>
      <c r="L129" s="62">
        <v>870</v>
      </c>
      <c r="M129" s="53">
        <v>2402</v>
      </c>
      <c r="N129" s="86">
        <v>1609</v>
      </c>
    </row>
    <row r="130" spans="1:14" ht="17.25" x14ac:dyDescent="0.15">
      <c r="A130" s="1411"/>
      <c r="B130" s="23" t="s">
        <v>23</v>
      </c>
      <c r="C130" s="156">
        <v>1230</v>
      </c>
      <c r="D130" s="157">
        <v>660</v>
      </c>
      <c r="E130" s="157">
        <v>1360</v>
      </c>
      <c r="F130" s="53">
        <v>930</v>
      </c>
      <c r="G130" s="62">
        <v>1474</v>
      </c>
      <c r="H130" s="62">
        <v>1250</v>
      </c>
      <c r="I130" s="62">
        <v>980</v>
      </c>
      <c r="J130" s="62">
        <v>1350</v>
      </c>
      <c r="K130" s="62">
        <v>910</v>
      </c>
      <c r="L130" s="62">
        <v>840</v>
      </c>
      <c r="M130" s="64">
        <v>915</v>
      </c>
      <c r="N130" s="93">
        <v>1000</v>
      </c>
    </row>
    <row r="131" spans="1:14" ht="17.25" x14ac:dyDescent="0.15">
      <c r="A131" s="1411"/>
      <c r="B131" s="23" t="s">
        <v>25</v>
      </c>
      <c r="C131" s="52">
        <v>97</v>
      </c>
      <c r="D131" s="53">
        <v>0</v>
      </c>
      <c r="E131" s="53">
        <v>39</v>
      </c>
      <c r="F131" s="53">
        <v>87.75</v>
      </c>
      <c r="G131" s="53">
        <v>0</v>
      </c>
      <c r="H131" s="53">
        <v>0</v>
      </c>
      <c r="I131" s="118">
        <v>77</v>
      </c>
      <c r="J131" s="118">
        <v>14</v>
      </c>
      <c r="K131" s="118">
        <v>17</v>
      </c>
      <c r="L131" s="161">
        <v>10</v>
      </c>
      <c r="M131" s="64">
        <v>0</v>
      </c>
      <c r="N131" s="93">
        <v>0</v>
      </c>
    </row>
    <row r="132" spans="1:14" ht="17.25" x14ac:dyDescent="0.15">
      <c r="A132" s="1412"/>
      <c r="B132" s="30" t="s">
        <v>28</v>
      </c>
      <c r="C132" s="56">
        <f>SUM(C125:C131)</f>
        <v>9265.8056259999994</v>
      </c>
      <c r="D132" s="57">
        <f>SUM(D125:D131)</f>
        <v>3043.88</v>
      </c>
      <c r="E132" s="57">
        <f t="shared" ref="E132:N132" si="17">SUM(E125:E131)</f>
        <v>8665.5200750000004</v>
      </c>
      <c r="F132" s="57">
        <f t="shared" si="17"/>
        <v>6079.25</v>
      </c>
      <c r="G132" s="57">
        <f t="shared" si="17"/>
        <v>8363.5645199999999</v>
      </c>
      <c r="H132" s="57">
        <f t="shared" si="17"/>
        <v>7626.92</v>
      </c>
      <c r="I132" s="57">
        <f t="shared" si="17"/>
        <v>5546.09</v>
      </c>
      <c r="J132" s="57">
        <f t="shared" si="17"/>
        <v>7049.61</v>
      </c>
      <c r="K132" s="57">
        <f t="shared" si="17"/>
        <v>7352.0568999999996</v>
      </c>
      <c r="L132" s="57">
        <f t="shared" si="17"/>
        <v>7304.0997900000002</v>
      </c>
      <c r="M132" s="57">
        <f t="shared" si="17"/>
        <v>9039.1185270000005</v>
      </c>
      <c r="N132" s="57">
        <f t="shared" si="17"/>
        <v>9684.2099999999991</v>
      </c>
    </row>
    <row r="133" spans="1:14" ht="17.25" x14ac:dyDescent="0.15">
      <c r="A133" s="1410" t="s">
        <v>210</v>
      </c>
      <c r="B133" s="58" t="s">
        <v>21</v>
      </c>
      <c r="C133" s="129">
        <v>1144.81</v>
      </c>
      <c r="D133" s="130">
        <v>1997</v>
      </c>
      <c r="E133" s="130">
        <v>2209</v>
      </c>
      <c r="F133" s="130">
        <v>1383</v>
      </c>
      <c r="G133" s="130">
        <v>2113</v>
      </c>
      <c r="H133" s="130"/>
      <c r="I133" s="130"/>
      <c r="J133" s="148"/>
      <c r="K133" s="148"/>
      <c r="L133" s="148"/>
      <c r="M133" s="140"/>
      <c r="N133" s="141"/>
    </row>
    <row r="134" spans="1:14" ht="17.25" x14ac:dyDescent="0.15">
      <c r="A134" s="1411"/>
      <c r="B134" s="51" t="s">
        <v>22</v>
      </c>
      <c r="C134" s="129">
        <v>2939.96</v>
      </c>
      <c r="D134" s="130">
        <v>1743.044938</v>
      </c>
      <c r="E134" s="53">
        <v>2538.31</v>
      </c>
      <c r="F134" s="130">
        <v>3268.46</v>
      </c>
      <c r="G134" s="53">
        <v>491</v>
      </c>
      <c r="H134" s="53"/>
      <c r="I134" s="53"/>
      <c r="J134" s="53"/>
      <c r="K134" s="53"/>
      <c r="L134" s="53"/>
      <c r="M134" s="53"/>
      <c r="N134" s="86"/>
    </row>
    <row r="135" spans="1:14" ht="17.25" x14ac:dyDescent="0.15">
      <c r="A135" s="1411"/>
      <c r="B135" s="51" t="s">
        <v>207</v>
      </c>
      <c r="C135" s="129">
        <v>1045</v>
      </c>
      <c r="D135" s="130">
        <v>856</v>
      </c>
      <c r="E135" s="91">
        <v>1164</v>
      </c>
      <c r="F135" s="130">
        <v>1231</v>
      </c>
      <c r="G135" s="131">
        <v>999</v>
      </c>
      <c r="H135" s="131"/>
      <c r="I135" s="131"/>
      <c r="J135" s="131"/>
      <c r="K135" s="131"/>
      <c r="L135" s="131"/>
      <c r="M135" s="53"/>
      <c r="N135" s="93"/>
    </row>
    <row r="136" spans="1:14" ht="17.25" x14ac:dyDescent="0.15">
      <c r="A136" s="1411"/>
      <c r="B136" s="23" t="s">
        <v>26</v>
      </c>
      <c r="C136" s="129">
        <v>284.37983100000002</v>
      </c>
      <c r="D136" s="130">
        <v>233.203136</v>
      </c>
      <c r="E136" s="62">
        <v>251.1</v>
      </c>
      <c r="F136" s="130">
        <v>106.97</v>
      </c>
      <c r="G136" s="62">
        <v>338.09</v>
      </c>
      <c r="H136" s="62"/>
      <c r="I136" s="62"/>
      <c r="J136" s="62"/>
      <c r="K136" s="62"/>
      <c r="L136" s="62"/>
      <c r="M136" s="64"/>
      <c r="N136" s="93"/>
    </row>
    <row r="137" spans="1:14" ht="17.25" x14ac:dyDescent="0.15">
      <c r="A137" s="1411"/>
      <c r="B137" s="23" t="s">
        <v>208</v>
      </c>
      <c r="C137" s="129">
        <v>1277</v>
      </c>
      <c r="D137" s="130">
        <v>1169</v>
      </c>
      <c r="E137" s="53">
        <v>1766</v>
      </c>
      <c r="F137" s="130">
        <v>610</v>
      </c>
      <c r="G137" s="62">
        <v>400</v>
      </c>
      <c r="H137" s="62"/>
      <c r="I137" s="62"/>
      <c r="J137" s="62"/>
      <c r="K137" s="62"/>
      <c r="L137" s="62"/>
      <c r="M137" s="53"/>
      <c r="N137" s="86"/>
    </row>
    <row r="138" spans="1:14" ht="17.25" x14ac:dyDescent="0.15">
      <c r="A138" s="1411"/>
      <c r="B138" s="23" t="s">
        <v>23</v>
      </c>
      <c r="C138" s="129">
        <v>1000</v>
      </c>
      <c r="D138" s="130">
        <v>930</v>
      </c>
      <c r="E138" s="53">
        <v>1330</v>
      </c>
      <c r="F138" s="130">
        <v>1200</v>
      </c>
      <c r="G138" s="62">
        <v>195</v>
      </c>
      <c r="H138" s="62"/>
      <c r="I138" s="62"/>
      <c r="J138" s="62"/>
      <c r="K138" s="62"/>
      <c r="L138" s="62"/>
      <c r="M138" s="64"/>
      <c r="N138" s="93"/>
    </row>
    <row r="139" spans="1:14" ht="17.25" x14ac:dyDescent="0.15">
      <c r="A139" s="1411"/>
      <c r="B139" s="23" t="s">
        <v>25</v>
      </c>
      <c r="C139" s="129">
        <v>23</v>
      </c>
      <c r="D139" s="130">
        <v>28</v>
      </c>
      <c r="E139" s="53">
        <v>44</v>
      </c>
      <c r="F139" s="130">
        <v>0</v>
      </c>
      <c r="G139" s="53">
        <v>18.2</v>
      </c>
      <c r="H139" s="53"/>
      <c r="I139" s="118"/>
      <c r="J139" s="118"/>
      <c r="K139" s="118"/>
      <c r="L139" s="161"/>
      <c r="M139" s="64"/>
      <c r="N139" s="93"/>
    </row>
    <row r="140" spans="1:14" ht="17.25" x14ac:dyDescent="0.15">
      <c r="A140" s="1413"/>
      <c r="B140" s="40" t="s">
        <v>27</v>
      </c>
      <c r="C140" s="158">
        <v>30</v>
      </c>
      <c r="D140" s="159">
        <v>3</v>
      </c>
      <c r="E140" s="160">
        <v>2</v>
      </c>
      <c r="F140" s="130">
        <v>880</v>
      </c>
      <c r="G140" s="160">
        <v>0</v>
      </c>
      <c r="H140" s="160"/>
      <c r="I140" s="162"/>
      <c r="J140" s="162"/>
      <c r="K140" s="162"/>
      <c r="L140" s="163"/>
      <c r="M140" s="94"/>
      <c r="N140" s="142"/>
    </row>
    <row r="141" spans="1:14" ht="17.25" x14ac:dyDescent="0.15">
      <c r="A141" s="1412"/>
      <c r="B141" s="30" t="s">
        <v>28</v>
      </c>
      <c r="C141" s="56">
        <f>SUM(C133:C139)</f>
        <v>7714.1498310000006</v>
      </c>
      <c r="D141" s="57">
        <f>SUM(D133:D139)</f>
        <v>6956.2480740000001</v>
      </c>
      <c r="E141" s="57">
        <f t="shared" ref="E141:N141" si="18">SUM(E133:E139)</f>
        <v>9302.41</v>
      </c>
      <c r="F141" s="57">
        <f t="shared" si="18"/>
        <v>7799.43</v>
      </c>
      <c r="G141" s="57">
        <f t="shared" si="18"/>
        <v>4554.29</v>
      </c>
      <c r="H141" s="57">
        <f t="shared" si="18"/>
        <v>0</v>
      </c>
      <c r="I141" s="57">
        <f t="shared" si="18"/>
        <v>0</v>
      </c>
      <c r="J141" s="57">
        <f t="shared" si="18"/>
        <v>0</v>
      </c>
      <c r="K141" s="57">
        <f t="shared" si="18"/>
        <v>0</v>
      </c>
      <c r="L141" s="57">
        <f t="shared" si="18"/>
        <v>0</v>
      </c>
      <c r="M141" s="57">
        <f t="shared" si="18"/>
        <v>0</v>
      </c>
      <c r="N141" s="57">
        <f t="shared" si="18"/>
        <v>0</v>
      </c>
    </row>
  </sheetData>
  <mergeCells count="16">
    <mergeCell ref="A133:A141"/>
    <mergeCell ref="A49:A57"/>
    <mergeCell ref="A61:A68"/>
    <mergeCell ref="A69:A76"/>
    <mergeCell ref="A77:A85"/>
    <mergeCell ref="A89:A96"/>
    <mergeCell ref="P4:P5"/>
    <mergeCell ref="A97:A104"/>
    <mergeCell ref="A105:A113"/>
    <mergeCell ref="A117:A124"/>
    <mergeCell ref="A125:A132"/>
    <mergeCell ref="A5:A12"/>
    <mergeCell ref="A13:A20"/>
    <mergeCell ref="A21:A29"/>
    <mergeCell ref="A33:A40"/>
    <mergeCell ref="A41:A48"/>
  </mergeCells>
  <phoneticPr fontId="33" type="noConversion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3:AB39"/>
  <sheetViews>
    <sheetView workbookViewId="0">
      <selection activeCell="O45" sqref="O45"/>
    </sheetView>
  </sheetViews>
  <sheetFormatPr defaultColWidth="8.75" defaultRowHeight="14.25" x14ac:dyDescent="0.15"/>
  <cols>
    <col min="4" max="5" width="9.125"/>
    <col min="17" max="18" width="9.125"/>
  </cols>
  <sheetData>
    <row r="3" spans="2:28" ht="20.25" x14ac:dyDescent="0.15">
      <c r="D3" s="1423" t="s">
        <v>206</v>
      </c>
      <c r="E3" s="1423"/>
      <c r="F3" s="1423"/>
      <c r="G3" s="1423"/>
      <c r="H3" s="1423"/>
      <c r="I3" s="1423"/>
      <c r="J3" s="1423"/>
      <c r="K3" s="1423"/>
      <c r="L3" s="1423"/>
      <c r="M3" s="1423"/>
      <c r="N3" s="1423"/>
      <c r="O3" s="1423"/>
    </row>
    <row r="4" spans="2:28" ht="20.25" x14ac:dyDescent="0.15">
      <c r="B4" s="1" t="s">
        <v>9</v>
      </c>
      <c r="C4" s="1" t="s">
        <v>214</v>
      </c>
      <c r="D4" s="2" t="s">
        <v>194</v>
      </c>
      <c r="E4" s="2" t="s">
        <v>195</v>
      </c>
      <c r="F4" s="2" t="s">
        <v>196</v>
      </c>
      <c r="G4" s="2" t="s">
        <v>197</v>
      </c>
      <c r="H4" s="2" t="s">
        <v>198</v>
      </c>
      <c r="I4" s="2" t="s">
        <v>199</v>
      </c>
      <c r="J4" s="2" t="s">
        <v>200</v>
      </c>
      <c r="K4" s="2" t="s">
        <v>201</v>
      </c>
      <c r="L4" s="2" t="s">
        <v>202</v>
      </c>
      <c r="M4" s="2" t="s">
        <v>203</v>
      </c>
      <c r="N4" s="2" t="s">
        <v>204</v>
      </c>
      <c r="O4" s="2" t="s">
        <v>205</v>
      </c>
      <c r="P4" s="1"/>
      <c r="Q4" s="2" t="s">
        <v>194</v>
      </c>
      <c r="R4" s="2" t="s">
        <v>195</v>
      </c>
      <c r="S4" s="2" t="s">
        <v>196</v>
      </c>
      <c r="T4" s="2" t="s">
        <v>197</v>
      </c>
      <c r="U4" s="2" t="s">
        <v>198</v>
      </c>
      <c r="V4" s="2" t="s">
        <v>199</v>
      </c>
      <c r="W4" s="2" t="s">
        <v>200</v>
      </c>
      <c r="X4" s="2" t="s">
        <v>201</v>
      </c>
      <c r="Y4" s="2" t="s">
        <v>202</v>
      </c>
      <c r="Z4" s="2" t="s">
        <v>203</v>
      </c>
      <c r="AA4" s="2" t="s">
        <v>204</v>
      </c>
      <c r="AB4" s="2" t="s">
        <v>205</v>
      </c>
    </row>
    <row r="5" spans="2:28" x14ac:dyDescent="0.15">
      <c r="B5" s="1419" t="s">
        <v>21</v>
      </c>
      <c r="C5" s="3" t="s">
        <v>113</v>
      </c>
      <c r="D5" s="4">
        <v>1456</v>
      </c>
      <c r="E5" s="4">
        <v>1553</v>
      </c>
      <c r="F5" s="4">
        <v>1194</v>
      </c>
      <c r="G5" s="4">
        <v>790</v>
      </c>
      <c r="H5" s="4">
        <v>541</v>
      </c>
      <c r="I5" s="4">
        <v>596</v>
      </c>
      <c r="J5" s="4">
        <v>563</v>
      </c>
      <c r="K5" s="4">
        <v>553</v>
      </c>
      <c r="L5" s="4">
        <v>606</v>
      </c>
      <c r="M5" s="4">
        <v>523</v>
      </c>
      <c r="N5" s="4">
        <v>452</v>
      </c>
      <c r="O5" s="4">
        <v>486</v>
      </c>
      <c r="P5" s="9"/>
      <c r="Q5" s="4">
        <v>271.89999999999998</v>
      </c>
      <c r="R5" s="4">
        <v>314.39999999999998</v>
      </c>
      <c r="S5" s="4">
        <v>253.67</v>
      </c>
      <c r="T5" s="4">
        <v>271.3</v>
      </c>
      <c r="U5" s="4">
        <v>283</v>
      </c>
      <c r="V5" s="4">
        <v>190.1</v>
      </c>
      <c r="W5" s="4">
        <v>210.24</v>
      </c>
      <c r="X5" s="4">
        <v>168.5</v>
      </c>
      <c r="Y5" s="4">
        <v>152.25</v>
      </c>
      <c r="Z5" s="4">
        <v>125.8</v>
      </c>
      <c r="AA5" s="9"/>
      <c r="AB5" s="9"/>
    </row>
    <row r="6" spans="2:28" x14ac:dyDescent="0.15">
      <c r="B6" s="1419"/>
      <c r="C6" s="3" t="s">
        <v>114</v>
      </c>
      <c r="D6" s="5">
        <v>257.08355899999998</v>
      </c>
      <c r="E6" s="5">
        <v>347.53002800000002</v>
      </c>
      <c r="F6" s="5">
        <v>405.77903500000002</v>
      </c>
      <c r="G6" s="5">
        <v>326.669577</v>
      </c>
      <c r="H6" s="5">
        <v>287.25</v>
      </c>
      <c r="I6" s="5">
        <v>231.28</v>
      </c>
      <c r="J6" s="5">
        <v>219.75</v>
      </c>
      <c r="K6" s="5">
        <v>215.96</v>
      </c>
      <c r="L6" s="5">
        <v>213.32</v>
      </c>
      <c r="M6" s="5">
        <v>205.23</v>
      </c>
      <c r="N6" s="5">
        <v>199.29</v>
      </c>
      <c r="O6" s="5">
        <v>199.29</v>
      </c>
      <c r="P6" s="9"/>
      <c r="Q6" s="5"/>
      <c r="R6" s="5"/>
      <c r="S6" s="5"/>
      <c r="T6" s="5"/>
      <c r="U6" s="5"/>
      <c r="V6" s="5"/>
      <c r="W6" s="5"/>
      <c r="X6" s="5"/>
      <c r="Y6" s="5"/>
      <c r="Z6" s="5"/>
      <c r="AA6" s="9"/>
      <c r="AB6" s="9"/>
    </row>
    <row r="7" spans="2:28" x14ac:dyDescent="0.15">
      <c r="B7" s="1419"/>
      <c r="C7" s="3" t="s">
        <v>115</v>
      </c>
      <c r="D7" s="4">
        <v>437</v>
      </c>
      <c r="E7" s="4">
        <v>296</v>
      </c>
      <c r="F7" s="4">
        <v>301</v>
      </c>
      <c r="G7" s="4">
        <v>269</v>
      </c>
      <c r="H7" s="4">
        <v>185</v>
      </c>
      <c r="I7" s="4">
        <v>202</v>
      </c>
      <c r="J7" s="4">
        <v>98</v>
      </c>
      <c r="K7" s="4">
        <v>169</v>
      </c>
      <c r="L7" s="4">
        <v>72</v>
      </c>
      <c r="M7" s="4">
        <v>85</v>
      </c>
      <c r="N7" s="4">
        <v>78</v>
      </c>
      <c r="O7" s="4">
        <v>93</v>
      </c>
      <c r="P7" s="9"/>
      <c r="Q7" s="4">
        <v>114.3</v>
      </c>
      <c r="R7" s="4">
        <v>62.1</v>
      </c>
      <c r="S7" s="4">
        <v>75.7</v>
      </c>
      <c r="T7" s="4">
        <v>101</v>
      </c>
      <c r="U7" s="4">
        <v>71.95</v>
      </c>
      <c r="V7" s="4">
        <v>57.94</v>
      </c>
      <c r="W7" s="4">
        <v>63.03</v>
      </c>
      <c r="X7" s="4">
        <v>56.1</v>
      </c>
      <c r="Y7" s="4">
        <v>78.560552770000001</v>
      </c>
      <c r="Z7" s="14">
        <v>46.98</v>
      </c>
      <c r="AA7" s="9"/>
      <c r="AB7" s="9"/>
    </row>
    <row r="8" spans="2:28" x14ac:dyDescent="0.15">
      <c r="B8" s="1419"/>
      <c r="C8" s="6" t="s">
        <v>117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"/>
      <c r="Q8" s="4">
        <v>0</v>
      </c>
      <c r="R8" s="4">
        <v>0</v>
      </c>
      <c r="S8" s="4">
        <v>0</v>
      </c>
      <c r="T8" s="4">
        <v>0</v>
      </c>
      <c r="U8" s="4">
        <v>0</v>
      </c>
      <c r="V8" s="14">
        <v>20.12</v>
      </c>
      <c r="W8" s="14">
        <v>20.12</v>
      </c>
      <c r="X8" s="4">
        <v>20.12</v>
      </c>
      <c r="Y8" s="4">
        <v>16.560644199999999</v>
      </c>
      <c r="Z8" s="4">
        <v>16.64</v>
      </c>
      <c r="AA8" s="9"/>
      <c r="AB8" s="9"/>
    </row>
    <row r="9" spans="2:28" x14ac:dyDescent="0.15">
      <c r="B9" s="1419"/>
      <c r="C9" s="6" t="s">
        <v>28</v>
      </c>
      <c r="D9" s="4">
        <f>SUM(D5:D8)</f>
        <v>2150.0835589999997</v>
      </c>
      <c r="E9" s="4">
        <f>SUM(E5:E8)</f>
        <v>2196.5300280000001</v>
      </c>
      <c r="F9" s="4">
        <f t="shared" ref="F9:O9" si="0">SUM(F5:F8)</f>
        <v>1900.779035</v>
      </c>
      <c r="G9" s="4">
        <f t="shared" si="0"/>
        <v>1385.6695770000001</v>
      </c>
      <c r="H9" s="4">
        <f t="shared" si="0"/>
        <v>1013.25</v>
      </c>
      <c r="I9" s="4">
        <f t="shared" si="0"/>
        <v>1029.28</v>
      </c>
      <c r="J9" s="4">
        <f t="shared" si="0"/>
        <v>880.75</v>
      </c>
      <c r="K9" s="4">
        <f t="shared" si="0"/>
        <v>937.96</v>
      </c>
      <c r="L9" s="4">
        <f t="shared" si="0"/>
        <v>891.31999999999994</v>
      </c>
      <c r="M9" s="4">
        <f t="shared" si="0"/>
        <v>813.23</v>
      </c>
      <c r="N9" s="4">
        <f t="shared" si="0"/>
        <v>729.29</v>
      </c>
      <c r="O9" s="4">
        <f t="shared" si="0"/>
        <v>778.29</v>
      </c>
      <c r="P9" s="9"/>
      <c r="Q9" s="4">
        <f>SUM(Q5:Q8)</f>
        <v>386.2</v>
      </c>
      <c r="R9" s="4">
        <f>SUM(R5:R8)</f>
        <v>376.5</v>
      </c>
      <c r="S9" s="4">
        <f t="shared" ref="S9:Z9" si="1">SUM(S5:S8)</f>
        <v>329.37</v>
      </c>
      <c r="T9" s="4">
        <f t="shared" si="1"/>
        <v>372.3</v>
      </c>
      <c r="U9" s="4">
        <f t="shared" si="1"/>
        <v>354.95</v>
      </c>
      <c r="V9" s="4">
        <f t="shared" si="1"/>
        <v>268.15999999999997</v>
      </c>
      <c r="W9" s="4">
        <f t="shared" si="1"/>
        <v>293.39</v>
      </c>
      <c r="X9" s="4">
        <f t="shared" si="1"/>
        <v>244.72</v>
      </c>
      <c r="Y9" s="4">
        <f t="shared" si="1"/>
        <v>247.37119697000003</v>
      </c>
      <c r="Z9" s="4">
        <f t="shared" si="1"/>
        <v>189.42000000000002</v>
      </c>
      <c r="AA9" s="9"/>
      <c r="AB9" s="9"/>
    </row>
    <row r="10" spans="2:28" x14ac:dyDescent="0.15">
      <c r="B10" s="1421" t="s">
        <v>22</v>
      </c>
      <c r="C10" s="7" t="s">
        <v>113</v>
      </c>
      <c r="D10" s="8">
        <v>1806.25</v>
      </c>
      <c r="E10" s="8">
        <v>1732.64</v>
      </c>
      <c r="F10" s="8">
        <v>1379.16</v>
      </c>
      <c r="G10" s="8">
        <v>1292.96</v>
      </c>
      <c r="H10" s="8">
        <v>1104.5650000000001</v>
      </c>
      <c r="I10" s="8">
        <v>1384.382523</v>
      </c>
      <c r="J10" s="8">
        <v>1361.09</v>
      </c>
      <c r="K10" s="8">
        <v>1433.42698326</v>
      </c>
      <c r="L10" s="8">
        <v>1381.6245334499999</v>
      </c>
      <c r="M10" s="8">
        <v>1123.6251580000001</v>
      </c>
      <c r="N10" s="8">
        <v>1142.294212624</v>
      </c>
      <c r="O10" s="8">
        <v>1306.47</v>
      </c>
      <c r="P10" s="11"/>
      <c r="Q10" s="8">
        <v>1527.7861308417</v>
      </c>
      <c r="R10" s="8">
        <v>1319.2352816902001</v>
      </c>
      <c r="S10" s="8">
        <v>1212.8051774830001</v>
      </c>
      <c r="T10" s="11">
        <v>844.58</v>
      </c>
      <c r="U10" s="11">
        <v>893.7</v>
      </c>
      <c r="V10" s="11">
        <v>848.26</v>
      </c>
      <c r="W10" s="11">
        <v>668.87</v>
      </c>
      <c r="X10" s="11">
        <v>625.91</v>
      </c>
      <c r="Y10" s="11">
        <v>588.67999999999995</v>
      </c>
      <c r="Z10" s="11">
        <v>604.36</v>
      </c>
      <c r="AA10" s="11"/>
      <c r="AB10" s="11"/>
    </row>
    <row r="11" spans="2:28" x14ac:dyDescent="0.15">
      <c r="B11" s="1421"/>
      <c r="C11" s="7" t="s">
        <v>114</v>
      </c>
      <c r="D11" s="8">
        <v>49.43</v>
      </c>
      <c r="E11" s="8">
        <v>59.45</v>
      </c>
      <c r="F11" s="8">
        <v>61.05</v>
      </c>
      <c r="G11" s="8">
        <v>59.91</v>
      </c>
      <c r="H11" s="8">
        <v>63</v>
      </c>
      <c r="I11" s="8">
        <v>89.339373839999993</v>
      </c>
      <c r="J11" s="8">
        <v>89.29</v>
      </c>
      <c r="K11" s="8">
        <v>94.137690329999998</v>
      </c>
      <c r="L11" s="8">
        <v>100.51901683</v>
      </c>
      <c r="M11" s="8">
        <v>98.313249239999806</v>
      </c>
      <c r="N11" s="8">
        <v>103.69537794</v>
      </c>
      <c r="O11" s="8">
        <v>121.61</v>
      </c>
      <c r="P11" s="11"/>
      <c r="Q11" s="8">
        <v>103.55689</v>
      </c>
      <c r="R11" s="8">
        <v>100.855869</v>
      </c>
      <c r="S11" s="8">
        <v>82.954802549999997</v>
      </c>
      <c r="T11" s="8">
        <v>75.66</v>
      </c>
      <c r="U11" s="8">
        <v>67.83</v>
      </c>
      <c r="V11" s="8">
        <v>64.95</v>
      </c>
      <c r="W11" s="8">
        <v>55.12</v>
      </c>
      <c r="X11" s="8">
        <v>60.2</v>
      </c>
      <c r="Y11" s="8">
        <v>59.52</v>
      </c>
      <c r="Z11" s="8">
        <v>37.409999999999997</v>
      </c>
      <c r="AA11" s="11"/>
      <c r="AB11" s="11"/>
    </row>
    <row r="12" spans="2:28" x14ac:dyDescent="0.15">
      <c r="B12" s="1421"/>
      <c r="C12" s="7" t="s">
        <v>115</v>
      </c>
      <c r="D12" s="8">
        <v>797.8</v>
      </c>
      <c r="E12" s="8">
        <v>539.13</v>
      </c>
      <c r="F12" s="8">
        <v>719.8</v>
      </c>
      <c r="G12" s="8">
        <v>549.96</v>
      </c>
      <c r="H12" s="8">
        <v>497.43040339999999</v>
      </c>
      <c r="I12" s="8">
        <v>724.41299951187898</v>
      </c>
      <c r="J12" s="8">
        <v>516.36</v>
      </c>
      <c r="K12" s="8">
        <v>469.33588949</v>
      </c>
      <c r="L12" s="8">
        <v>490.17145040999998</v>
      </c>
      <c r="M12" s="8">
        <v>448.17288062</v>
      </c>
      <c r="N12" s="8">
        <v>549.38325653000004</v>
      </c>
      <c r="O12" s="8">
        <v>526.57000000000005</v>
      </c>
      <c r="P12" s="11"/>
      <c r="Q12" s="8">
        <v>608.15940499999999</v>
      </c>
      <c r="R12" s="8">
        <v>449.47357956000002</v>
      </c>
      <c r="S12" s="8">
        <v>531.05395200999999</v>
      </c>
      <c r="T12" s="8">
        <v>460.9</v>
      </c>
      <c r="U12" s="8">
        <v>510.03</v>
      </c>
      <c r="V12" s="8">
        <v>566.12</v>
      </c>
      <c r="W12" s="8">
        <v>288.02</v>
      </c>
      <c r="X12" s="8">
        <v>174.87</v>
      </c>
      <c r="Y12" s="8">
        <v>199.98</v>
      </c>
      <c r="Z12" s="8">
        <v>223.98</v>
      </c>
      <c r="AA12" s="11"/>
      <c r="AB12" s="11"/>
    </row>
    <row r="13" spans="2:28" x14ac:dyDescent="0.15">
      <c r="B13" s="1421"/>
      <c r="C13" s="7" t="s">
        <v>117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11"/>
      <c r="Q13" s="8">
        <v>348</v>
      </c>
      <c r="R13" s="8">
        <v>321</v>
      </c>
      <c r="S13" s="8">
        <v>308</v>
      </c>
      <c r="T13" s="8">
        <v>341.9</v>
      </c>
      <c r="U13" s="8">
        <v>341.9</v>
      </c>
      <c r="V13" s="8">
        <v>328</v>
      </c>
      <c r="W13" s="8">
        <v>313.73</v>
      </c>
      <c r="X13" s="8">
        <v>313.73</v>
      </c>
      <c r="Y13" s="8">
        <v>313.73</v>
      </c>
      <c r="Z13" s="8">
        <v>313.73</v>
      </c>
      <c r="AA13" s="11"/>
      <c r="AB13" s="11"/>
    </row>
    <row r="14" spans="2:28" x14ac:dyDescent="0.15">
      <c r="B14" s="1421"/>
      <c r="C14" s="7" t="s">
        <v>28</v>
      </c>
      <c r="D14" s="8">
        <f>SUM(D10:D13)</f>
        <v>2653.48</v>
      </c>
      <c r="E14" s="8">
        <f>SUM(E10:E13)</f>
        <v>2331.2200000000003</v>
      </c>
      <c r="F14" s="8">
        <f t="shared" ref="F14:O14" si="2">SUM(F10:F13)</f>
        <v>2160.0100000000002</v>
      </c>
      <c r="G14" s="8">
        <f t="shared" si="2"/>
        <v>1902.8300000000002</v>
      </c>
      <c r="H14" s="8">
        <f t="shared" si="2"/>
        <v>1664.9954034</v>
      </c>
      <c r="I14" s="8">
        <f t="shared" si="2"/>
        <v>2198.134896351879</v>
      </c>
      <c r="J14" s="8">
        <f t="shared" si="2"/>
        <v>1966.7399999999998</v>
      </c>
      <c r="K14" s="8">
        <f t="shared" si="2"/>
        <v>1996.90056308</v>
      </c>
      <c r="L14" s="8">
        <f t="shared" si="2"/>
        <v>1972.31500069</v>
      </c>
      <c r="M14" s="8">
        <f t="shared" si="2"/>
        <v>1670.1112878599997</v>
      </c>
      <c r="N14" s="8">
        <f t="shared" si="2"/>
        <v>1795.372847094</v>
      </c>
      <c r="O14" s="8">
        <f t="shared" si="2"/>
        <v>1954.65</v>
      </c>
      <c r="P14" s="11"/>
      <c r="Q14" s="8">
        <f>SUM(Q10:Q13)</f>
        <v>2587.5024258417002</v>
      </c>
      <c r="R14" s="8">
        <f>SUM(R10:R13)</f>
        <v>2190.5647302502002</v>
      </c>
      <c r="S14" s="8">
        <f t="shared" ref="S14:Z14" si="3">SUM(S10:S13)</f>
        <v>2134.813932043</v>
      </c>
      <c r="T14" s="8">
        <f t="shared" si="3"/>
        <v>1723.04</v>
      </c>
      <c r="U14" s="8">
        <f t="shared" si="3"/>
        <v>1813.46</v>
      </c>
      <c r="V14" s="8">
        <f t="shared" si="3"/>
        <v>1807.33</v>
      </c>
      <c r="W14" s="8">
        <f t="shared" si="3"/>
        <v>1325.74</v>
      </c>
      <c r="X14" s="8">
        <f t="shared" si="3"/>
        <v>1174.71</v>
      </c>
      <c r="Y14" s="8">
        <f t="shared" si="3"/>
        <v>1161.9099999999999</v>
      </c>
      <c r="Z14" s="8">
        <f t="shared" si="3"/>
        <v>1179.48</v>
      </c>
      <c r="AA14" s="11"/>
      <c r="AB14" s="11"/>
    </row>
    <row r="15" spans="2:28" x14ac:dyDescent="0.15">
      <c r="B15" s="1419" t="s">
        <v>207</v>
      </c>
      <c r="C15" s="3" t="s">
        <v>113</v>
      </c>
      <c r="D15" s="5">
        <v>138.97999999999999</v>
      </c>
      <c r="E15" s="5">
        <v>148.26</v>
      </c>
      <c r="F15" s="5">
        <v>80.010000000000005</v>
      </c>
      <c r="G15" s="5">
        <v>154.01</v>
      </c>
      <c r="H15" s="5">
        <v>270.52999999999997</v>
      </c>
      <c r="I15" s="5">
        <v>178.83</v>
      </c>
      <c r="J15" s="5">
        <v>146.94</v>
      </c>
      <c r="K15" s="5">
        <v>134.6</v>
      </c>
      <c r="L15" s="5">
        <v>105.9</v>
      </c>
      <c r="M15" s="5">
        <v>69.48</v>
      </c>
      <c r="N15" s="5"/>
      <c r="O15" s="5"/>
      <c r="P15" s="9"/>
      <c r="Q15" s="5">
        <v>23.98</v>
      </c>
      <c r="R15" s="5">
        <v>15.98</v>
      </c>
      <c r="S15" s="5">
        <v>18.399999999999999</v>
      </c>
      <c r="T15" s="9">
        <v>18.84</v>
      </c>
      <c r="U15" s="9">
        <v>17.920000000000002</v>
      </c>
      <c r="V15" s="9">
        <v>14.5</v>
      </c>
      <c r="W15" s="9">
        <v>10.31</v>
      </c>
      <c r="X15" s="9">
        <v>8.1</v>
      </c>
      <c r="Y15" s="9">
        <v>9.73</v>
      </c>
      <c r="Z15" s="9">
        <v>14.14</v>
      </c>
      <c r="AA15" s="9"/>
      <c r="AB15" s="9"/>
    </row>
    <row r="16" spans="2:28" x14ac:dyDescent="0.15">
      <c r="B16" s="1419"/>
      <c r="C16" s="3" t="s">
        <v>114</v>
      </c>
      <c r="D16" s="5">
        <v>22.47</v>
      </c>
      <c r="E16" s="5">
        <v>27.57</v>
      </c>
      <c r="F16" s="5">
        <v>30.36</v>
      </c>
      <c r="G16" s="5">
        <v>14.8</v>
      </c>
      <c r="H16" s="5">
        <v>34.9</v>
      </c>
      <c r="I16" s="5">
        <v>28.3</v>
      </c>
      <c r="J16" s="5">
        <v>31.1</v>
      </c>
      <c r="K16" s="5">
        <v>28.08</v>
      </c>
      <c r="L16" s="5">
        <v>14.43</v>
      </c>
      <c r="M16" s="5">
        <v>6.73</v>
      </c>
      <c r="N16" s="5"/>
      <c r="O16" s="5"/>
      <c r="P16" s="9"/>
      <c r="Q16" s="5">
        <v>0.8</v>
      </c>
      <c r="R16" s="5">
        <v>0.5</v>
      </c>
      <c r="S16" s="5">
        <v>0.5</v>
      </c>
      <c r="T16" s="5">
        <v>0.5</v>
      </c>
      <c r="U16" s="5">
        <v>0.5</v>
      </c>
      <c r="V16" s="9">
        <v>0.5</v>
      </c>
      <c r="W16" s="9">
        <v>0.2</v>
      </c>
      <c r="X16" s="9">
        <v>0.2</v>
      </c>
      <c r="Y16" s="9">
        <v>0.2</v>
      </c>
      <c r="Z16" s="5">
        <v>0.2</v>
      </c>
      <c r="AA16" s="9"/>
      <c r="AB16" s="9"/>
    </row>
    <row r="17" spans="2:28" x14ac:dyDescent="0.15">
      <c r="B17" s="1419"/>
      <c r="C17" s="3" t="s">
        <v>115</v>
      </c>
      <c r="D17" s="5">
        <v>1144</v>
      </c>
      <c r="E17" s="5">
        <v>1181</v>
      </c>
      <c r="F17" s="5">
        <v>754</v>
      </c>
      <c r="G17" s="5">
        <v>370</v>
      </c>
      <c r="H17" s="5">
        <v>129.30000000000001</v>
      </c>
      <c r="I17" s="5">
        <v>145.19</v>
      </c>
      <c r="J17" s="5">
        <v>184.2</v>
      </c>
      <c r="K17" s="5">
        <v>109.2</v>
      </c>
      <c r="L17" s="5">
        <v>231.5</v>
      </c>
      <c r="M17" s="5">
        <v>338.89</v>
      </c>
      <c r="N17" s="5"/>
      <c r="O17" s="5"/>
      <c r="P17" s="9"/>
      <c r="Q17" s="5">
        <v>405.2</v>
      </c>
      <c r="R17" s="5">
        <v>274.04000000000002</v>
      </c>
      <c r="S17" s="5">
        <v>99.25</v>
      </c>
      <c r="T17" s="5">
        <v>215.05</v>
      </c>
      <c r="U17" s="5">
        <v>134.94</v>
      </c>
      <c r="V17" s="9">
        <v>208.62</v>
      </c>
      <c r="W17" s="9">
        <v>249.66</v>
      </c>
      <c r="X17" s="9">
        <v>248.68</v>
      </c>
      <c r="Y17" s="9">
        <v>340.69</v>
      </c>
      <c r="Z17" s="9">
        <v>200.55</v>
      </c>
      <c r="AA17" s="9"/>
      <c r="AB17" s="9"/>
    </row>
    <row r="18" spans="2:28" x14ac:dyDescent="0.15">
      <c r="B18" s="1419"/>
      <c r="C18" s="3" t="s">
        <v>117</v>
      </c>
      <c r="D18" s="9">
        <v>42.88</v>
      </c>
      <c r="E18" s="9">
        <v>42.88</v>
      </c>
      <c r="F18" s="9">
        <v>42.88</v>
      </c>
      <c r="G18" s="9">
        <v>42.88</v>
      </c>
      <c r="H18" s="9">
        <v>42.88</v>
      </c>
      <c r="I18" s="9">
        <v>42.88</v>
      </c>
      <c r="J18" s="9">
        <v>42.88</v>
      </c>
      <c r="K18" s="9">
        <v>42.88</v>
      </c>
      <c r="L18" s="9">
        <v>42.88</v>
      </c>
      <c r="M18" s="9">
        <v>42.88</v>
      </c>
      <c r="N18" s="9">
        <v>42.88</v>
      </c>
      <c r="O18" s="9">
        <v>42.88</v>
      </c>
      <c r="P18" s="9"/>
      <c r="Q18" s="5">
        <v>3.55</v>
      </c>
      <c r="R18" s="5">
        <v>3.55</v>
      </c>
      <c r="S18" s="5">
        <v>3.55</v>
      </c>
      <c r="T18" s="5">
        <v>3.55</v>
      </c>
      <c r="U18" s="5">
        <v>3.55</v>
      </c>
      <c r="V18" s="5">
        <v>2.98</v>
      </c>
      <c r="W18" s="5">
        <v>2.98</v>
      </c>
      <c r="X18" s="5">
        <v>2.98</v>
      </c>
      <c r="Y18" s="5">
        <v>2.98</v>
      </c>
      <c r="Z18" s="5">
        <v>2.98</v>
      </c>
      <c r="AA18" s="9"/>
      <c r="AB18" s="9"/>
    </row>
    <row r="19" spans="2:28" x14ac:dyDescent="0.15">
      <c r="B19" s="1419"/>
      <c r="C19" s="3" t="s">
        <v>28</v>
      </c>
      <c r="D19" s="5">
        <f>SUM(D15:D18)</f>
        <v>1348.3300000000002</v>
      </c>
      <c r="E19" s="5">
        <f>SUM(E15:E18)</f>
        <v>1399.71</v>
      </c>
      <c r="F19" s="5">
        <f t="shared" ref="F19:O19" si="4">SUM(F15:F18)</f>
        <v>907.25</v>
      </c>
      <c r="G19" s="5">
        <f t="shared" si="4"/>
        <v>581.68999999999994</v>
      </c>
      <c r="H19" s="5">
        <f t="shared" si="4"/>
        <v>477.60999999999996</v>
      </c>
      <c r="I19" s="5">
        <f t="shared" si="4"/>
        <v>395.20000000000005</v>
      </c>
      <c r="J19" s="5">
        <f t="shared" si="4"/>
        <v>405.12</v>
      </c>
      <c r="K19" s="5">
        <f t="shared" si="4"/>
        <v>314.76</v>
      </c>
      <c r="L19" s="5">
        <f t="shared" si="4"/>
        <v>394.71000000000004</v>
      </c>
      <c r="M19" s="5">
        <f t="shared" si="4"/>
        <v>457.98</v>
      </c>
      <c r="N19" s="5">
        <f t="shared" si="4"/>
        <v>42.88</v>
      </c>
      <c r="O19" s="5">
        <f t="shared" si="4"/>
        <v>42.88</v>
      </c>
      <c r="P19" s="9"/>
      <c r="Q19" s="5">
        <f>SUM(Q15:Q18)</f>
        <v>433.53000000000003</v>
      </c>
      <c r="R19" s="5">
        <f>SUM(R15:R18)</f>
        <v>294.07000000000005</v>
      </c>
      <c r="S19" s="5">
        <f t="shared" ref="S19:AB19" si="5">SUM(S15:S18)</f>
        <v>121.7</v>
      </c>
      <c r="T19" s="5">
        <f t="shared" si="5"/>
        <v>237.94000000000003</v>
      </c>
      <c r="U19" s="5">
        <f t="shared" si="5"/>
        <v>156.91000000000003</v>
      </c>
      <c r="V19" s="5">
        <f t="shared" si="5"/>
        <v>226.6</v>
      </c>
      <c r="W19" s="5">
        <f t="shared" si="5"/>
        <v>263.15000000000003</v>
      </c>
      <c r="X19" s="5">
        <f t="shared" si="5"/>
        <v>259.96000000000004</v>
      </c>
      <c r="Y19" s="5">
        <f t="shared" si="5"/>
        <v>353.6</v>
      </c>
      <c r="Z19" s="5">
        <f t="shared" si="5"/>
        <v>217.87</v>
      </c>
      <c r="AA19" s="5">
        <f t="shared" si="5"/>
        <v>0</v>
      </c>
      <c r="AB19" s="5">
        <f t="shared" si="5"/>
        <v>0</v>
      </c>
    </row>
    <row r="20" spans="2:28" x14ac:dyDescent="0.15">
      <c r="B20" s="1421" t="s">
        <v>26</v>
      </c>
      <c r="C20" s="10" t="s">
        <v>113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/>
      <c r="Q20" s="8">
        <v>4.7699999999999996</v>
      </c>
      <c r="R20" s="8">
        <v>4.25</v>
      </c>
      <c r="S20" s="8">
        <v>3.79</v>
      </c>
      <c r="T20" s="11">
        <v>3.56</v>
      </c>
      <c r="U20" s="11">
        <v>4.1100000000000003</v>
      </c>
      <c r="V20" s="11">
        <v>2.12</v>
      </c>
      <c r="W20" s="11">
        <v>8.1199999999999992</v>
      </c>
      <c r="X20" s="11">
        <v>33.090000000000003</v>
      </c>
      <c r="Y20" s="11">
        <v>38.450000000000003</v>
      </c>
      <c r="Z20" s="8">
        <v>225.4855690816</v>
      </c>
      <c r="AA20" s="11"/>
      <c r="AB20" s="11"/>
    </row>
    <row r="21" spans="2:28" x14ac:dyDescent="0.15">
      <c r="B21" s="1421"/>
      <c r="C21" s="10" t="s">
        <v>114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1"/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1"/>
      <c r="AB21" s="11"/>
    </row>
    <row r="22" spans="2:28" x14ac:dyDescent="0.15">
      <c r="B22" s="1421"/>
      <c r="C22" s="10" t="s">
        <v>115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/>
      <c r="Q22" s="8">
        <v>0.2</v>
      </c>
      <c r="R22" s="8">
        <v>0.1</v>
      </c>
      <c r="S22" s="8">
        <v>0.02</v>
      </c>
      <c r="T22" s="8">
        <v>0.45</v>
      </c>
      <c r="U22" s="8">
        <v>1.26</v>
      </c>
      <c r="V22" s="11">
        <v>3.14</v>
      </c>
      <c r="W22" s="11">
        <v>9.8000000000000007</v>
      </c>
      <c r="X22" s="11">
        <v>17.43</v>
      </c>
      <c r="Y22" s="11">
        <v>62.76</v>
      </c>
      <c r="Z22" s="8">
        <v>43.666173999999998</v>
      </c>
      <c r="AA22" s="11"/>
      <c r="AB22" s="11"/>
    </row>
    <row r="23" spans="2:28" x14ac:dyDescent="0.15">
      <c r="B23" s="1421"/>
      <c r="C23" s="10" t="s">
        <v>116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13.13</v>
      </c>
      <c r="X23" s="8">
        <v>11.05</v>
      </c>
      <c r="Y23" s="8">
        <v>9.73</v>
      </c>
      <c r="Z23" s="8">
        <v>10.405146999999999</v>
      </c>
      <c r="AA23" s="11"/>
      <c r="AB23" s="11"/>
    </row>
    <row r="24" spans="2:28" x14ac:dyDescent="0.15">
      <c r="B24" s="1421"/>
      <c r="C24" s="10" t="s">
        <v>28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/>
      <c r="Q24" s="8">
        <f>SUM(Q20:Q23)</f>
        <v>4.97</v>
      </c>
      <c r="R24" s="8">
        <f>SUM(R20:R23)</f>
        <v>4.3499999999999996</v>
      </c>
      <c r="S24" s="8">
        <f t="shared" ref="S24:Z24" si="6">SUM(S20:S23)</f>
        <v>3.81</v>
      </c>
      <c r="T24" s="8">
        <f t="shared" si="6"/>
        <v>4.01</v>
      </c>
      <c r="U24" s="8">
        <f t="shared" si="6"/>
        <v>5.37</v>
      </c>
      <c r="V24" s="8">
        <f t="shared" si="6"/>
        <v>5.26</v>
      </c>
      <c r="W24" s="8">
        <f t="shared" si="6"/>
        <v>31.050000000000004</v>
      </c>
      <c r="X24" s="8">
        <f t="shared" si="6"/>
        <v>61.570000000000007</v>
      </c>
      <c r="Y24" s="8">
        <f t="shared" si="6"/>
        <v>110.94000000000001</v>
      </c>
      <c r="Z24" s="8">
        <f t="shared" si="6"/>
        <v>279.55689008159999</v>
      </c>
      <c r="AA24" s="11"/>
      <c r="AB24" s="11"/>
    </row>
    <row r="25" spans="2:28" x14ac:dyDescent="0.15">
      <c r="B25" s="1419" t="s">
        <v>208</v>
      </c>
      <c r="C25" s="3" t="s">
        <v>113</v>
      </c>
      <c r="D25" s="9">
        <v>206.2</v>
      </c>
      <c r="E25" s="9">
        <v>301.7</v>
      </c>
      <c r="F25" s="9">
        <v>253.6</v>
      </c>
      <c r="G25" s="9">
        <v>115.02</v>
      </c>
      <c r="H25" s="9">
        <v>157.79</v>
      </c>
      <c r="I25" s="9">
        <v>190.44</v>
      </c>
      <c r="J25" s="13">
        <v>220.59520000000001</v>
      </c>
      <c r="K25" s="13">
        <v>198.71704099999999</v>
      </c>
      <c r="L25" s="13">
        <v>213.37370000000001</v>
      </c>
      <c r="M25" s="13">
        <v>229.65469999999999</v>
      </c>
      <c r="N25" s="13">
        <v>254</v>
      </c>
      <c r="O25" s="13">
        <v>251.0478</v>
      </c>
      <c r="P25" s="9"/>
      <c r="Q25" s="9">
        <v>205.76</v>
      </c>
      <c r="R25" s="9">
        <v>222.76</v>
      </c>
      <c r="S25" s="9">
        <v>208.06</v>
      </c>
      <c r="T25" s="9">
        <v>205.44</v>
      </c>
      <c r="U25" s="9">
        <v>146.80000000000001</v>
      </c>
      <c r="V25" s="9">
        <v>173.33</v>
      </c>
      <c r="W25" s="13">
        <v>147.28</v>
      </c>
      <c r="X25" s="13">
        <v>124.14</v>
      </c>
      <c r="Y25" s="13">
        <v>123.78</v>
      </c>
      <c r="Z25" s="13">
        <v>163.77000000000001</v>
      </c>
      <c r="AA25" s="9"/>
      <c r="AB25" s="9"/>
    </row>
    <row r="26" spans="2:28" x14ac:dyDescent="0.15">
      <c r="B26" s="1420"/>
      <c r="C26" s="3" t="s">
        <v>114</v>
      </c>
      <c r="D26" s="9">
        <v>47.4</v>
      </c>
      <c r="E26" s="9">
        <v>60.4</v>
      </c>
      <c r="F26" s="9">
        <v>51.05</v>
      </c>
      <c r="G26" s="9">
        <v>63.91</v>
      </c>
      <c r="H26" s="9">
        <v>40.93</v>
      </c>
      <c r="I26" s="9">
        <v>34.25</v>
      </c>
      <c r="J26" s="9">
        <v>71.8</v>
      </c>
      <c r="K26" s="9">
        <v>69</v>
      </c>
      <c r="L26" s="9">
        <v>84</v>
      </c>
      <c r="M26" s="9">
        <v>102.3</v>
      </c>
      <c r="N26" s="9">
        <v>126.94</v>
      </c>
      <c r="O26" s="9">
        <v>53.11</v>
      </c>
      <c r="P26" s="9"/>
      <c r="Q26" s="9">
        <v>123.35</v>
      </c>
      <c r="R26" s="9">
        <v>102.65</v>
      </c>
      <c r="S26" s="9">
        <v>110.53</v>
      </c>
      <c r="T26" s="9">
        <v>153.31</v>
      </c>
      <c r="U26" s="9">
        <v>135.80000000000001</v>
      </c>
      <c r="V26" s="9">
        <v>81.92</v>
      </c>
      <c r="W26" s="9">
        <v>235.28</v>
      </c>
      <c r="X26" s="9">
        <v>155.01</v>
      </c>
      <c r="Y26" s="9">
        <v>104.74</v>
      </c>
      <c r="Z26" s="9">
        <v>86.25</v>
      </c>
      <c r="AA26" s="9"/>
      <c r="AB26" s="9"/>
    </row>
    <row r="27" spans="2:28" x14ac:dyDescent="0.15">
      <c r="B27" s="1420"/>
      <c r="C27" s="3" t="s">
        <v>115</v>
      </c>
      <c r="D27" s="9">
        <v>502.9</v>
      </c>
      <c r="E27" s="9">
        <v>532.29999999999995</v>
      </c>
      <c r="F27" s="9">
        <v>55.53</v>
      </c>
      <c r="G27" s="9">
        <v>36.17</v>
      </c>
      <c r="H27" s="9">
        <v>23.43</v>
      </c>
      <c r="I27" s="9">
        <v>23.23</v>
      </c>
      <c r="J27" s="9">
        <v>128</v>
      </c>
      <c r="K27" s="9">
        <v>104</v>
      </c>
      <c r="L27" s="9">
        <v>114</v>
      </c>
      <c r="M27" s="9">
        <v>359.8</v>
      </c>
      <c r="N27" s="9">
        <v>492.97</v>
      </c>
      <c r="O27" s="9">
        <v>184.92</v>
      </c>
      <c r="P27" s="9"/>
      <c r="Q27" s="9">
        <v>108.99</v>
      </c>
      <c r="R27" s="9">
        <v>143.22</v>
      </c>
      <c r="S27" s="9">
        <v>129.08000000000001</v>
      </c>
      <c r="T27" s="9">
        <v>375.26</v>
      </c>
      <c r="U27" s="9">
        <v>434.6</v>
      </c>
      <c r="V27" s="9">
        <v>591.76</v>
      </c>
      <c r="W27" s="9">
        <v>276.64999999999998</v>
      </c>
      <c r="X27" s="9">
        <v>217.55</v>
      </c>
      <c r="Y27" s="9">
        <v>238.75</v>
      </c>
      <c r="Z27" s="9">
        <v>210.79</v>
      </c>
      <c r="AA27" s="9"/>
      <c r="AB27" s="9"/>
    </row>
    <row r="28" spans="2:28" x14ac:dyDescent="0.15">
      <c r="B28" s="1420"/>
      <c r="C28" s="3" t="s">
        <v>117</v>
      </c>
      <c r="D28" s="9">
        <v>34.26</v>
      </c>
      <c r="E28" s="9">
        <v>34.26</v>
      </c>
      <c r="F28" s="9">
        <v>34.26</v>
      </c>
      <c r="G28" s="9">
        <v>34.26</v>
      </c>
      <c r="H28" s="9">
        <v>34.26</v>
      </c>
      <c r="I28" s="9">
        <v>34.26</v>
      </c>
      <c r="J28" s="9">
        <v>34.26</v>
      </c>
      <c r="K28" s="9">
        <v>34.26</v>
      </c>
      <c r="L28" s="9">
        <v>34.26</v>
      </c>
      <c r="M28" s="9">
        <v>34.26</v>
      </c>
      <c r="N28" s="9">
        <v>34.26</v>
      </c>
      <c r="O28" s="9">
        <v>34.26</v>
      </c>
      <c r="P28" s="9"/>
      <c r="Q28" s="9">
        <v>34.26</v>
      </c>
      <c r="R28" s="9">
        <v>34.26</v>
      </c>
      <c r="S28" s="9">
        <v>50.2</v>
      </c>
      <c r="T28" s="9">
        <v>50.48</v>
      </c>
      <c r="U28" s="9">
        <v>38.04</v>
      </c>
      <c r="V28" s="9">
        <v>45.02</v>
      </c>
      <c r="W28" s="5">
        <v>45.11</v>
      </c>
      <c r="X28" s="5">
        <v>44.84</v>
      </c>
      <c r="Y28" s="5">
        <v>43.43</v>
      </c>
      <c r="Z28" s="5">
        <v>34.17</v>
      </c>
      <c r="AA28" s="9"/>
      <c r="AB28" s="9"/>
    </row>
    <row r="29" spans="2:28" x14ac:dyDescent="0.15">
      <c r="B29" s="1420"/>
      <c r="C29" s="3" t="s">
        <v>28</v>
      </c>
      <c r="D29" s="9">
        <f>SUM(D25:D28)</f>
        <v>790.76</v>
      </c>
      <c r="E29" s="9">
        <f>SUM(E25:E28)</f>
        <v>928.65999999999985</v>
      </c>
      <c r="F29" s="9">
        <f t="shared" ref="F29:O29" si="7">SUM(F25:F28)</f>
        <v>394.43999999999994</v>
      </c>
      <c r="G29" s="9">
        <f t="shared" si="7"/>
        <v>249.36</v>
      </c>
      <c r="H29" s="9">
        <f t="shared" si="7"/>
        <v>256.41000000000003</v>
      </c>
      <c r="I29" s="9">
        <f t="shared" si="7"/>
        <v>282.18</v>
      </c>
      <c r="J29" s="9">
        <f t="shared" si="7"/>
        <v>454.65519999999998</v>
      </c>
      <c r="K29" s="9">
        <f t="shared" si="7"/>
        <v>405.97704099999999</v>
      </c>
      <c r="L29" s="9">
        <f t="shared" si="7"/>
        <v>445.63369999999998</v>
      </c>
      <c r="M29" s="9">
        <f t="shared" si="7"/>
        <v>726.01469999999995</v>
      </c>
      <c r="N29" s="9">
        <f t="shared" si="7"/>
        <v>908.17000000000007</v>
      </c>
      <c r="O29" s="9">
        <f t="shared" si="7"/>
        <v>523.33780000000002</v>
      </c>
      <c r="P29" s="9"/>
      <c r="Q29" s="9">
        <f>SUM(Q25:Q28)</f>
        <v>472.36</v>
      </c>
      <c r="R29" s="9">
        <f>SUM(R25:R28)</f>
        <v>502.89</v>
      </c>
      <c r="S29" s="9">
        <f t="shared" ref="S29:Z29" si="8">SUM(S25:S28)</f>
        <v>497.87000000000006</v>
      </c>
      <c r="T29" s="9">
        <f t="shared" si="8"/>
        <v>784.49</v>
      </c>
      <c r="U29" s="9">
        <f t="shared" si="8"/>
        <v>755.24</v>
      </c>
      <c r="V29" s="9">
        <f t="shared" si="8"/>
        <v>892.03</v>
      </c>
      <c r="W29" s="9">
        <f t="shared" si="8"/>
        <v>704.32</v>
      </c>
      <c r="X29" s="9">
        <f t="shared" si="8"/>
        <v>541.54</v>
      </c>
      <c r="Y29" s="9">
        <f t="shared" si="8"/>
        <v>510.7</v>
      </c>
      <c r="Z29" s="9">
        <f t="shared" si="8"/>
        <v>494.98</v>
      </c>
      <c r="AA29" s="9"/>
      <c r="AB29" s="9"/>
    </row>
    <row r="30" spans="2:28" x14ac:dyDescent="0.15">
      <c r="B30" s="1421" t="s">
        <v>23</v>
      </c>
      <c r="C30" s="10" t="s">
        <v>113</v>
      </c>
      <c r="D30" s="12">
        <v>332.2</v>
      </c>
      <c r="E30" s="12">
        <v>352.1</v>
      </c>
      <c r="F30" s="12">
        <v>236.2</v>
      </c>
      <c r="G30" s="12">
        <v>271.10000000000002</v>
      </c>
      <c r="H30" s="12">
        <v>312.36239999999998</v>
      </c>
      <c r="I30" s="12">
        <v>195.64689999999999</v>
      </c>
      <c r="J30" s="12">
        <v>220.59520000000001</v>
      </c>
      <c r="K30" s="12">
        <v>198.71704099999999</v>
      </c>
      <c r="L30" s="12">
        <v>213.37370000000001</v>
      </c>
      <c r="M30" s="12">
        <v>229.65469999999999</v>
      </c>
      <c r="N30" s="12">
        <v>254</v>
      </c>
      <c r="O30" s="12">
        <v>251.0478</v>
      </c>
      <c r="P30" s="11"/>
      <c r="Q30" s="12">
        <v>249</v>
      </c>
      <c r="R30" s="12">
        <v>216.58</v>
      </c>
      <c r="S30" s="12">
        <v>105</v>
      </c>
      <c r="T30" s="12">
        <v>121.83</v>
      </c>
      <c r="U30" s="12">
        <v>66.23</v>
      </c>
      <c r="V30" s="12">
        <v>73.78</v>
      </c>
      <c r="W30" s="12">
        <v>81.038947262297697</v>
      </c>
      <c r="X30" s="12">
        <v>86.61</v>
      </c>
      <c r="Y30" s="12">
        <v>99.899799999999999</v>
      </c>
      <c r="Z30" s="12">
        <v>128.84437357139899</v>
      </c>
      <c r="AA30" s="11"/>
      <c r="AB30" s="11"/>
    </row>
    <row r="31" spans="2:28" x14ac:dyDescent="0.15">
      <c r="B31" s="1422"/>
      <c r="C31" s="10" t="s">
        <v>114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/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/>
      <c r="AB31" s="11"/>
    </row>
    <row r="32" spans="2:28" x14ac:dyDescent="0.15">
      <c r="B32" s="1422"/>
      <c r="C32" s="10" t="s">
        <v>115</v>
      </c>
      <c r="D32" s="11">
        <v>283</v>
      </c>
      <c r="E32" s="11">
        <v>262</v>
      </c>
      <c r="F32" s="11">
        <v>181</v>
      </c>
      <c r="G32" s="11">
        <v>388</v>
      </c>
      <c r="H32" s="11">
        <v>570</v>
      </c>
      <c r="I32" s="11">
        <v>396</v>
      </c>
      <c r="J32" s="11">
        <v>256</v>
      </c>
      <c r="K32" s="11">
        <v>376</v>
      </c>
      <c r="L32" s="11">
        <v>544</v>
      </c>
      <c r="M32" s="11">
        <v>524</v>
      </c>
      <c r="N32" s="11">
        <v>574</v>
      </c>
      <c r="O32" s="11">
        <v>413</v>
      </c>
      <c r="P32" s="11"/>
      <c r="Q32" s="11">
        <v>715.81</v>
      </c>
      <c r="R32" s="11">
        <v>603.94000000000005</v>
      </c>
      <c r="S32" s="11">
        <v>445.54</v>
      </c>
      <c r="T32" s="11">
        <v>676.63</v>
      </c>
      <c r="U32" s="11">
        <v>1065.9000000000001</v>
      </c>
      <c r="V32" s="11">
        <v>445.26</v>
      </c>
      <c r="W32" s="8">
        <v>320.34293626349</v>
      </c>
      <c r="X32" s="11">
        <v>435.08</v>
      </c>
      <c r="Y32" s="11">
        <v>700.5</v>
      </c>
      <c r="Z32" s="11">
        <v>919.42</v>
      </c>
      <c r="AA32" s="11"/>
      <c r="AB32" s="11"/>
    </row>
    <row r="33" spans="2:28" x14ac:dyDescent="0.15">
      <c r="B33" s="1422"/>
      <c r="C33" s="10" t="s">
        <v>117</v>
      </c>
      <c r="D33" s="11">
        <v>24.79</v>
      </c>
      <c r="E33" s="11">
        <v>24.79</v>
      </c>
      <c r="F33" s="11">
        <v>24.79</v>
      </c>
      <c r="G33" s="11">
        <v>25.91</v>
      </c>
      <c r="H33" s="11">
        <v>25.91</v>
      </c>
      <c r="I33" s="11">
        <v>25.95</v>
      </c>
      <c r="J33" s="11">
        <v>25.95</v>
      </c>
      <c r="K33" s="11">
        <v>25.95</v>
      </c>
      <c r="L33" s="11">
        <v>25.95</v>
      </c>
      <c r="M33" s="11">
        <v>25.95</v>
      </c>
      <c r="N33" s="11">
        <v>20.64</v>
      </c>
      <c r="O33" s="11">
        <v>20.64</v>
      </c>
      <c r="P33" s="11"/>
      <c r="Q33" s="8">
        <v>17.420000000000002</v>
      </c>
      <c r="R33" s="8">
        <v>17.420000000000002</v>
      </c>
      <c r="S33" s="8">
        <v>17.420000000000002</v>
      </c>
      <c r="T33" s="8">
        <v>17.420000000000002</v>
      </c>
      <c r="U33" s="8">
        <v>17.420000000000002</v>
      </c>
      <c r="V33" s="8">
        <v>16.920000000000002</v>
      </c>
      <c r="W33" s="8">
        <v>16.920000000000002</v>
      </c>
      <c r="X33" s="8">
        <v>16.920000000000002</v>
      </c>
      <c r="Y33" s="8">
        <v>16.920000000000002</v>
      </c>
      <c r="Z33" s="8">
        <v>16.920000000000002</v>
      </c>
      <c r="AA33" s="11"/>
      <c r="AB33" s="11"/>
    </row>
    <row r="34" spans="2:28" x14ac:dyDescent="0.15">
      <c r="B34" s="1422"/>
      <c r="C34" s="10" t="s">
        <v>28</v>
      </c>
      <c r="D34" s="12">
        <f>SUM(D30:D33)</f>
        <v>639.99</v>
      </c>
      <c r="E34" s="12">
        <f>SUM(E30:E33)</f>
        <v>638.89</v>
      </c>
      <c r="F34" s="12">
        <f t="shared" ref="F34:O34" si="9">SUM(F30:F33)</f>
        <v>441.99</v>
      </c>
      <c r="G34" s="12">
        <f t="shared" si="9"/>
        <v>685.01</v>
      </c>
      <c r="H34" s="12">
        <f t="shared" si="9"/>
        <v>908.27239999999995</v>
      </c>
      <c r="I34" s="12">
        <f t="shared" si="9"/>
        <v>617.59690000000001</v>
      </c>
      <c r="J34" s="12">
        <f t="shared" si="9"/>
        <v>502.54519999999997</v>
      </c>
      <c r="K34" s="12">
        <f t="shared" si="9"/>
        <v>600.66704100000004</v>
      </c>
      <c r="L34" s="12">
        <f t="shared" si="9"/>
        <v>783.32370000000003</v>
      </c>
      <c r="M34" s="12">
        <f t="shared" si="9"/>
        <v>779.60470000000009</v>
      </c>
      <c r="N34" s="12">
        <f t="shared" si="9"/>
        <v>848.64</v>
      </c>
      <c r="O34" s="12">
        <f t="shared" si="9"/>
        <v>684.68780000000004</v>
      </c>
      <c r="P34" s="11"/>
      <c r="Q34" s="12">
        <f>SUM(Q30:Q33)</f>
        <v>982.2299999999999</v>
      </c>
      <c r="R34" s="12">
        <f>SUM(R30:R33)</f>
        <v>837.94</v>
      </c>
      <c r="S34" s="12">
        <f t="shared" ref="S34:Z34" si="10">SUM(S30:S33)</f>
        <v>567.95999999999992</v>
      </c>
      <c r="T34" s="12">
        <f t="shared" si="10"/>
        <v>815.88</v>
      </c>
      <c r="U34" s="12">
        <f t="shared" si="10"/>
        <v>1149.5500000000002</v>
      </c>
      <c r="V34" s="12">
        <f t="shared" si="10"/>
        <v>535.95999999999992</v>
      </c>
      <c r="W34" s="12">
        <f t="shared" si="10"/>
        <v>418.30188352578773</v>
      </c>
      <c r="X34" s="12">
        <f t="shared" si="10"/>
        <v>538.6099999999999</v>
      </c>
      <c r="Y34" s="12">
        <f t="shared" si="10"/>
        <v>817.31979999999999</v>
      </c>
      <c r="Z34" s="12">
        <f t="shared" si="10"/>
        <v>1065.184373571399</v>
      </c>
      <c r="AA34" s="11"/>
      <c r="AB34" s="11"/>
    </row>
    <row r="35" spans="2:28" x14ac:dyDescent="0.15">
      <c r="B35" s="1419" t="s">
        <v>25</v>
      </c>
      <c r="C35" s="3" t="s">
        <v>113</v>
      </c>
      <c r="D35" s="5">
        <v>32.32</v>
      </c>
      <c r="E35" s="5">
        <v>9.24</v>
      </c>
      <c r="F35" s="5">
        <v>6.55</v>
      </c>
      <c r="G35" s="5">
        <v>14.01</v>
      </c>
      <c r="H35" s="5">
        <v>16.16</v>
      </c>
      <c r="I35" s="5">
        <v>22.5</v>
      </c>
      <c r="J35" s="5">
        <v>17.48</v>
      </c>
      <c r="K35" s="5">
        <v>13.3</v>
      </c>
      <c r="L35" s="5">
        <v>29.98</v>
      </c>
      <c r="M35" s="5">
        <v>15.42</v>
      </c>
      <c r="N35" s="5">
        <v>15.11</v>
      </c>
      <c r="O35" s="5">
        <v>18.62</v>
      </c>
      <c r="P35" s="9"/>
      <c r="Q35" s="5">
        <v>20.32</v>
      </c>
      <c r="R35" s="5">
        <v>20.3</v>
      </c>
      <c r="S35" s="5">
        <v>20.47</v>
      </c>
      <c r="T35" s="9">
        <v>19.52</v>
      </c>
      <c r="U35" s="9">
        <v>20.05</v>
      </c>
      <c r="V35" s="9">
        <v>19.66</v>
      </c>
      <c r="W35" s="9">
        <v>15.04</v>
      </c>
      <c r="X35" s="9">
        <v>32.01</v>
      </c>
      <c r="Y35" s="9">
        <v>37.49</v>
      </c>
      <c r="Z35" s="9"/>
      <c r="AA35" s="9"/>
      <c r="AB35" s="9"/>
    </row>
    <row r="36" spans="2:28" x14ac:dyDescent="0.15">
      <c r="B36" s="1420"/>
      <c r="C36" s="3" t="s">
        <v>114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/>
      <c r="AA36" s="9"/>
      <c r="AB36" s="9"/>
    </row>
    <row r="37" spans="2:28" x14ac:dyDescent="0.15">
      <c r="B37" s="1420"/>
      <c r="C37" s="3" t="s">
        <v>115</v>
      </c>
      <c r="D37" s="5">
        <v>16.98</v>
      </c>
      <c r="E37" s="5">
        <v>6.58</v>
      </c>
      <c r="F37" s="5">
        <v>9.7899999999999991</v>
      </c>
      <c r="G37" s="5">
        <v>4.24</v>
      </c>
      <c r="H37" s="5">
        <v>3.92</v>
      </c>
      <c r="I37" s="5">
        <v>4.49</v>
      </c>
      <c r="J37" s="5">
        <v>3.61</v>
      </c>
      <c r="K37" s="5">
        <v>19.55</v>
      </c>
      <c r="L37" s="5">
        <v>13.22</v>
      </c>
      <c r="M37" s="5">
        <v>55.79</v>
      </c>
      <c r="N37" s="5">
        <v>39.229999999999997</v>
      </c>
      <c r="O37" s="5">
        <v>94.13</v>
      </c>
      <c r="P37" s="9"/>
      <c r="Q37" s="5">
        <v>81.16</v>
      </c>
      <c r="R37" s="5">
        <v>69.25</v>
      </c>
      <c r="S37" s="5">
        <v>64.58</v>
      </c>
      <c r="T37" s="5">
        <v>77</v>
      </c>
      <c r="U37" s="9">
        <v>55.83</v>
      </c>
      <c r="V37" s="9">
        <v>52.42</v>
      </c>
      <c r="W37" s="9">
        <v>81.73</v>
      </c>
      <c r="X37" s="9">
        <v>82.35</v>
      </c>
      <c r="Y37" s="9">
        <v>57.93</v>
      </c>
      <c r="Z37" s="9"/>
      <c r="AA37" s="9"/>
      <c r="AB37" s="9"/>
    </row>
    <row r="38" spans="2:28" x14ac:dyDescent="0.15">
      <c r="B38" s="1420"/>
      <c r="C38" s="3" t="s">
        <v>117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/>
      <c r="AA38" s="9"/>
      <c r="AB38" s="9"/>
    </row>
    <row r="39" spans="2:28" x14ac:dyDescent="0.15">
      <c r="B39" s="1420"/>
      <c r="C39" s="3" t="s">
        <v>28</v>
      </c>
      <c r="D39" s="5">
        <f>SUM(D35:D38)</f>
        <v>49.3</v>
      </c>
      <c r="E39" s="5">
        <f>SUM(E35:E38)</f>
        <v>15.82</v>
      </c>
      <c r="F39" s="5">
        <f t="shared" ref="F39:AB39" si="11">SUM(F35:F38)</f>
        <v>16.34</v>
      </c>
      <c r="G39" s="5">
        <f t="shared" si="11"/>
        <v>18.25</v>
      </c>
      <c r="H39" s="5">
        <f t="shared" si="11"/>
        <v>20.079999999999998</v>
      </c>
      <c r="I39" s="5">
        <f t="shared" si="11"/>
        <v>26.990000000000002</v>
      </c>
      <c r="J39" s="5">
        <f t="shared" si="11"/>
        <v>21.09</v>
      </c>
      <c r="K39" s="5">
        <f t="shared" si="11"/>
        <v>32.85</v>
      </c>
      <c r="L39" s="5">
        <f t="shared" si="11"/>
        <v>43.2</v>
      </c>
      <c r="M39" s="5">
        <f t="shared" si="11"/>
        <v>71.209999999999994</v>
      </c>
      <c r="N39" s="5">
        <f t="shared" si="11"/>
        <v>54.339999999999996</v>
      </c>
      <c r="O39" s="5">
        <f t="shared" si="11"/>
        <v>112.75</v>
      </c>
      <c r="P39" s="5"/>
      <c r="Q39" s="5">
        <f t="shared" si="11"/>
        <v>101.47999999999999</v>
      </c>
      <c r="R39" s="5">
        <f t="shared" si="11"/>
        <v>89.55</v>
      </c>
      <c r="S39" s="5">
        <f t="shared" si="11"/>
        <v>85.05</v>
      </c>
      <c r="T39" s="5">
        <f t="shared" si="11"/>
        <v>96.52</v>
      </c>
      <c r="U39" s="5">
        <f t="shared" si="11"/>
        <v>75.88</v>
      </c>
      <c r="V39" s="5">
        <f t="shared" si="11"/>
        <v>72.08</v>
      </c>
      <c r="W39" s="5">
        <f t="shared" si="11"/>
        <v>96.77000000000001</v>
      </c>
      <c r="X39" s="5">
        <f t="shared" si="11"/>
        <v>114.35999999999999</v>
      </c>
      <c r="Y39" s="5">
        <f t="shared" si="11"/>
        <v>95.42</v>
      </c>
      <c r="Z39" s="5">
        <f t="shared" si="11"/>
        <v>0</v>
      </c>
      <c r="AA39" s="5">
        <f t="shared" si="11"/>
        <v>0</v>
      </c>
      <c r="AB39" s="5">
        <f t="shared" si="11"/>
        <v>0</v>
      </c>
    </row>
  </sheetData>
  <mergeCells count="8">
    <mergeCell ref="B25:B29"/>
    <mergeCell ref="B30:B34"/>
    <mergeCell ref="B35:B39"/>
    <mergeCell ref="D3:O3"/>
    <mergeCell ref="B5:B9"/>
    <mergeCell ref="B10:B14"/>
    <mergeCell ref="B15:B19"/>
    <mergeCell ref="B20:B24"/>
  </mergeCells>
  <phoneticPr fontId="3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00" t="s">
        <v>9</v>
      </c>
      <c r="B11" s="1201"/>
      <c r="C11" s="1227" t="s">
        <v>148</v>
      </c>
      <c r="D11" s="1228"/>
      <c r="E11" s="1228"/>
      <c r="F11" s="1228" t="s">
        <v>149</v>
      </c>
      <c r="G11" s="1228"/>
      <c r="H11" s="1228"/>
      <c r="I11" s="1228" t="s">
        <v>150</v>
      </c>
      <c r="J11" s="1228"/>
      <c r="K11" s="1228"/>
      <c r="L11" s="1228" t="s">
        <v>151</v>
      </c>
      <c r="M11" s="1228"/>
      <c r="N11" s="1228"/>
      <c r="O11" s="1228" t="s">
        <v>28</v>
      </c>
      <c r="P11" s="1228"/>
      <c r="Q11" s="1229"/>
    </row>
    <row r="12" spans="1:17" ht="17.100000000000001" customHeight="1" x14ac:dyDescent="0.15">
      <c r="A12" s="1202"/>
      <c r="B12" s="1203"/>
      <c r="C12" s="288" t="s">
        <v>103</v>
      </c>
      <c r="D12" s="289" t="s">
        <v>41</v>
      </c>
      <c r="E12" s="289" t="s">
        <v>42</v>
      </c>
      <c r="F12" s="289" t="s">
        <v>103</v>
      </c>
      <c r="G12" s="289" t="s">
        <v>41</v>
      </c>
      <c r="H12" s="289" t="s">
        <v>42</v>
      </c>
      <c r="I12" s="289" t="s">
        <v>103</v>
      </c>
      <c r="J12" s="289" t="s">
        <v>41</v>
      </c>
      <c r="K12" s="289" t="s">
        <v>42</v>
      </c>
      <c r="L12" s="289" t="s">
        <v>103</v>
      </c>
      <c r="M12" s="289" t="s">
        <v>41</v>
      </c>
      <c r="N12" s="289" t="s">
        <v>42</v>
      </c>
      <c r="O12" s="289" t="s">
        <v>103</v>
      </c>
      <c r="P12" s="289" t="s">
        <v>41</v>
      </c>
      <c r="Q12" s="312" t="s">
        <v>42</v>
      </c>
    </row>
    <row r="13" spans="1:17" ht="17.100000000000001" customHeight="1" x14ac:dyDescent="0.15">
      <c r="A13" s="1202" t="s">
        <v>21</v>
      </c>
      <c r="B13" s="1203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02" t="s">
        <v>22</v>
      </c>
      <c r="B14" s="1203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02" t="s">
        <v>23</v>
      </c>
      <c r="B15" s="1203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02" t="s">
        <v>24</v>
      </c>
      <c r="B16" s="1203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02" t="s">
        <v>25</v>
      </c>
      <c r="B17" s="1203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02" t="s">
        <v>26</v>
      </c>
      <c r="B18" s="1203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14" t="s">
        <v>27</v>
      </c>
      <c r="B19" s="1215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08" t="s">
        <v>28</v>
      </c>
      <c r="B20" s="1209"/>
      <c r="C20" s="197">
        <f>SUM(C13:C19)</f>
        <v>0</v>
      </c>
      <c r="D20" s="175">
        <f>SUM(D13:D19)</f>
        <v>0</v>
      </c>
      <c r="E20" s="191" t="e">
        <f t="shared" si="0"/>
        <v>#DIV/0!</v>
      </c>
      <c r="F20" s="174">
        <f>SUM(F13:F19)</f>
        <v>0</v>
      </c>
      <c r="G20" s="175">
        <f>SUM(G13:G19)</f>
        <v>0</v>
      </c>
      <c r="H20" s="215" t="e">
        <f t="shared" si="1"/>
        <v>#DIV/0!</v>
      </c>
      <c r="I20" s="197">
        <f>SUM(I13:I19)</f>
        <v>0</v>
      </c>
      <c r="J20" s="175">
        <f>SUM(J13:J19)</f>
        <v>0</v>
      </c>
      <c r="K20" s="191" t="e">
        <f t="shared" si="2"/>
        <v>#DIV/0!</v>
      </c>
      <c r="L20" s="174">
        <f>SUM(L13:L19)</f>
        <v>0</v>
      </c>
      <c r="M20" s="175">
        <f>SUM(M13:M19)</f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00" t="s">
        <v>9</v>
      </c>
      <c r="B32" s="1201"/>
      <c r="C32" s="1224" t="s">
        <v>152</v>
      </c>
      <c r="D32" s="1224"/>
      <c r="E32" s="1224"/>
      <c r="F32" s="1224"/>
      <c r="G32" s="1224"/>
      <c r="H32" s="1224" t="s">
        <v>67</v>
      </c>
      <c r="I32" s="1224"/>
      <c r="J32" s="1224"/>
      <c r="K32" s="1224"/>
      <c r="L32" s="1224"/>
      <c r="M32" s="1224" t="s">
        <v>68</v>
      </c>
      <c r="N32" s="1224"/>
      <c r="O32" s="1224"/>
      <c r="P32" s="1224"/>
      <c r="Q32" s="1225"/>
      <c r="R32"/>
      <c r="S32"/>
      <c r="T32"/>
      <c r="U32"/>
      <c r="V32"/>
      <c r="W32"/>
    </row>
    <row r="33" spans="1:23" ht="17.100000000000001" customHeight="1" x14ac:dyDescent="0.15">
      <c r="A33" s="1202"/>
      <c r="B33" s="1203"/>
      <c r="C33" s="1226" t="s">
        <v>153</v>
      </c>
      <c r="D33" s="1226"/>
      <c r="E33" s="1226" t="s">
        <v>154</v>
      </c>
      <c r="F33" s="1226"/>
      <c r="G33" s="250" t="s">
        <v>42</v>
      </c>
      <c r="H33" s="1226" t="s">
        <v>155</v>
      </c>
      <c r="I33" s="1226"/>
      <c r="J33" s="1226" t="s">
        <v>54</v>
      </c>
      <c r="K33" s="1226"/>
      <c r="L33" s="250" t="s">
        <v>42</v>
      </c>
      <c r="M33" s="1226" t="s">
        <v>156</v>
      </c>
      <c r="N33" s="1226"/>
      <c r="O33" s="1226" t="s">
        <v>157</v>
      </c>
      <c r="P33" s="122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02" t="s">
        <v>21</v>
      </c>
      <c r="B34" s="1203"/>
      <c r="C34" s="1220"/>
      <c r="D34" s="1221"/>
      <c r="E34" s="1222"/>
      <c r="F34" s="1223"/>
      <c r="G34" s="252" t="e">
        <f t="shared" ref="G34:G41" si="5">E34/C34</f>
        <v>#DIV/0!</v>
      </c>
      <c r="H34" s="1220"/>
      <c r="I34" s="1221"/>
      <c r="J34" s="1222"/>
      <c r="K34" s="1223"/>
      <c r="L34" s="252" t="e">
        <f t="shared" ref="L34:L41" si="6">J34/H34</f>
        <v>#DIV/0!</v>
      </c>
      <c r="M34" s="1220"/>
      <c r="N34" s="1221"/>
      <c r="O34" s="1222"/>
      <c r="P34" s="1223"/>
      <c r="Q34" s="330" t="e">
        <f t="shared" ref="Q34:Q41" si="7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02" t="s">
        <v>22</v>
      </c>
      <c r="B35" s="1203"/>
      <c r="C35" s="1216"/>
      <c r="D35" s="1217"/>
      <c r="E35" s="1218"/>
      <c r="F35" s="1219"/>
      <c r="G35" s="253" t="e">
        <f t="shared" si="5"/>
        <v>#DIV/0!</v>
      </c>
      <c r="H35" s="1216"/>
      <c r="I35" s="1217"/>
      <c r="J35" s="1218"/>
      <c r="K35" s="1219"/>
      <c r="L35" s="253" t="e">
        <f t="shared" si="6"/>
        <v>#DIV/0!</v>
      </c>
      <c r="M35" s="1216"/>
      <c r="N35" s="1217"/>
      <c r="O35" s="1218"/>
      <c r="P35" s="1219"/>
      <c r="Q35" s="331" t="e">
        <f t="shared" si="7"/>
        <v>#DIV/0!</v>
      </c>
      <c r="R35"/>
      <c r="S35"/>
      <c r="T35"/>
      <c r="U35"/>
      <c r="V35"/>
      <c r="W35"/>
    </row>
    <row r="36" spans="1:23" ht="17.100000000000001" customHeight="1" x14ac:dyDescent="0.15">
      <c r="A36" s="1202" t="s">
        <v>23</v>
      </c>
      <c r="B36" s="1203"/>
      <c r="C36" s="1216"/>
      <c r="D36" s="1217"/>
      <c r="E36" s="1218"/>
      <c r="F36" s="1219"/>
      <c r="G36" s="253" t="e">
        <f t="shared" si="5"/>
        <v>#DIV/0!</v>
      </c>
      <c r="H36" s="1216"/>
      <c r="I36" s="1217"/>
      <c r="J36" s="1218"/>
      <c r="K36" s="1219"/>
      <c r="L36" s="253" t="e">
        <f t="shared" si="6"/>
        <v>#DIV/0!</v>
      </c>
      <c r="M36" s="1216"/>
      <c r="N36" s="1217"/>
      <c r="O36" s="1218"/>
      <c r="P36" s="1219"/>
      <c r="Q36" s="331" t="e">
        <f t="shared" si="7"/>
        <v>#DIV/0!</v>
      </c>
      <c r="R36"/>
      <c r="S36"/>
      <c r="T36"/>
      <c r="U36"/>
      <c r="V36"/>
      <c r="W36"/>
    </row>
    <row r="37" spans="1:23" ht="17.100000000000001" customHeight="1" x14ac:dyDescent="0.15">
      <c r="A37" s="1202" t="s">
        <v>24</v>
      </c>
      <c r="B37" s="1203"/>
      <c r="C37" s="1216"/>
      <c r="D37" s="1217"/>
      <c r="E37" s="1218"/>
      <c r="F37" s="1219"/>
      <c r="G37" s="253" t="e">
        <f t="shared" si="5"/>
        <v>#DIV/0!</v>
      </c>
      <c r="H37" s="1216"/>
      <c r="I37" s="1217"/>
      <c r="J37" s="1218"/>
      <c r="K37" s="1219"/>
      <c r="L37" s="253" t="e">
        <f t="shared" si="6"/>
        <v>#DIV/0!</v>
      </c>
      <c r="M37" s="1216"/>
      <c r="N37" s="1217"/>
      <c r="O37" s="1218"/>
      <c r="P37" s="1219"/>
      <c r="Q37" s="331" t="e">
        <f t="shared" si="7"/>
        <v>#DIV/0!</v>
      </c>
      <c r="R37"/>
      <c r="S37"/>
      <c r="T37"/>
      <c r="U37"/>
      <c r="V37"/>
      <c r="W37"/>
    </row>
    <row r="38" spans="1:23" ht="17.100000000000001" customHeight="1" x14ac:dyDescent="0.15">
      <c r="A38" s="1202" t="s">
        <v>25</v>
      </c>
      <c r="B38" s="1203"/>
      <c r="C38" s="1216"/>
      <c r="D38" s="1217"/>
      <c r="E38" s="1218"/>
      <c r="F38" s="1219"/>
      <c r="G38" s="253" t="e">
        <f t="shared" si="5"/>
        <v>#DIV/0!</v>
      </c>
      <c r="H38" s="1216"/>
      <c r="I38" s="1217"/>
      <c r="J38" s="1218"/>
      <c r="K38" s="1219"/>
      <c r="L38" s="253" t="e">
        <f t="shared" si="6"/>
        <v>#DIV/0!</v>
      </c>
      <c r="M38" s="1216"/>
      <c r="N38" s="1217"/>
      <c r="O38" s="1218"/>
      <c r="P38" s="1219"/>
      <c r="Q38" s="331" t="e">
        <f t="shared" si="7"/>
        <v>#DIV/0!</v>
      </c>
      <c r="R38"/>
      <c r="S38"/>
      <c r="T38"/>
      <c r="U38"/>
      <c r="V38"/>
      <c r="W38"/>
    </row>
    <row r="39" spans="1:23" ht="17.100000000000001" customHeight="1" x14ac:dyDescent="0.15">
      <c r="A39" s="1202" t="s">
        <v>26</v>
      </c>
      <c r="B39" s="1203"/>
      <c r="C39" s="1216"/>
      <c r="D39" s="1217"/>
      <c r="E39" s="1218"/>
      <c r="F39" s="1219"/>
      <c r="G39" s="253" t="e">
        <f t="shared" si="5"/>
        <v>#DIV/0!</v>
      </c>
      <c r="H39" s="1216"/>
      <c r="I39" s="1217"/>
      <c r="J39" s="1218"/>
      <c r="K39" s="1219"/>
      <c r="L39" s="253" t="e">
        <f t="shared" si="6"/>
        <v>#DIV/0!</v>
      </c>
      <c r="M39" s="1216"/>
      <c r="N39" s="1217"/>
      <c r="O39" s="1218"/>
      <c r="P39" s="1219"/>
      <c r="Q39" s="331" t="e">
        <f t="shared" si="7"/>
        <v>#DIV/0!</v>
      </c>
      <c r="R39"/>
      <c r="S39"/>
      <c r="T39"/>
      <c r="U39"/>
      <c r="V39"/>
      <c r="W39"/>
    </row>
    <row r="40" spans="1:23" ht="17.100000000000001" customHeight="1" x14ac:dyDescent="0.15">
      <c r="A40" s="1214" t="s">
        <v>27</v>
      </c>
      <c r="B40" s="1215"/>
      <c r="C40" s="1204"/>
      <c r="D40" s="1205"/>
      <c r="E40" s="1206"/>
      <c r="F40" s="1207"/>
      <c r="G40" s="253" t="e">
        <f t="shared" si="5"/>
        <v>#DIV/0!</v>
      </c>
      <c r="H40" s="1204"/>
      <c r="I40" s="1205"/>
      <c r="J40" s="1206"/>
      <c r="K40" s="1207"/>
      <c r="L40" s="253" t="e">
        <f t="shared" si="6"/>
        <v>#DIV/0!</v>
      </c>
      <c r="M40" s="1204"/>
      <c r="N40" s="1205"/>
      <c r="O40" s="1206"/>
      <c r="P40" s="1207"/>
      <c r="Q40" s="331" t="e">
        <f t="shared" si="7"/>
        <v>#DIV/0!</v>
      </c>
      <c r="R40"/>
      <c r="S40"/>
      <c r="T40"/>
      <c r="U40"/>
      <c r="V40"/>
      <c r="W40"/>
    </row>
    <row r="41" spans="1:23" ht="17.100000000000001" customHeight="1" x14ac:dyDescent="0.15">
      <c r="A41" s="1208" t="s">
        <v>28</v>
      </c>
      <c r="B41" s="1209"/>
      <c r="C41" s="1210">
        <f>SUM(C34:D40)</f>
        <v>0</v>
      </c>
      <c r="D41" s="1211"/>
      <c r="E41" s="1212">
        <f>SUM(E34:F40)</f>
        <v>0</v>
      </c>
      <c r="F41" s="1213"/>
      <c r="G41" s="254" t="e">
        <f t="shared" si="5"/>
        <v>#DIV/0!</v>
      </c>
      <c r="H41" s="1210">
        <f>SUM(H34:I40)</f>
        <v>0</v>
      </c>
      <c r="I41" s="1211"/>
      <c r="J41" s="1212">
        <f>SUM(J34:K40)</f>
        <v>0</v>
      </c>
      <c r="K41" s="1213"/>
      <c r="L41" s="254" t="e">
        <f t="shared" si="6"/>
        <v>#DIV/0!</v>
      </c>
      <c r="M41" s="1210">
        <f>SUM(M34:N40)</f>
        <v>0</v>
      </c>
      <c r="N41" s="1211"/>
      <c r="O41" s="1212">
        <f>SUM(O34:P40)</f>
        <v>0</v>
      </c>
      <c r="P41" s="1213"/>
      <c r="Q41" s="332" t="e">
        <f t="shared" si="7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3" type="noConversion"/>
  <pageMargins left="0.75" right="0.75" top="1" bottom="1" header="0.51180555555555596" footer="0.51180555555555596"/>
  <pageSetup paperSize="9" scale="53" fitToHeight="0" orientation="portrait"/>
  <headerFooter scaleWithDoc="0"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00" t="s">
        <v>9</v>
      </c>
      <c r="B11" s="1201"/>
      <c r="C11" s="1227" t="s">
        <v>148</v>
      </c>
      <c r="D11" s="1228"/>
      <c r="E11" s="1228"/>
      <c r="F11" s="1228" t="s">
        <v>149</v>
      </c>
      <c r="G11" s="1228"/>
      <c r="H11" s="1228"/>
      <c r="I11" s="1228" t="s">
        <v>150</v>
      </c>
      <c r="J11" s="1228"/>
      <c r="K11" s="1228"/>
      <c r="L11" s="1228" t="s">
        <v>151</v>
      </c>
      <c r="M11" s="1228"/>
      <c r="N11" s="1228"/>
      <c r="O11" s="1228" t="s">
        <v>28</v>
      </c>
      <c r="P11" s="1228"/>
      <c r="Q11" s="1229"/>
    </row>
    <row r="12" spans="1:17" ht="17.100000000000001" customHeight="1" x14ac:dyDescent="0.15">
      <c r="A12" s="1202"/>
      <c r="B12" s="1203"/>
      <c r="C12" s="288" t="s">
        <v>103</v>
      </c>
      <c r="D12" s="289" t="s">
        <v>41</v>
      </c>
      <c r="E12" s="289" t="s">
        <v>42</v>
      </c>
      <c r="F12" s="289" t="s">
        <v>103</v>
      </c>
      <c r="G12" s="289" t="s">
        <v>41</v>
      </c>
      <c r="H12" s="289" t="s">
        <v>42</v>
      </c>
      <c r="I12" s="289" t="s">
        <v>103</v>
      </c>
      <c r="J12" s="289" t="s">
        <v>41</v>
      </c>
      <c r="K12" s="289" t="s">
        <v>42</v>
      </c>
      <c r="L12" s="289" t="s">
        <v>103</v>
      </c>
      <c r="M12" s="289" t="s">
        <v>41</v>
      </c>
      <c r="N12" s="289" t="s">
        <v>42</v>
      </c>
      <c r="O12" s="289" t="s">
        <v>103</v>
      </c>
      <c r="P12" s="289" t="s">
        <v>41</v>
      </c>
      <c r="Q12" s="312" t="s">
        <v>42</v>
      </c>
    </row>
    <row r="13" spans="1:17" ht="17.100000000000001" customHeight="1" x14ac:dyDescent="0.15">
      <c r="A13" s="1202" t="s">
        <v>21</v>
      </c>
      <c r="B13" s="1203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02" t="s">
        <v>22</v>
      </c>
      <c r="B14" s="1203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02" t="s">
        <v>23</v>
      </c>
      <c r="B15" s="1203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02" t="s">
        <v>24</v>
      </c>
      <c r="B16" s="1203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02" t="s">
        <v>25</v>
      </c>
      <c r="B17" s="1203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02" t="s">
        <v>26</v>
      </c>
      <c r="B18" s="1203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14" t="s">
        <v>27</v>
      </c>
      <c r="B19" s="1215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08" t="s">
        <v>28</v>
      </c>
      <c r="B20" s="1209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00" t="s">
        <v>9</v>
      </c>
      <c r="B32" s="1201"/>
      <c r="C32" s="1224" t="s">
        <v>152</v>
      </c>
      <c r="D32" s="1224"/>
      <c r="E32" s="1224"/>
      <c r="F32" s="1224"/>
      <c r="G32" s="1224"/>
      <c r="H32" s="1224" t="s">
        <v>67</v>
      </c>
      <c r="I32" s="1224"/>
      <c r="J32" s="1224"/>
      <c r="K32" s="1224"/>
      <c r="L32" s="1224"/>
      <c r="M32" s="1224" t="s">
        <v>68</v>
      </c>
      <c r="N32" s="1224"/>
      <c r="O32" s="1224"/>
      <c r="P32" s="1224"/>
      <c r="Q32" s="1225"/>
      <c r="R32"/>
      <c r="S32"/>
      <c r="T32"/>
      <c r="U32"/>
      <c r="V32"/>
      <c r="W32"/>
    </row>
    <row r="33" spans="1:23" ht="17.100000000000001" customHeight="1" x14ac:dyDescent="0.15">
      <c r="A33" s="1202"/>
      <c r="B33" s="1203"/>
      <c r="C33" s="1226" t="s">
        <v>153</v>
      </c>
      <c r="D33" s="1226"/>
      <c r="E33" s="1226" t="s">
        <v>154</v>
      </c>
      <c r="F33" s="1226"/>
      <c r="G33" s="250" t="s">
        <v>42</v>
      </c>
      <c r="H33" s="1226" t="s">
        <v>155</v>
      </c>
      <c r="I33" s="1226"/>
      <c r="J33" s="1226" t="s">
        <v>54</v>
      </c>
      <c r="K33" s="1226"/>
      <c r="L33" s="250" t="s">
        <v>42</v>
      </c>
      <c r="M33" s="1226" t="s">
        <v>156</v>
      </c>
      <c r="N33" s="1226"/>
      <c r="O33" s="1226" t="s">
        <v>157</v>
      </c>
      <c r="P33" s="122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02" t="s">
        <v>21</v>
      </c>
      <c r="B34" s="1203"/>
      <c r="C34" s="1220"/>
      <c r="D34" s="1221"/>
      <c r="E34" s="1222"/>
      <c r="F34" s="1223"/>
      <c r="G34" s="252" t="e">
        <f t="shared" ref="G34:G41" si="7">E34/C34</f>
        <v>#DIV/0!</v>
      </c>
      <c r="H34" s="1220"/>
      <c r="I34" s="1221"/>
      <c r="J34" s="1222"/>
      <c r="K34" s="1223"/>
      <c r="L34" s="252" t="e">
        <f t="shared" ref="L34:L41" si="8">J34/H34</f>
        <v>#DIV/0!</v>
      </c>
      <c r="M34" s="1220"/>
      <c r="N34" s="1221"/>
      <c r="O34" s="1222"/>
      <c r="P34" s="1223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02" t="s">
        <v>22</v>
      </c>
      <c r="B35" s="1203"/>
      <c r="C35" s="1216"/>
      <c r="D35" s="1217"/>
      <c r="E35" s="1218"/>
      <c r="F35" s="1219"/>
      <c r="G35" s="253" t="e">
        <f t="shared" si="7"/>
        <v>#DIV/0!</v>
      </c>
      <c r="H35" s="1216"/>
      <c r="I35" s="1217"/>
      <c r="J35" s="1218"/>
      <c r="K35" s="1219"/>
      <c r="L35" s="253" t="e">
        <f t="shared" si="8"/>
        <v>#DIV/0!</v>
      </c>
      <c r="M35" s="1216"/>
      <c r="N35" s="1217"/>
      <c r="O35" s="1218"/>
      <c r="P35" s="1219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02" t="s">
        <v>23</v>
      </c>
      <c r="B36" s="1203"/>
      <c r="C36" s="1216"/>
      <c r="D36" s="1217"/>
      <c r="E36" s="1218"/>
      <c r="F36" s="1219"/>
      <c r="G36" s="253" t="e">
        <f t="shared" si="7"/>
        <v>#DIV/0!</v>
      </c>
      <c r="H36" s="1216"/>
      <c r="I36" s="1217"/>
      <c r="J36" s="1218"/>
      <c r="K36" s="1219"/>
      <c r="L36" s="253" t="e">
        <f t="shared" si="8"/>
        <v>#DIV/0!</v>
      </c>
      <c r="M36" s="1216"/>
      <c r="N36" s="1217"/>
      <c r="O36" s="1218"/>
      <c r="P36" s="1219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02" t="s">
        <v>24</v>
      </c>
      <c r="B37" s="1203"/>
      <c r="C37" s="1216"/>
      <c r="D37" s="1217"/>
      <c r="E37" s="1218"/>
      <c r="F37" s="1219"/>
      <c r="G37" s="253" t="e">
        <f t="shared" si="7"/>
        <v>#DIV/0!</v>
      </c>
      <c r="H37" s="1216"/>
      <c r="I37" s="1217"/>
      <c r="J37" s="1218"/>
      <c r="K37" s="1219"/>
      <c r="L37" s="253" t="e">
        <f t="shared" si="8"/>
        <v>#DIV/0!</v>
      </c>
      <c r="M37" s="1216"/>
      <c r="N37" s="1217"/>
      <c r="O37" s="1218"/>
      <c r="P37" s="1219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02" t="s">
        <v>25</v>
      </c>
      <c r="B38" s="1203"/>
      <c r="C38" s="1216"/>
      <c r="D38" s="1217"/>
      <c r="E38" s="1218"/>
      <c r="F38" s="1219"/>
      <c r="G38" s="253" t="e">
        <f t="shared" si="7"/>
        <v>#DIV/0!</v>
      </c>
      <c r="H38" s="1216"/>
      <c r="I38" s="1217"/>
      <c r="J38" s="1218"/>
      <c r="K38" s="1219"/>
      <c r="L38" s="253" t="e">
        <f t="shared" si="8"/>
        <v>#DIV/0!</v>
      </c>
      <c r="M38" s="1216"/>
      <c r="N38" s="1217"/>
      <c r="O38" s="1218"/>
      <c r="P38" s="1219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02" t="s">
        <v>26</v>
      </c>
      <c r="B39" s="1203"/>
      <c r="C39" s="1216"/>
      <c r="D39" s="1217"/>
      <c r="E39" s="1218"/>
      <c r="F39" s="1219"/>
      <c r="G39" s="253" t="e">
        <f t="shared" si="7"/>
        <v>#DIV/0!</v>
      </c>
      <c r="H39" s="1216"/>
      <c r="I39" s="1217"/>
      <c r="J39" s="1218"/>
      <c r="K39" s="1219"/>
      <c r="L39" s="253" t="e">
        <f t="shared" si="8"/>
        <v>#DIV/0!</v>
      </c>
      <c r="M39" s="1216"/>
      <c r="N39" s="1217"/>
      <c r="O39" s="1218"/>
      <c r="P39" s="1219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14" t="s">
        <v>27</v>
      </c>
      <c r="B40" s="1215"/>
      <c r="C40" s="1204"/>
      <c r="D40" s="1205"/>
      <c r="E40" s="1206"/>
      <c r="F40" s="1207"/>
      <c r="G40" s="253" t="e">
        <f t="shared" si="7"/>
        <v>#DIV/0!</v>
      </c>
      <c r="H40" s="1204"/>
      <c r="I40" s="1205"/>
      <c r="J40" s="1206"/>
      <c r="K40" s="1207"/>
      <c r="L40" s="253" t="e">
        <f t="shared" si="8"/>
        <v>#DIV/0!</v>
      </c>
      <c r="M40" s="1204"/>
      <c r="N40" s="1205"/>
      <c r="O40" s="1206"/>
      <c r="P40" s="120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08" t="s">
        <v>28</v>
      </c>
      <c r="B41" s="1209"/>
      <c r="C41" s="1210">
        <f t="shared" ref="C41:H41" si="10">SUM(C34:D40)</f>
        <v>0</v>
      </c>
      <c r="D41" s="1211"/>
      <c r="E41" s="1212">
        <f t="shared" si="10"/>
        <v>0</v>
      </c>
      <c r="F41" s="1213"/>
      <c r="G41" s="254" t="e">
        <f t="shared" si="7"/>
        <v>#DIV/0!</v>
      </c>
      <c r="H41" s="1210">
        <f t="shared" si="10"/>
        <v>0</v>
      </c>
      <c r="I41" s="1211"/>
      <c r="J41" s="1212">
        <f t="shared" ref="J41:O41" si="11">SUM(J34:K40)</f>
        <v>0</v>
      </c>
      <c r="K41" s="1213"/>
      <c r="L41" s="254" t="e">
        <f t="shared" si="8"/>
        <v>#DIV/0!</v>
      </c>
      <c r="M41" s="1210">
        <f t="shared" si="11"/>
        <v>0</v>
      </c>
      <c r="N41" s="1211"/>
      <c r="O41" s="1212">
        <f t="shared" si="11"/>
        <v>0</v>
      </c>
      <c r="P41" s="1213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3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00" t="s">
        <v>9</v>
      </c>
      <c r="B11" s="1201"/>
      <c r="C11" s="1227" t="s">
        <v>148</v>
      </c>
      <c r="D11" s="1228"/>
      <c r="E11" s="1228"/>
      <c r="F11" s="1228" t="s">
        <v>149</v>
      </c>
      <c r="G11" s="1228"/>
      <c r="H11" s="1228"/>
      <c r="I11" s="1228" t="s">
        <v>150</v>
      </c>
      <c r="J11" s="1228"/>
      <c r="K11" s="1228"/>
      <c r="L11" s="1228" t="s">
        <v>151</v>
      </c>
      <c r="M11" s="1228"/>
      <c r="N11" s="1228"/>
      <c r="O11" s="1228" t="s">
        <v>28</v>
      </c>
      <c r="P11" s="1228"/>
      <c r="Q11" s="1229"/>
    </row>
    <row r="12" spans="1:17" ht="17.100000000000001" customHeight="1" x14ac:dyDescent="0.15">
      <c r="A12" s="1202"/>
      <c r="B12" s="1203"/>
      <c r="C12" s="288" t="s">
        <v>103</v>
      </c>
      <c r="D12" s="289" t="s">
        <v>41</v>
      </c>
      <c r="E12" s="289" t="s">
        <v>42</v>
      </c>
      <c r="F12" s="289" t="s">
        <v>103</v>
      </c>
      <c r="G12" s="289" t="s">
        <v>41</v>
      </c>
      <c r="H12" s="289" t="s">
        <v>42</v>
      </c>
      <c r="I12" s="289" t="s">
        <v>103</v>
      </c>
      <c r="J12" s="289" t="s">
        <v>41</v>
      </c>
      <c r="K12" s="289" t="s">
        <v>42</v>
      </c>
      <c r="L12" s="289" t="s">
        <v>103</v>
      </c>
      <c r="M12" s="289" t="s">
        <v>41</v>
      </c>
      <c r="N12" s="289" t="s">
        <v>42</v>
      </c>
      <c r="O12" s="289" t="s">
        <v>103</v>
      </c>
      <c r="P12" s="289" t="s">
        <v>41</v>
      </c>
      <c r="Q12" s="312" t="s">
        <v>42</v>
      </c>
    </row>
    <row r="13" spans="1:17" ht="17.100000000000001" customHeight="1" x14ac:dyDescent="0.15">
      <c r="A13" s="1202" t="s">
        <v>21</v>
      </c>
      <c r="B13" s="1203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02" t="s">
        <v>22</v>
      </c>
      <c r="B14" s="1203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02" t="s">
        <v>23</v>
      </c>
      <c r="B15" s="1203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02" t="s">
        <v>24</v>
      </c>
      <c r="B16" s="1203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02" t="s">
        <v>25</v>
      </c>
      <c r="B17" s="1203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02" t="s">
        <v>26</v>
      </c>
      <c r="B18" s="1203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14" t="s">
        <v>27</v>
      </c>
      <c r="B19" s="1215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08" t="s">
        <v>28</v>
      </c>
      <c r="B20" s="1209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00" t="s">
        <v>9</v>
      </c>
      <c r="B32" s="1201"/>
      <c r="C32" s="1224" t="s">
        <v>152</v>
      </c>
      <c r="D32" s="1224"/>
      <c r="E32" s="1224"/>
      <c r="F32" s="1224"/>
      <c r="G32" s="1224"/>
      <c r="H32" s="1224" t="s">
        <v>67</v>
      </c>
      <c r="I32" s="1224"/>
      <c r="J32" s="1224"/>
      <c r="K32" s="1224"/>
      <c r="L32" s="1224"/>
      <c r="M32" s="1224" t="s">
        <v>68</v>
      </c>
      <c r="N32" s="1224"/>
      <c r="O32" s="1224"/>
      <c r="P32" s="1224"/>
      <c r="Q32" s="1225"/>
      <c r="R32"/>
      <c r="S32"/>
      <c r="T32"/>
      <c r="U32"/>
      <c r="V32"/>
      <c r="W32"/>
    </row>
    <row r="33" spans="1:23" ht="17.100000000000001" customHeight="1" x14ac:dyDescent="0.15">
      <c r="A33" s="1202"/>
      <c r="B33" s="1203"/>
      <c r="C33" s="1226" t="s">
        <v>153</v>
      </c>
      <c r="D33" s="1226"/>
      <c r="E33" s="1226" t="s">
        <v>154</v>
      </c>
      <c r="F33" s="1226"/>
      <c r="G33" s="250" t="s">
        <v>42</v>
      </c>
      <c r="H33" s="1226" t="s">
        <v>155</v>
      </c>
      <c r="I33" s="1226"/>
      <c r="J33" s="1226" t="s">
        <v>54</v>
      </c>
      <c r="K33" s="1226"/>
      <c r="L33" s="250" t="s">
        <v>42</v>
      </c>
      <c r="M33" s="1226" t="s">
        <v>156</v>
      </c>
      <c r="N33" s="1226"/>
      <c r="O33" s="1226" t="s">
        <v>157</v>
      </c>
      <c r="P33" s="122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02" t="s">
        <v>21</v>
      </c>
      <c r="B34" s="1203"/>
      <c r="C34" s="1220"/>
      <c r="D34" s="1221"/>
      <c r="E34" s="1222"/>
      <c r="F34" s="1223"/>
      <c r="G34" s="252" t="e">
        <f t="shared" ref="G34:G41" si="7">E34/C34</f>
        <v>#DIV/0!</v>
      </c>
      <c r="H34" s="1220"/>
      <c r="I34" s="1221"/>
      <c r="J34" s="1222"/>
      <c r="K34" s="1223"/>
      <c r="L34" s="252" t="e">
        <f t="shared" ref="L34:L41" si="8">J34/H34</f>
        <v>#DIV/0!</v>
      </c>
      <c r="M34" s="1220"/>
      <c r="N34" s="1221"/>
      <c r="O34" s="1222"/>
      <c r="P34" s="1223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02" t="s">
        <v>22</v>
      </c>
      <c r="B35" s="1203"/>
      <c r="C35" s="1216"/>
      <c r="D35" s="1217"/>
      <c r="E35" s="1218"/>
      <c r="F35" s="1219"/>
      <c r="G35" s="253" t="e">
        <f t="shared" si="7"/>
        <v>#DIV/0!</v>
      </c>
      <c r="H35" s="1216"/>
      <c r="I35" s="1217"/>
      <c r="J35" s="1218"/>
      <c r="K35" s="1219"/>
      <c r="L35" s="253" t="e">
        <f t="shared" si="8"/>
        <v>#DIV/0!</v>
      </c>
      <c r="M35" s="1216"/>
      <c r="N35" s="1217"/>
      <c r="O35" s="1218"/>
      <c r="P35" s="1219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02" t="s">
        <v>23</v>
      </c>
      <c r="B36" s="1203"/>
      <c r="C36" s="1216"/>
      <c r="D36" s="1217"/>
      <c r="E36" s="1218"/>
      <c r="F36" s="1219"/>
      <c r="G36" s="253" t="e">
        <f t="shared" si="7"/>
        <v>#DIV/0!</v>
      </c>
      <c r="H36" s="1216"/>
      <c r="I36" s="1217"/>
      <c r="J36" s="1218"/>
      <c r="K36" s="1219"/>
      <c r="L36" s="253" t="e">
        <f t="shared" si="8"/>
        <v>#DIV/0!</v>
      </c>
      <c r="M36" s="1216"/>
      <c r="N36" s="1217"/>
      <c r="O36" s="1218"/>
      <c r="P36" s="1219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02" t="s">
        <v>24</v>
      </c>
      <c r="B37" s="1203"/>
      <c r="C37" s="1216"/>
      <c r="D37" s="1217"/>
      <c r="E37" s="1218"/>
      <c r="F37" s="1219"/>
      <c r="G37" s="253" t="e">
        <f t="shared" si="7"/>
        <v>#DIV/0!</v>
      </c>
      <c r="H37" s="1216"/>
      <c r="I37" s="1217"/>
      <c r="J37" s="1218"/>
      <c r="K37" s="1219"/>
      <c r="L37" s="253" t="e">
        <f t="shared" si="8"/>
        <v>#DIV/0!</v>
      </c>
      <c r="M37" s="1216"/>
      <c r="N37" s="1217"/>
      <c r="O37" s="1218"/>
      <c r="P37" s="1219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02" t="s">
        <v>25</v>
      </c>
      <c r="B38" s="1203"/>
      <c r="C38" s="1216"/>
      <c r="D38" s="1217"/>
      <c r="E38" s="1218"/>
      <c r="F38" s="1219"/>
      <c r="G38" s="253" t="e">
        <f t="shared" si="7"/>
        <v>#DIV/0!</v>
      </c>
      <c r="H38" s="1216"/>
      <c r="I38" s="1217"/>
      <c r="J38" s="1218"/>
      <c r="K38" s="1219"/>
      <c r="L38" s="253" t="e">
        <f t="shared" si="8"/>
        <v>#DIV/0!</v>
      </c>
      <c r="M38" s="1216"/>
      <c r="N38" s="1217"/>
      <c r="O38" s="1218"/>
      <c r="P38" s="1219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02" t="s">
        <v>26</v>
      </c>
      <c r="B39" s="1203"/>
      <c r="C39" s="1216"/>
      <c r="D39" s="1217"/>
      <c r="E39" s="1218"/>
      <c r="F39" s="1219"/>
      <c r="G39" s="253" t="e">
        <f t="shared" si="7"/>
        <v>#DIV/0!</v>
      </c>
      <c r="H39" s="1216"/>
      <c r="I39" s="1217"/>
      <c r="J39" s="1218"/>
      <c r="K39" s="1219"/>
      <c r="L39" s="253" t="e">
        <f t="shared" si="8"/>
        <v>#DIV/0!</v>
      </c>
      <c r="M39" s="1216"/>
      <c r="N39" s="1217"/>
      <c r="O39" s="1218"/>
      <c r="P39" s="1219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14" t="s">
        <v>27</v>
      </c>
      <c r="B40" s="1215"/>
      <c r="C40" s="1204"/>
      <c r="D40" s="1205"/>
      <c r="E40" s="1206"/>
      <c r="F40" s="1207"/>
      <c r="G40" s="253" t="e">
        <f t="shared" si="7"/>
        <v>#DIV/0!</v>
      </c>
      <c r="H40" s="1204"/>
      <c r="I40" s="1205"/>
      <c r="J40" s="1206"/>
      <c r="K40" s="1207"/>
      <c r="L40" s="253" t="e">
        <f t="shared" si="8"/>
        <v>#DIV/0!</v>
      </c>
      <c r="M40" s="1204"/>
      <c r="N40" s="1205"/>
      <c r="O40" s="1206"/>
      <c r="P40" s="120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08" t="s">
        <v>28</v>
      </c>
      <c r="B41" s="1209"/>
      <c r="C41" s="1210">
        <f t="shared" ref="C41:H41" si="10">SUM(C34:D40)</f>
        <v>0</v>
      </c>
      <c r="D41" s="1211"/>
      <c r="E41" s="1212">
        <f t="shared" si="10"/>
        <v>0</v>
      </c>
      <c r="F41" s="1213"/>
      <c r="G41" s="254" t="e">
        <f t="shared" si="7"/>
        <v>#DIV/0!</v>
      </c>
      <c r="H41" s="1210">
        <f t="shared" si="10"/>
        <v>0</v>
      </c>
      <c r="I41" s="1211"/>
      <c r="J41" s="1212">
        <f t="shared" ref="J41:O41" si="11">SUM(J34:K40)</f>
        <v>0</v>
      </c>
      <c r="K41" s="1213"/>
      <c r="L41" s="254" t="e">
        <f t="shared" si="8"/>
        <v>#DIV/0!</v>
      </c>
      <c r="M41" s="1210">
        <f t="shared" si="11"/>
        <v>0</v>
      </c>
      <c r="N41" s="1211"/>
      <c r="O41" s="1212">
        <f t="shared" si="11"/>
        <v>0</v>
      </c>
      <c r="P41" s="1213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3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00" t="s">
        <v>9</v>
      </c>
      <c r="B11" s="1201"/>
      <c r="C11" s="1227" t="s">
        <v>148</v>
      </c>
      <c r="D11" s="1228"/>
      <c r="E11" s="1228"/>
      <c r="F11" s="1228" t="s">
        <v>149</v>
      </c>
      <c r="G11" s="1228"/>
      <c r="H11" s="1228"/>
      <c r="I11" s="1228" t="s">
        <v>150</v>
      </c>
      <c r="J11" s="1228"/>
      <c r="K11" s="1228"/>
      <c r="L11" s="1228" t="s">
        <v>151</v>
      </c>
      <c r="M11" s="1228"/>
      <c r="N11" s="1228"/>
      <c r="O11" s="1228" t="s">
        <v>28</v>
      </c>
      <c r="P11" s="1228"/>
      <c r="Q11" s="1229"/>
    </row>
    <row r="12" spans="1:17" ht="17.100000000000001" customHeight="1" x14ac:dyDescent="0.15">
      <c r="A12" s="1202"/>
      <c r="B12" s="1203"/>
      <c r="C12" s="288" t="s">
        <v>103</v>
      </c>
      <c r="D12" s="289" t="s">
        <v>41</v>
      </c>
      <c r="E12" s="289" t="s">
        <v>42</v>
      </c>
      <c r="F12" s="289" t="s">
        <v>103</v>
      </c>
      <c r="G12" s="289" t="s">
        <v>41</v>
      </c>
      <c r="H12" s="289" t="s">
        <v>42</v>
      </c>
      <c r="I12" s="289" t="s">
        <v>103</v>
      </c>
      <c r="J12" s="289" t="s">
        <v>41</v>
      </c>
      <c r="K12" s="289" t="s">
        <v>42</v>
      </c>
      <c r="L12" s="289" t="s">
        <v>103</v>
      </c>
      <c r="M12" s="289" t="s">
        <v>41</v>
      </c>
      <c r="N12" s="289" t="s">
        <v>42</v>
      </c>
      <c r="O12" s="289" t="s">
        <v>103</v>
      </c>
      <c r="P12" s="289" t="s">
        <v>41</v>
      </c>
      <c r="Q12" s="312" t="s">
        <v>42</v>
      </c>
    </row>
    <row r="13" spans="1:17" ht="17.100000000000001" customHeight="1" x14ac:dyDescent="0.15">
      <c r="A13" s="1202" t="s">
        <v>21</v>
      </c>
      <c r="B13" s="1203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02" t="s">
        <v>22</v>
      </c>
      <c r="B14" s="1203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02" t="s">
        <v>23</v>
      </c>
      <c r="B15" s="1203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02" t="s">
        <v>24</v>
      </c>
      <c r="B16" s="1203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02" t="s">
        <v>25</v>
      </c>
      <c r="B17" s="1203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02" t="s">
        <v>26</v>
      </c>
      <c r="B18" s="1203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14" t="s">
        <v>27</v>
      </c>
      <c r="B19" s="1215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08" t="s">
        <v>28</v>
      </c>
      <c r="B20" s="1209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00" t="s">
        <v>9</v>
      </c>
      <c r="B32" s="1201"/>
      <c r="C32" s="1224" t="s">
        <v>152</v>
      </c>
      <c r="D32" s="1224"/>
      <c r="E32" s="1224"/>
      <c r="F32" s="1224"/>
      <c r="G32" s="1224"/>
      <c r="H32" s="1224" t="s">
        <v>67</v>
      </c>
      <c r="I32" s="1224"/>
      <c r="J32" s="1224"/>
      <c r="K32" s="1224"/>
      <c r="L32" s="1224"/>
      <c r="M32" s="1224" t="s">
        <v>68</v>
      </c>
      <c r="N32" s="1224"/>
      <c r="O32" s="1224"/>
      <c r="P32" s="1224"/>
      <c r="Q32" s="1225"/>
      <c r="R32"/>
      <c r="S32"/>
      <c r="T32"/>
      <c r="U32"/>
      <c r="V32"/>
      <c r="W32"/>
    </row>
    <row r="33" spans="1:23" ht="17.100000000000001" customHeight="1" x14ac:dyDescent="0.15">
      <c r="A33" s="1202"/>
      <c r="B33" s="1203"/>
      <c r="C33" s="1226" t="s">
        <v>153</v>
      </c>
      <c r="D33" s="1226"/>
      <c r="E33" s="1226" t="s">
        <v>154</v>
      </c>
      <c r="F33" s="1226"/>
      <c r="G33" s="250" t="s">
        <v>42</v>
      </c>
      <c r="H33" s="1226" t="s">
        <v>155</v>
      </c>
      <c r="I33" s="1226"/>
      <c r="J33" s="1226" t="s">
        <v>54</v>
      </c>
      <c r="K33" s="1226"/>
      <c r="L33" s="250" t="s">
        <v>42</v>
      </c>
      <c r="M33" s="1226" t="s">
        <v>156</v>
      </c>
      <c r="N33" s="1226"/>
      <c r="O33" s="1226" t="s">
        <v>157</v>
      </c>
      <c r="P33" s="122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02" t="s">
        <v>21</v>
      </c>
      <c r="B34" s="1203"/>
      <c r="C34" s="1220"/>
      <c r="D34" s="1221"/>
      <c r="E34" s="1222"/>
      <c r="F34" s="1223"/>
      <c r="G34" s="252" t="e">
        <f t="shared" ref="G34:G41" si="7">E34/C34</f>
        <v>#DIV/0!</v>
      </c>
      <c r="H34" s="1220"/>
      <c r="I34" s="1221"/>
      <c r="J34" s="1222"/>
      <c r="K34" s="1223"/>
      <c r="L34" s="252" t="e">
        <f t="shared" ref="L34:L41" si="8">J34/H34</f>
        <v>#DIV/0!</v>
      </c>
      <c r="M34" s="1220"/>
      <c r="N34" s="1221"/>
      <c r="O34" s="1222"/>
      <c r="P34" s="1223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02" t="s">
        <v>22</v>
      </c>
      <c r="B35" s="1203"/>
      <c r="C35" s="1216"/>
      <c r="D35" s="1217"/>
      <c r="E35" s="1218"/>
      <c r="F35" s="1219"/>
      <c r="G35" s="253" t="e">
        <f t="shared" si="7"/>
        <v>#DIV/0!</v>
      </c>
      <c r="H35" s="1216"/>
      <c r="I35" s="1217"/>
      <c r="J35" s="1218"/>
      <c r="K35" s="1219"/>
      <c r="L35" s="253" t="e">
        <f t="shared" si="8"/>
        <v>#DIV/0!</v>
      </c>
      <c r="M35" s="1216"/>
      <c r="N35" s="1217"/>
      <c r="O35" s="1218"/>
      <c r="P35" s="1219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02" t="s">
        <v>23</v>
      </c>
      <c r="B36" s="1203"/>
      <c r="C36" s="1216"/>
      <c r="D36" s="1217"/>
      <c r="E36" s="1218"/>
      <c r="F36" s="1219"/>
      <c r="G36" s="253" t="e">
        <f t="shared" si="7"/>
        <v>#DIV/0!</v>
      </c>
      <c r="H36" s="1216"/>
      <c r="I36" s="1217"/>
      <c r="J36" s="1218"/>
      <c r="K36" s="1219"/>
      <c r="L36" s="253" t="e">
        <f t="shared" si="8"/>
        <v>#DIV/0!</v>
      </c>
      <c r="M36" s="1216"/>
      <c r="N36" s="1217"/>
      <c r="O36" s="1218"/>
      <c r="P36" s="1219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02" t="s">
        <v>24</v>
      </c>
      <c r="B37" s="1203"/>
      <c r="C37" s="1216"/>
      <c r="D37" s="1217"/>
      <c r="E37" s="1218"/>
      <c r="F37" s="1219"/>
      <c r="G37" s="253" t="e">
        <f t="shared" si="7"/>
        <v>#DIV/0!</v>
      </c>
      <c r="H37" s="1216"/>
      <c r="I37" s="1217"/>
      <c r="J37" s="1218"/>
      <c r="K37" s="1219"/>
      <c r="L37" s="253" t="e">
        <f t="shared" si="8"/>
        <v>#DIV/0!</v>
      </c>
      <c r="M37" s="1216"/>
      <c r="N37" s="1217"/>
      <c r="O37" s="1218"/>
      <c r="P37" s="1219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02" t="s">
        <v>25</v>
      </c>
      <c r="B38" s="1203"/>
      <c r="C38" s="1216"/>
      <c r="D38" s="1217"/>
      <c r="E38" s="1218"/>
      <c r="F38" s="1219"/>
      <c r="G38" s="253" t="e">
        <f t="shared" si="7"/>
        <v>#DIV/0!</v>
      </c>
      <c r="H38" s="1216"/>
      <c r="I38" s="1217"/>
      <c r="J38" s="1218"/>
      <c r="K38" s="1219"/>
      <c r="L38" s="253" t="e">
        <f t="shared" si="8"/>
        <v>#DIV/0!</v>
      </c>
      <c r="M38" s="1216"/>
      <c r="N38" s="1217"/>
      <c r="O38" s="1218"/>
      <c r="P38" s="1219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02" t="s">
        <v>26</v>
      </c>
      <c r="B39" s="1203"/>
      <c r="C39" s="1216"/>
      <c r="D39" s="1217"/>
      <c r="E39" s="1218"/>
      <c r="F39" s="1219"/>
      <c r="G39" s="253" t="e">
        <f t="shared" si="7"/>
        <v>#DIV/0!</v>
      </c>
      <c r="H39" s="1216"/>
      <c r="I39" s="1217"/>
      <c r="J39" s="1218"/>
      <c r="K39" s="1219"/>
      <c r="L39" s="253" t="e">
        <f t="shared" si="8"/>
        <v>#DIV/0!</v>
      </c>
      <c r="M39" s="1216"/>
      <c r="N39" s="1217"/>
      <c r="O39" s="1218"/>
      <c r="P39" s="1219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14" t="s">
        <v>27</v>
      </c>
      <c r="B40" s="1215"/>
      <c r="C40" s="1204"/>
      <c r="D40" s="1205"/>
      <c r="E40" s="1206"/>
      <c r="F40" s="1207"/>
      <c r="G40" s="253" t="e">
        <f t="shared" si="7"/>
        <v>#DIV/0!</v>
      </c>
      <c r="H40" s="1204"/>
      <c r="I40" s="1205"/>
      <c r="J40" s="1206"/>
      <c r="K40" s="1207"/>
      <c r="L40" s="253" t="e">
        <f t="shared" si="8"/>
        <v>#DIV/0!</v>
      </c>
      <c r="M40" s="1204"/>
      <c r="N40" s="1205"/>
      <c r="O40" s="1206"/>
      <c r="P40" s="120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08" t="s">
        <v>28</v>
      </c>
      <c r="B41" s="1209"/>
      <c r="C41" s="1210">
        <f t="shared" ref="C41:H41" si="10">SUM(C34:D40)</f>
        <v>0</v>
      </c>
      <c r="D41" s="1211"/>
      <c r="E41" s="1212">
        <f t="shared" si="10"/>
        <v>0</v>
      </c>
      <c r="F41" s="1213"/>
      <c r="G41" s="254" t="e">
        <f t="shared" si="7"/>
        <v>#DIV/0!</v>
      </c>
      <c r="H41" s="1210">
        <f t="shared" si="10"/>
        <v>0</v>
      </c>
      <c r="I41" s="1211"/>
      <c r="J41" s="1212">
        <f t="shared" ref="J41:O41" si="11">SUM(J34:K40)</f>
        <v>0</v>
      </c>
      <c r="K41" s="1213"/>
      <c r="L41" s="254" t="e">
        <f t="shared" si="8"/>
        <v>#DIV/0!</v>
      </c>
      <c r="M41" s="1210">
        <f t="shared" si="11"/>
        <v>0</v>
      </c>
      <c r="N41" s="1211"/>
      <c r="O41" s="1212">
        <f t="shared" si="11"/>
        <v>0</v>
      </c>
      <c r="P41" s="1213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3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00" t="s">
        <v>9</v>
      </c>
      <c r="B11" s="1201"/>
      <c r="C11" s="1227" t="s">
        <v>148</v>
      </c>
      <c r="D11" s="1228"/>
      <c r="E11" s="1228"/>
      <c r="F11" s="1228" t="s">
        <v>149</v>
      </c>
      <c r="G11" s="1228"/>
      <c r="H11" s="1228"/>
      <c r="I11" s="1228" t="s">
        <v>150</v>
      </c>
      <c r="J11" s="1228"/>
      <c r="K11" s="1228"/>
      <c r="L11" s="1228" t="s">
        <v>151</v>
      </c>
      <c r="M11" s="1228"/>
      <c r="N11" s="1228"/>
      <c r="O11" s="1228" t="s">
        <v>28</v>
      </c>
      <c r="P11" s="1228"/>
      <c r="Q11" s="1229"/>
    </row>
    <row r="12" spans="1:17" ht="17.100000000000001" customHeight="1" x14ac:dyDescent="0.15">
      <c r="A12" s="1202"/>
      <c r="B12" s="1203"/>
      <c r="C12" s="288" t="s">
        <v>103</v>
      </c>
      <c r="D12" s="289" t="s">
        <v>41</v>
      </c>
      <c r="E12" s="289" t="s">
        <v>42</v>
      </c>
      <c r="F12" s="289" t="s">
        <v>103</v>
      </c>
      <c r="G12" s="289" t="s">
        <v>41</v>
      </c>
      <c r="H12" s="289" t="s">
        <v>42</v>
      </c>
      <c r="I12" s="289" t="s">
        <v>103</v>
      </c>
      <c r="J12" s="289" t="s">
        <v>41</v>
      </c>
      <c r="K12" s="289" t="s">
        <v>42</v>
      </c>
      <c r="L12" s="289" t="s">
        <v>103</v>
      </c>
      <c r="M12" s="289" t="s">
        <v>41</v>
      </c>
      <c r="N12" s="289" t="s">
        <v>42</v>
      </c>
      <c r="O12" s="289" t="s">
        <v>103</v>
      </c>
      <c r="P12" s="289" t="s">
        <v>41</v>
      </c>
      <c r="Q12" s="312" t="s">
        <v>42</v>
      </c>
    </row>
    <row r="13" spans="1:17" ht="17.100000000000001" customHeight="1" x14ac:dyDescent="0.15">
      <c r="A13" s="1202" t="s">
        <v>21</v>
      </c>
      <c r="B13" s="1203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02" t="s">
        <v>22</v>
      </c>
      <c r="B14" s="1203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02" t="s">
        <v>23</v>
      </c>
      <c r="B15" s="1203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02" t="s">
        <v>24</v>
      </c>
      <c r="B16" s="1203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02" t="s">
        <v>25</v>
      </c>
      <c r="B17" s="1203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02" t="s">
        <v>26</v>
      </c>
      <c r="B18" s="1203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14" t="s">
        <v>27</v>
      </c>
      <c r="B19" s="1215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08" t="s">
        <v>28</v>
      </c>
      <c r="B20" s="1209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00" t="s">
        <v>9</v>
      </c>
      <c r="B32" s="1201"/>
      <c r="C32" s="1224" t="s">
        <v>152</v>
      </c>
      <c r="D32" s="1224"/>
      <c r="E32" s="1224"/>
      <c r="F32" s="1224"/>
      <c r="G32" s="1224"/>
      <c r="H32" s="1224" t="s">
        <v>67</v>
      </c>
      <c r="I32" s="1224"/>
      <c r="J32" s="1224"/>
      <c r="K32" s="1224"/>
      <c r="L32" s="1224"/>
      <c r="M32" s="1224" t="s">
        <v>68</v>
      </c>
      <c r="N32" s="1224"/>
      <c r="O32" s="1224"/>
      <c r="P32" s="1224"/>
      <c r="Q32" s="1225"/>
      <c r="R32"/>
      <c r="S32"/>
      <c r="T32"/>
      <c r="U32"/>
      <c r="V32"/>
      <c r="W32"/>
    </row>
    <row r="33" spans="1:23" ht="17.100000000000001" customHeight="1" x14ac:dyDescent="0.15">
      <c r="A33" s="1202"/>
      <c r="B33" s="1203"/>
      <c r="C33" s="1226" t="s">
        <v>153</v>
      </c>
      <c r="D33" s="1226"/>
      <c r="E33" s="1226" t="s">
        <v>154</v>
      </c>
      <c r="F33" s="1226"/>
      <c r="G33" s="250" t="s">
        <v>42</v>
      </c>
      <c r="H33" s="1226" t="s">
        <v>155</v>
      </c>
      <c r="I33" s="1226"/>
      <c r="J33" s="1226" t="s">
        <v>54</v>
      </c>
      <c r="K33" s="1226"/>
      <c r="L33" s="250" t="s">
        <v>42</v>
      </c>
      <c r="M33" s="1226" t="s">
        <v>156</v>
      </c>
      <c r="N33" s="1226"/>
      <c r="O33" s="1226" t="s">
        <v>157</v>
      </c>
      <c r="P33" s="122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02" t="s">
        <v>21</v>
      </c>
      <c r="B34" s="1203"/>
      <c r="C34" s="1220"/>
      <c r="D34" s="1221"/>
      <c r="E34" s="1222"/>
      <c r="F34" s="1223"/>
      <c r="G34" s="252" t="e">
        <f t="shared" ref="G34:G41" si="7">E34/C34</f>
        <v>#DIV/0!</v>
      </c>
      <c r="H34" s="1220"/>
      <c r="I34" s="1221"/>
      <c r="J34" s="1222"/>
      <c r="K34" s="1223"/>
      <c r="L34" s="252" t="e">
        <f t="shared" ref="L34:L41" si="8">J34/H34</f>
        <v>#DIV/0!</v>
      </c>
      <c r="M34" s="1220"/>
      <c r="N34" s="1221"/>
      <c r="O34" s="1222"/>
      <c r="P34" s="1223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02" t="s">
        <v>22</v>
      </c>
      <c r="B35" s="1203"/>
      <c r="C35" s="1216"/>
      <c r="D35" s="1217"/>
      <c r="E35" s="1218"/>
      <c r="F35" s="1219"/>
      <c r="G35" s="253" t="e">
        <f t="shared" si="7"/>
        <v>#DIV/0!</v>
      </c>
      <c r="H35" s="1216"/>
      <c r="I35" s="1217"/>
      <c r="J35" s="1218"/>
      <c r="K35" s="1219"/>
      <c r="L35" s="253" t="e">
        <f t="shared" si="8"/>
        <v>#DIV/0!</v>
      </c>
      <c r="M35" s="1216"/>
      <c r="N35" s="1217"/>
      <c r="O35" s="1218"/>
      <c r="P35" s="1219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02" t="s">
        <v>23</v>
      </c>
      <c r="B36" s="1203"/>
      <c r="C36" s="1216"/>
      <c r="D36" s="1217"/>
      <c r="E36" s="1218"/>
      <c r="F36" s="1219"/>
      <c r="G36" s="253" t="e">
        <f t="shared" si="7"/>
        <v>#DIV/0!</v>
      </c>
      <c r="H36" s="1216"/>
      <c r="I36" s="1217"/>
      <c r="J36" s="1218"/>
      <c r="K36" s="1219"/>
      <c r="L36" s="253" t="e">
        <f t="shared" si="8"/>
        <v>#DIV/0!</v>
      </c>
      <c r="M36" s="1216"/>
      <c r="N36" s="1217"/>
      <c r="O36" s="1218"/>
      <c r="P36" s="1219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02" t="s">
        <v>24</v>
      </c>
      <c r="B37" s="1203"/>
      <c r="C37" s="1216"/>
      <c r="D37" s="1217"/>
      <c r="E37" s="1218"/>
      <c r="F37" s="1219"/>
      <c r="G37" s="253" t="e">
        <f t="shared" si="7"/>
        <v>#DIV/0!</v>
      </c>
      <c r="H37" s="1216"/>
      <c r="I37" s="1217"/>
      <c r="J37" s="1218"/>
      <c r="K37" s="1219"/>
      <c r="L37" s="253" t="e">
        <f t="shared" si="8"/>
        <v>#DIV/0!</v>
      </c>
      <c r="M37" s="1216"/>
      <c r="N37" s="1217"/>
      <c r="O37" s="1218"/>
      <c r="P37" s="1219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02" t="s">
        <v>25</v>
      </c>
      <c r="B38" s="1203"/>
      <c r="C38" s="1216"/>
      <c r="D38" s="1217"/>
      <c r="E38" s="1218"/>
      <c r="F38" s="1219"/>
      <c r="G38" s="253" t="e">
        <f t="shared" si="7"/>
        <v>#DIV/0!</v>
      </c>
      <c r="H38" s="1216"/>
      <c r="I38" s="1217"/>
      <c r="J38" s="1218"/>
      <c r="K38" s="1219"/>
      <c r="L38" s="253" t="e">
        <f t="shared" si="8"/>
        <v>#DIV/0!</v>
      </c>
      <c r="M38" s="1216"/>
      <c r="N38" s="1217"/>
      <c r="O38" s="1218"/>
      <c r="P38" s="1219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02" t="s">
        <v>26</v>
      </c>
      <c r="B39" s="1203"/>
      <c r="C39" s="1216"/>
      <c r="D39" s="1217"/>
      <c r="E39" s="1218"/>
      <c r="F39" s="1219"/>
      <c r="G39" s="253" t="e">
        <f t="shared" si="7"/>
        <v>#DIV/0!</v>
      </c>
      <c r="H39" s="1216"/>
      <c r="I39" s="1217"/>
      <c r="J39" s="1218"/>
      <c r="K39" s="1219"/>
      <c r="L39" s="253" t="e">
        <f t="shared" si="8"/>
        <v>#DIV/0!</v>
      </c>
      <c r="M39" s="1216"/>
      <c r="N39" s="1217"/>
      <c r="O39" s="1218"/>
      <c r="P39" s="1219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14" t="s">
        <v>27</v>
      </c>
      <c r="B40" s="1215"/>
      <c r="C40" s="1204"/>
      <c r="D40" s="1205"/>
      <c r="E40" s="1206"/>
      <c r="F40" s="1207"/>
      <c r="G40" s="253" t="e">
        <f t="shared" si="7"/>
        <v>#DIV/0!</v>
      </c>
      <c r="H40" s="1204"/>
      <c r="I40" s="1205"/>
      <c r="J40" s="1206"/>
      <c r="K40" s="1207"/>
      <c r="L40" s="253" t="e">
        <f t="shared" si="8"/>
        <v>#DIV/0!</v>
      </c>
      <c r="M40" s="1204"/>
      <c r="N40" s="1205"/>
      <c r="O40" s="1206"/>
      <c r="P40" s="120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08" t="s">
        <v>28</v>
      </c>
      <c r="B41" s="1209"/>
      <c r="C41" s="1210">
        <f t="shared" ref="C41:H41" si="10">SUM(C34:D40)</f>
        <v>0</v>
      </c>
      <c r="D41" s="1211"/>
      <c r="E41" s="1212">
        <f t="shared" si="10"/>
        <v>0</v>
      </c>
      <c r="F41" s="1213"/>
      <c r="G41" s="254" t="e">
        <f t="shared" si="7"/>
        <v>#DIV/0!</v>
      </c>
      <c r="H41" s="1210">
        <f t="shared" si="10"/>
        <v>0</v>
      </c>
      <c r="I41" s="1211"/>
      <c r="J41" s="1212">
        <f t="shared" ref="J41:O41" si="11">SUM(J34:K40)</f>
        <v>0</v>
      </c>
      <c r="K41" s="1213"/>
      <c r="L41" s="254" t="e">
        <f t="shared" si="8"/>
        <v>#DIV/0!</v>
      </c>
      <c r="M41" s="1210">
        <f t="shared" si="11"/>
        <v>0</v>
      </c>
      <c r="N41" s="1211"/>
      <c r="O41" s="1212">
        <f t="shared" si="11"/>
        <v>0</v>
      </c>
      <c r="P41" s="1213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3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00" t="s">
        <v>9</v>
      </c>
      <c r="B11" s="1201"/>
      <c r="C11" s="1227" t="s">
        <v>148</v>
      </c>
      <c r="D11" s="1228"/>
      <c r="E11" s="1228"/>
      <c r="F11" s="1228" t="s">
        <v>149</v>
      </c>
      <c r="G11" s="1228"/>
      <c r="H11" s="1228"/>
      <c r="I11" s="1228" t="s">
        <v>150</v>
      </c>
      <c r="J11" s="1228"/>
      <c r="K11" s="1228"/>
      <c r="L11" s="1228" t="s">
        <v>151</v>
      </c>
      <c r="M11" s="1228"/>
      <c r="N11" s="1228"/>
      <c r="O11" s="1228" t="s">
        <v>28</v>
      </c>
      <c r="P11" s="1228"/>
      <c r="Q11" s="1229"/>
    </row>
    <row r="12" spans="1:17" ht="17.100000000000001" customHeight="1" x14ac:dyDescent="0.15">
      <c r="A12" s="1202"/>
      <c r="B12" s="1203"/>
      <c r="C12" s="288" t="s">
        <v>103</v>
      </c>
      <c r="D12" s="289" t="s">
        <v>41</v>
      </c>
      <c r="E12" s="289" t="s">
        <v>42</v>
      </c>
      <c r="F12" s="289" t="s">
        <v>103</v>
      </c>
      <c r="G12" s="289" t="s">
        <v>41</v>
      </c>
      <c r="H12" s="289" t="s">
        <v>42</v>
      </c>
      <c r="I12" s="289" t="s">
        <v>103</v>
      </c>
      <c r="J12" s="289" t="s">
        <v>41</v>
      </c>
      <c r="K12" s="289" t="s">
        <v>42</v>
      </c>
      <c r="L12" s="289" t="s">
        <v>103</v>
      </c>
      <c r="M12" s="289" t="s">
        <v>41</v>
      </c>
      <c r="N12" s="289" t="s">
        <v>42</v>
      </c>
      <c r="O12" s="289" t="s">
        <v>103</v>
      </c>
      <c r="P12" s="289" t="s">
        <v>41</v>
      </c>
      <c r="Q12" s="312" t="s">
        <v>42</v>
      </c>
    </row>
    <row r="13" spans="1:17" ht="17.100000000000001" customHeight="1" x14ac:dyDescent="0.15">
      <c r="A13" s="1202" t="s">
        <v>21</v>
      </c>
      <c r="B13" s="1203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02" t="s">
        <v>22</v>
      </c>
      <c r="B14" s="1203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02" t="s">
        <v>23</v>
      </c>
      <c r="B15" s="1203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02" t="s">
        <v>24</v>
      </c>
      <c r="B16" s="1203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02" t="s">
        <v>25</v>
      </c>
      <c r="B17" s="1203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02" t="s">
        <v>26</v>
      </c>
      <c r="B18" s="1203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14" t="s">
        <v>27</v>
      </c>
      <c r="B19" s="1215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08" t="s">
        <v>28</v>
      </c>
      <c r="B20" s="1209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00" t="s">
        <v>9</v>
      </c>
      <c r="B32" s="1201"/>
      <c r="C32" s="1224" t="s">
        <v>152</v>
      </c>
      <c r="D32" s="1224"/>
      <c r="E32" s="1224"/>
      <c r="F32" s="1224"/>
      <c r="G32" s="1224"/>
      <c r="H32" s="1224" t="s">
        <v>67</v>
      </c>
      <c r="I32" s="1224"/>
      <c r="J32" s="1224"/>
      <c r="K32" s="1224"/>
      <c r="L32" s="1224"/>
      <c r="M32" s="1224" t="s">
        <v>68</v>
      </c>
      <c r="N32" s="1224"/>
      <c r="O32" s="1224"/>
      <c r="P32" s="1224"/>
      <c r="Q32" s="1225"/>
      <c r="R32"/>
      <c r="S32"/>
      <c r="T32"/>
      <c r="U32"/>
      <c r="V32"/>
      <c r="W32"/>
    </row>
    <row r="33" spans="1:23" ht="17.100000000000001" customHeight="1" x14ac:dyDescent="0.15">
      <c r="A33" s="1202"/>
      <c r="B33" s="1203"/>
      <c r="C33" s="1226" t="s">
        <v>153</v>
      </c>
      <c r="D33" s="1226"/>
      <c r="E33" s="1226" t="s">
        <v>154</v>
      </c>
      <c r="F33" s="1226"/>
      <c r="G33" s="250" t="s">
        <v>42</v>
      </c>
      <c r="H33" s="1226" t="s">
        <v>155</v>
      </c>
      <c r="I33" s="1226"/>
      <c r="J33" s="1226" t="s">
        <v>54</v>
      </c>
      <c r="K33" s="1226"/>
      <c r="L33" s="250" t="s">
        <v>42</v>
      </c>
      <c r="M33" s="1226" t="s">
        <v>156</v>
      </c>
      <c r="N33" s="1226"/>
      <c r="O33" s="1226" t="s">
        <v>157</v>
      </c>
      <c r="P33" s="122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02" t="s">
        <v>21</v>
      </c>
      <c r="B34" s="1203"/>
      <c r="C34" s="1220"/>
      <c r="D34" s="1221"/>
      <c r="E34" s="1222"/>
      <c r="F34" s="1223"/>
      <c r="G34" s="252" t="e">
        <f t="shared" ref="G34:G41" si="7">E34/C34</f>
        <v>#DIV/0!</v>
      </c>
      <c r="H34" s="1220"/>
      <c r="I34" s="1221"/>
      <c r="J34" s="1222"/>
      <c r="K34" s="1223"/>
      <c r="L34" s="252" t="e">
        <f t="shared" ref="L34:L41" si="8">J34/H34</f>
        <v>#DIV/0!</v>
      </c>
      <c r="M34" s="1220"/>
      <c r="N34" s="1221"/>
      <c r="O34" s="1222"/>
      <c r="P34" s="1223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02" t="s">
        <v>22</v>
      </c>
      <c r="B35" s="1203"/>
      <c r="C35" s="1216"/>
      <c r="D35" s="1217"/>
      <c r="E35" s="1218"/>
      <c r="F35" s="1219"/>
      <c r="G35" s="253" t="e">
        <f t="shared" si="7"/>
        <v>#DIV/0!</v>
      </c>
      <c r="H35" s="1216"/>
      <c r="I35" s="1217"/>
      <c r="J35" s="1218"/>
      <c r="K35" s="1219"/>
      <c r="L35" s="253" t="e">
        <f t="shared" si="8"/>
        <v>#DIV/0!</v>
      </c>
      <c r="M35" s="1216"/>
      <c r="N35" s="1217"/>
      <c r="O35" s="1218"/>
      <c r="P35" s="1219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02" t="s">
        <v>23</v>
      </c>
      <c r="B36" s="1203"/>
      <c r="C36" s="1216"/>
      <c r="D36" s="1217"/>
      <c r="E36" s="1218"/>
      <c r="F36" s="1219"/>
      <c r="G36" s="253" t="e">
        <f t="shared" si="7"/>
        <v>#DIV/0!</v>
      </c>
      <c r="H36" s="1216"/>
      <c r="I36" s="1217"/>
      <c r="J36" s="1218"/>
      <c r="K36" s="1219"/>
      <c r="L36" s="253" t="e">
        <f t="shared" si="8"/>
        <v>#DIV/0!</v>
      </c>
      <c r="M36" s="1216"/>
      <c r="N36" s="1217"/>
      <c r="O36" s="1218"/>
      <c r="P36" s="1219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02" t="s">
        <v>24</v>
      </c>
      <c r="B37" s="1203"/>
      <c r="C37" s="1216"/>
      <c r="D37" s="1217"/>
      <c r="E37" s="1218"/>
      <c r="F37" s="1219"/>
      <c r="G37" s="253" t="e">
        <f t="shared" si="7"/>
        <v>#DIV/0!</v>
      </c>
      <c r="H37" s="1216"/>
      <c r="I37" s="1217"/>
      <c r="J37" s="1218"/>
      <c r="K37" s="1219"/>
      <c r="L37" s="253" t="e">
        <f t="shared" si="8"/>
        <v>#DIV/0!</v>
      </c>
      <c r="M37" s="1216"/>
      <c r="N37" s="1217"/>
      <c r="O37" s="1218"/>
      <c r="P37" s="1219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02" t="s">
        <v>25</v>
      </c>
      <c r="B38" s="1203"/>
      <c r="C38" s="1216"/>
      <c r="D38" s="1217"/>
      <c r="E38" s="1218"/>
      <c r="F38" s="1219"/>
      <c r="G38" s="253" t="e">
        <f t="shared" si="7"/>
        <v>#DIV/0!</v>
      </c>
      <c r="H38" s="1216"/>
      <c r="I38" s="1217"/>
      <c r="J38" s="1218"/>
      <c r="K38" s="1219"/>
      <c r="L38" s="253" t="e">
        <f t="shared" si="8"/>
        <v>#DIV/0!</v>
      </c>
      <c r="M38" s="1216"/>
      <c r="N38" s="1217"/>
      <c r="O38" s="1218"/>
      <c r="P38" s="1219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02" t="s">
        <v>26</v>
      </c>
      <c r="B39" s="1203"/>
      <c r="C39" s="1216"/>
      <c r="D39" s="1217"/>
      <c r="E39" s="1218"/>
      <c r="F39" s="1219"/>
      <c r="G39" s="253" t="e">
        <f t="shared" si="7"/>
        <v>#DIV/0!</v>
      </c>
      <c r="H39" s="1216"/>
      <c r="I39" s="1217"/>
      <c r="J39" s="1218"/>
      <c r="K39" s="1219"/>
      <c r="L39" s="253" t="e">
        <f t="shared" si="8"/>
        <v>#DIV/0!</v>
      </c>
      <c r="M39" s="1216"/>
      <c r="N39" s="1217"/>
      <c r="O39" s="1218"/>
      <c r="P39" s="1219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14" t="s">
        <v>27</v>
      </c>
      <c r="B40" s="1215"/>
      <c r="C40" s="1204"/>
      <c r="D40" s="1205"/>
      <c r="E40" s="1206"/>
      <c r="F40" s="1207"/>
      <c r="G40" s="253" t="e">
        <f t="shared" si="7"/>
        <v>#DIV/0!</v>
      </c>
      <c r="H40" s="1204"/>
      <c r="I40" s="1205"/>
      <c r="J40" s="1206"/>
      <c r="K40" s="1207"/>
      <c r="L40" s="253" t="e">
        <f t="shared" si="8"/>
        <v>#DIV/0!</v>
      </c>
      <c r="M40" s="1204"/>
      <c r="N40" s="1205"/>
      <c r="O40" s="1206"/>
      <c r="P40" s="120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08" t="s">
        <v>28</v>
      </c>
      <c r="B41" s="1209"/>
      <c r="C41" s="1210">
        <f t="shared" ref="C41:H41" si="10">SUM(C34:D40)</f>
        <v>0</v>
      </c>
      <c r="D41" s="1211"/>
      <c r="E41" s="1212">
        <f t="shared" si="10"/>
        <v>0</v>
      </c>
      <c r="F41" s="1213"/>
      <c r="G41" s="254" t="e">
        <f t="shared" si="7"/>
        <v>#DIV/0!</v>
      </c>
      <c r="H41" s="1210">
        <f t="shared" si="10"/>
        <v>0</v>
      </c>
      <c r="I41" s="1211"/>
      <c r="J41" s="1212">
        <f t="shared" ref="J41:O41" si="11">SUM(J34:K40)</f>
        <v>0</v>
      </c>
      <c r="K41" s="1213"/>
      <c r="L41" s="254" t="e">
        <f t="shared" si="8"/>
        <v>#DIV/0!</v>
      </c>
      <c r="M41" s="1210">
        <f t="shared" si="11"/>
        <v>0</v>
      </c>
      <c r="N41" s="1211"/>
      <c r="O41" s="1212">
        <f t="shared" si="11"/>
        <v>0</v>
      </c>
      <c r="P41" s="1213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3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00" t="s">
        <v>9</v>
      </c>
      <c r="B11" s="1201"/>
      <c r="C11" s="1227" t="s">
        <v>148</v>
      </c>
      <c r="D11" s="1228"/>
      <c r="E11" s="1228"/>
      <c r="F11" s="1228" t="s">
        <v>149</v>
      </c>
      <c r="G11" s="1228"/>
      <c r="H11" s="1228"/>
      <c r="I11" s="1228" t="s">
        <v>150</v>
      </c>
      <c r="J11" s="1228"/>
      <c r="K11" s="1228"/>
      <c r="L11" s="1228" t="s">
        <v>151</v>
      </c>
      <c r="M11" s="1228"/>
      <c r="N11" s="1228"/>
      <c r="O11" s="1228" t="s">
        <v>28</v>
      </c>
      <c r="P11" s="1228"/>
      <c r="Q11" s="1229"/>
    </row>
    <row r="12" spans="1:17" ht="17.100000000000001" customHeight="1" x14ac:dyDescent="0.15">
      <c r="A12" s="1202"/>
      <c r="B12" s="1203"/>
      <c r="C12" s="288" t="s">
        <v>103</v>
      </c>
      <c r="D12" s="289" t="s">
        <v>41</v>
      </c>
      <c r="E12" s="289" t="s">
        <v>42</v>
      </c>
      <c r="F12" s="289" t="s">
        <v>103</v>
      </c>
      <c r="G12" s="289" t="s">
        <v>41</v>
      </c>
      <c r="H12" s="289" t="s">
        <v>42</v>
      </c>
      <c r="I12" s="289" t="s">
        <v>103</v>
      </c>
      <c r="J12" s="289" t="s">
        <v>41</v>
      </c>
      <c r="K12" s="289" t="s">
        <v>42</v>
      </c>
      <c r="L12" s="289" t="s">
        <v>103</v>
      </c>
      <c r="M12" s="289" t="s">
        <v>41</v>
      </c>
      <c r="N12" s="289" t="s">
        <v>42</v>
      </c>
      <c r="O12" s="289" t="s">
        <v>103</v>
      </c>
      <c r="P12" s="289" t="s">
        <v>41</v>
      </c>
      <c r="Q12" s="312" t="s">
        <v>42</v>
      </c>
    </row>
    <row r="13" spans="1:17" ht="17.100000000000001" customHeight="1" x14ac:dyDescent="0.15">
      <c r="A13" s="1202" t="s">
        <v>21</v>
      </c>
      <c r="B13" s="1203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02" t="s">
        <v>22</v>
      </c>
      <c r="B14" s="1203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02" t="s">
        <v>23</v>
      </c>
      <c r="B15" s="1203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02" t="s">
        <v>24</v>
      </c>
      <c r="B16" s="1203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02" t="s">
        <v>25</v>
      </c>
      <c r="B17" s="1203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02" t="s">
        <v>26</v>
      </c>
      <c r="B18" s="1203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14" t="s">
        <v>27</v>
      </c>
      <c r="B19" s="1215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08" t="s">
        <v>28</v>
      </c>
      <c r="B20" s="1209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00" t="s">
        <v>9</v>
      </c>
      <c r="B32" s="1201"/>
      <c r="C32" s="1224" t="s">
        <v>152</v>
      </c>
      <c r="D32" s="1224"/>
      <c r="E32" s="1224"/>
      <c r="F32" s="1224"/>
      <c r="G32" s="1224"/>
      <c r="H32" s="1224" t="s">
        <v>67</v>
      </c>
      <c r="I32" s="1224"/>
      <c r="J32" s="1224"/>
      <c r="K32" s="1224"/>
      <c r="L32" s="1224"/>
      <c r="M32" s="1224" t="s">
        <v>68</v>
      </c>
      <c r="N32" s="1224"/>
      <c r="O32" s="1224"/>
      <c r="P32" s="1224"/>
      <c r="Q32" s="1225"/>
      <c r="R32"/>
      <c r="S32"/>
      <c r="T32"/>
      <c r="U32"/>
      <c r="V32"/>
      <c r="W32"/>
    </row>
    <row r="33" spans="1:23" ht="17.100000000000001" customHeight="1" x14ac:dyDescent="0.15">
      <c r="A33" s="1202"/>
      <c r="B33" s="1203"/>
      <c r="C33" s="1226" t="s">
        <v>153</v>
      </c>
      <c r="D33" s="1226"/>
      <c r="E33" s="1226" t="s">
        <v>154</v>
      </c>
      <c r="F33" s="1226"/>
      <c r="G33" s="250" t="s">
        <v>42</v>
      </c>
      <c r="H33" s="1226" t="s">
        <v>155</v>
      </c>
      <c r="I33" s="1226"/>
      <c r="J33" s="1226" t="s">
        <v>54</v>
      </c>
      <c r="K33" s="1226"/>
      <c r="L33" s="250" t="s">
        <v>42</v>
      </c>
      <c r="M33" s="1226" t="s">
        <v>156</v>
      </c>
      <c r="N33" s="1226"/>
      <c r="O33" s="1226" t="s">
        <v>157</v>
      </c>
      <c r="P33" s="122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02" t="s">
        <v>21</v>
      </c>
      <c r="B34" s="1203"/>
      <c r="C34" s="1220"/>
      <c r="D34" s="1221"/>
      <c r="E34" s="1222"/>
      <c r="F34" s="1223"/>
      <c r="G34" s="252" t="e">
        <f t="shared" ref="G34:G41" si="7">E34/C34</f>
        <v>#DIV/0!</v>
      </c>
      <c r="H34" s="1220"/>
      <c r="I34" s="1221"/>
      <c r="J34" s="1222"/>
      <c r="K34" s="1223"/>
      <c r="L34" s="252" t="e">
        <f t="shared" ref="L34:L41" si="8">J34/H34</f>
        <v>#DIV/0!</v>
      </c>
      <c r="M34" s="1220"/>
      <c r="N34" s="1221"/>
      <c r="O34" s="1222"/>
      <c r="P34" s="1223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02" t="s">
        <v>22</v>
      </c>
      <c r="B35" s="1203"/>
      <c r="C35" s="1216"/>
      <c r="D35" s="1217"/>
      <c r="E35" s="1218"/>
      <c r="F35" s="1219"/>
      <c r="G35" s="253" t="e">
        <f t="shared" si="7"/>
        <v>#DIV/0!</v>
      </c>
      <c r="H35" s="1216"/>
      <c r="I35" s="1217"/>
      <c r="J35" s="1218"/>
      <c r="K35" s="1219"/>
      <c r="L35" s="253" t="e">
        <f t="shared" si="8"/>
        <v>#DIV/0!</v>
      </c>
      <c r="M35" s="1216"/>
      <c r="N35" s="1217"/>
      <c r="O35" s="1218"/>
      <c r="P35" s="1219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02" t="s">
        <v>23</v>
      </c>
      <c r="B36" s="1203"/>
      <c r="C36" s="1216"/>
      <c r="D36" s="1217"/>
      <c r="E36" s="1218"/>
      <c r="F36" s="1219"/>
      <c r="G36" s="253" t="e">
        <f t="shared" si="7"/>
        <v>#DIV/0!</v>
      </c>
      <c r="H36" s="1216"/>
      <c r="I36" s="1217"/>
      <c r="J36" s="1218"/>
      <c r="K36" s="1219"/>
      <c r="L36" s="253" t="e">
        <f t="shared" si="8"/>
        <v>#DIV/0!</v>
      </c>
      <c r="M36" s="1216"/>
      <c r="N36" s="1217"/>
      <c r="O36" s="1218"/>
      <c r="P36" s="1219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02" t="s">
        <v>24</v>
      </c>
      <c r="B37" s="1203"/>
      <c r="C37" s="1216"/>
      <c r="D37" s="1217"/>
      <c r="E37" s="1218"/>
      <c r="F37" s="1219"/>
      <c r="G37" s="253" t="e">
        <f t="shared" si="7"/>
        <v>#DIV/0!</v>
      </c>
      <c r="H37" s="1216"/>
      <c r="I37" s="1217"/>
      <c r="J37" s="1218"/>
      <c r="K37" s="1219"/>
      <c r="L37" s="253" t="e">
        <f t="shared" si="8"/>
        <v>#DIV/0!</v>
      </c>
      <c r="M37" s="1216"/>
      <c r="N37" s="1217"/>
      <c r="O37" s="1218"/>
      <c r="P37" s="1219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02" t="s">
        <v>25</v>
      </c>
      <c r="B38" s="1203"/>
      <c r="C38" s="1216"/>
      <c r="D38" s="1217"/>
      <c r="E38" s="1218"/>
      <c r="F38" s="1219"/>
      <c r="G38" s="253" t="e">
        <f t="shared" si="7"/>
        <v>#DIV/0!</v>
      </c>
      <c r="H38" s="1216"/>
      <c r="I38" s="1217"/>
      <c r="J38" s="1218"/>
      <c r="K38" s="1219"/>
      <c r="L38" s="253" t="e">
        <f t="shared" si="8"/>
        <v>#DIV/0!</v>
      </c>
      <c r="M38" s="1216"/>
      <c r="N38" s="1217"/>
      <c r="O38" s="1218"/>
      <c r="P38" s="1219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02" t="s">
        <v>26</v>
      </c>
      <c r="B39" s="1203"/>
      <c r="C39" s="1216"/>
      <c r="D39" s="1217"/>
      <c r="E39" s="1218"/>
      <c r="F39" s="1219"/>
      <c r="G39" s="253" t="e">
        <f t="shared" si="7"/>
        <v>#DIV/0!</v>
      </c>
      <c r="H39" s="1216"/>
      <c r="I39" s="1217"/>
      <c r="J39" s="1218"/>
      <c r="K39" s="1219"/>
      <c r="L39" s="253" t="e">
        <f t="shared" si="8"/>
        <v>#DIV/0!</v>
      </c>
      <c r="M39" s="1216"/>
      <c r="N39" s="1217"/>
      <c r="O39" s="1218"/>
      <c r="P39" s="1219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14" t="s">
        <v>27</v>
      </c>
      <c r="B40" s="1215"/>
      <c r="C40" s="1204"/>
      <c r="D40" s="1205"/>
      <c r="E40" s="1206"/>
      <c r="F40" s="1207"/>
      <c r="G40" s="253" t="e">
        <f t="shared" si="7"/>
        <v>#DIV/0!</v>
      </c>
      <c r="H40" s="1204"/>
      <c r="I40" s="1205"/>
      <c r="J40" s="1206"/>
      <c r="K40" s="1207"/>
      <c r="L40" s="253" t="e">
        <f t="shared" si="8"/>
        <v>#DIV/0!</v>
      </c>
      <c r="M40" s="1204"/>
      <c r="N40" s="1205"/>
      <c r="O40" s="1206"/>
      <c r="P40" s="1207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08" t="s">
        <v>28</v>
      </c>
      <c r="B41" s="1209"/>
      <c r="C41" s="1210">
        <f t="shared" ref="C41:H41" si="10">SUM(C34:D40)</f>
        <v>0</v>
      </c>
      <c r="D41" s="1211"/>
      <c r="E41" s="1212">
        <f t="shared" si="10"/>
        <v>0</v>
      </c>
      <c r="F41" s="1213"/>
      <c r="G41" s="254" t="e">
        <f t="shared" si="7"/>
        <v>#DIV/0!</v>
      </c>
      <c r="H41" s="1210">
        <f t="shared" si="10"/>
        <v>0</v>
      </c>
      <c r="I41" s="1211"/>
      <c r="J41" s="1212">
        <f t="shared" ref="J41:O41" si="11">SUM(J34:K40)</f>
        <v>0</v>
      </c>
      <c r="K41" s="1213"/>
      <c r="L41" s="254" t="e">
        <f t="shared" si="8"/>
        <v>#DIV/0!</v>
      </c>
      <c r="M41" s="1210">
        <f t="shared" si="11"/>
        <v>0</v>
      </c>
      <c r="N41" s="1211"/>
      <c r="O41" s="1212">
        <f t="shared" si="11"/>
        <v>0</v>
      </c>
      <c r="P41" s="1213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3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1</vt:i4>
      </vt:variant>
    </vt:vector>
  </HeadingPairs>
  <TitlesOfParts>
    <vt:vector size="22" baseType="lpstr">
      <vt:lpstr>周报汇总</vt:lpstr>
      <vt:lpstr>10月库存统计</vt:lpstr>
      <vt:lpstr>①营业收入</vt:lpstr>
      <vt:lpstr>②营业成本</vt:lpstr>
      <vt:lpstr>③销售费用</vt:lpstr>
      <vt:lpstr>④管理费用</vt:lpstr>
      <vt:lpstr>⑤财务费用</vt:lpstr>
      <vt:lpstr>⑥营业利润</vt:lpstr>
      <vt:lpstr>⑦净利润</vt:lpstr>
      <vt:lpstr>⑧投入产出分析</vt:lpstr>
      <vt:lpstr>⑨上周生产实际</vt:lpstr>
      <vt:lpstr>⑩交付情况</vt:lpstr>
      <vt:lpstr>⑪人均产值</vt:lpstr>
      <vt:lpstr>⑫一次交验合格率</vt:lpstr>
      <vt:lpstr>⑬运费</vt:lpstr>
      <vt:lpstr>⑭人员现状</vt:lpstr>
      <vt:lpstr>⑮效率统计</vt:lpstr>
      <vt:lpstr>⑯回款</vt:lpstr>
      <vt:lpstr>⑰库存明细</vt:lpstr>
      <vt:lpstr>月数据明细</vt:lpstr>
      <vt:lpstr>Sheet5</vt:lpstr>
      <vt:lpstr>周报汇总!Print_Area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2020-04-01T06:14:00Z</cp:lastPrinted>
  <dcterms:created xsi:type="dcterms:W3CDTF">2019-08-05T07:39:00Z</dcterms:created>
  <dcterms:modified xsi:type="dcterms:W3CDTF">2020-11-26T05:37:29Z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false</vt:bool>
  </property>
</Properties>
</file>