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1" sheetId="7" r:id="rId5"/>
    <sheet name="2" sheetId="16" r:id="rId6"/>
    <sheet name="3" sheetId="8" r:id="rId7"/>
    <sheet name="4" sheetId="9" r:id="rId8"/>
    <sheet name="5" sheetId="10" r:id="rId9"/>
    <sheet name="6" sheetId="11" r:id="rId10"/>
    <sheet name="7" sheetId="13" r:id="rId11"/>
    <sheet name="8" sheetId="14" r:id="rId12"/>
    <sheet name="9" sheetId="15" r:id="rId13"/>
    <sheet name="10" sheetId="17" r:id="rId14"/>
    <sheet name="11" sheetId="18" r:id="rId15"/>
    <sheet name="12" sheetId="19" r:id="rId16"/>
    <sheet name="13" sheetId="20" r:id="rId17"/>
    <sheet name="14" sheetId="21" r:id="rId18"/>
    <sheet name="Sheet6" sheetId="12" r:id="rId19"/>
  </sheets>
  <definedNames>
    <definedName name="cols">Input!$U$4:$V$10</definedName>
    <definedName name="EXPENSE">'Expense Form'!$A$3:$O$46</definedName>
    <definedName name="INPUT">Input!$A$3:$O$41</definedName>
    <definedName name="mileage" localSheetId="13">#REF!</definedName>
    <definedName name="mileage" localSheetId="14">#REF!</definedName>
    <definedName name="mileage" localSheetId="15">#REF!</definedName>
    <definedName name="mileage" localSheetId="16">#REF!</definedName>
    <definedName name="mileage" localSheetId="17">#REF!</definedName>
    <definedName name="mileage" localSheetId="5">#REF!</definedName>
    <definedName name="mileage" localSheetId="6">#REF!</definedName>
    <definedName name="mileage" localSheetId="7">#REF!</definedName>
    <definedName name="mileage" localSheetId="8">#REF!</definedName>
    <definedName name="mileage" localSheetId="9">#REF!</definedName>
    <definedName name="mileage" localSheetId="10">#REF!</definedName>
    <definedName name="mileage" localSheetId="11">#REF!</definedName>
    <definedName name="mileage" localSheetId="12">#REF!</definedName>
    <definedName name="mileage">#REF!</definedName>
    <definedName name="notes" localSheetId="13">Notes!#REF!</definedName>
    <definedName name="notes" localSheetId="14">Notes!#REF!</definedName>
    <definedName name="notes" localSheetId="15">Notes!#REF!</definedName>
    <definedName name="notes" localSheetId="16">Notes!#REF!</definedName>
    <definedName name="notes" localSheetId="17">Notes!#REF!</definedName>
    <definedName name="notes" localSheetId="5">Notes!#REF!</definedName>
    <definedName name="notes" localSheetId="6">Notes!#REF!</definedName>
    <definedName name="notes" localSheetId="7">Notes!#REF!</definedName>
    <definedName name="notes" localSheetId="8">Notes!#REF!</definedName>
    <definedName name="notes" localSheetId="9">Notes!#REF!</definedName>
    <definedName name="notes" localSheetId="10">Notes!#REF!</definedName>
    <definedName name="notes" localSheetId="11">Notes!#REF!</definedName>
    <definedName name="notes" localSheetId="12">Notes!#REF!</definedName>
    <definedName name="notes">Notes!#REF!</definedName>
    <definedName name="_xlnm.Print_Area" localSheetId="4">'1'!$B$2:$T$44</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26" i="2"/>
  <c r="O11"/>
  <c r="O15"/>
  <c r="O16"/>
  <c r="O17"/>
  <c r="O18"/>
  <c r="O19"/>
  <c r="O20"/>
  <c r="O21"/>
  <c r="O22"/>
  <c r="O23"/>
  <c r="O24"/>
  <c r="O25"/>
  <c r="O10"/>
  <c r="O35" l="1"/>
  <c r="O33"/>
  <c r="N33"/>
  <c r="M33"/>
  <c r="L33"/>
  <c r="K33"/>
  <c r="J33"/>
  <c r="I33"/>
  <c r="H33"/>
  <c r="G33"/>
  <c r="C33"/>
  <c r="C28"/>
  <c r="G28"/>
  <c r="H28"/>
  <c r="I28"/>
  <c r="J28"/>
  <c r="K28"/>
  <c r="L28"/>
  <c r="M28"/>
  <c r="N28"/>
  <c r="O28"/>
  <c r="C29"/>
  <c r="G29"/>
  <c r="H29"/>
  <c r="I29"/>
  <c r="J29"/>
  <c r="K29"/>
  <c r="L29"/>
  <c r="M29"/>
  <c r="N29"/>
  <c r="O29"/>
  <c r="C30"/>
  <c r="G30"/>
  <c r="H30"/>
  <c r="I30"/>
  <c r="J30"/>
  <c r="K30"/>
  <c r="L30"/>
  <c r="M30"/>
  <c r="N30"/>
  <c r="O30"/>
  <c r="C32"/>
  <c r="G32"/>
  <c r="H32"/>
  <c r="I32"/>
  <c r="J32"/>
  <c r="K32"/>
  <c r="L32"/>
  <c r="M32"/>
  <c r="N32"/>
  <c r="O32"/>
  <c r="C34"/>
  <c r="G34"/>
  <c r="H34"/>
  <c r="I34"/>
  <c r="J34"/>
  <c r="K34"/>
  <c r="L34"/>
  <c r="M34"/>
  <c r="N34"/>
  <c r="O34"/>
  <c r="C31"/>
  <c r="H31"/>
  <c r="I31"/>
  <c r="J31"/>
  <c r="K31"/>
  <c r="L31"/>
  <c r="M31"/>
  <c r="N31"/>
  <c r="O31"/>
  <c r="I30" i="1"/>
  <c r="I25"/>
  <c r="I26"/>
  <c r="I27"/>
  <c r="I28"/>
  <c r="I29"/>
  <c r="I31"/>
  <c r="I32"/>
  <c r="I33"/>
  <c r="I34"/>
  <c r="I35"/>
  <c r="I36"/>
  <c r="I37"/>
  <c r="I17"/>
  <c r="I18"/>
  <c r="I19"/>
  <c r="I20"/>
  <c r="I21"/>
  <c r="I22"/>
  <c r="I23"/>
  <c r="I24"/>
  <c r="Q33" i="2" l="1"/>
  <c r="Q30"/>
  <c r="Q29"/>
  <c r="Q28"/>
  <c r="Q32"/>
  <c r="Q34"/>
  <c r="G31"/>
  <c r="G27"/>
  <c r="H27"/>
  <c r="I27"/>
  <c r="J27"/>
  <c r="K27"/>
  <c r="L27"/>
  <c r="M27"/>
  <c r="N27"/>
  <c r="O27"/>
  <c r="P27" i="1"/>
  <c r="P28"/>
  <c r="P25"/>
  <c r="I16"/>
  <c r="I15"/>
  <c r="C27" i="2"/>
  <c r="I38" i="1"/>
  <c r="L10" i="2"/>
  <c r="H10"/>
  <c r="T15" i="1"/>
  <c r="O15" s="1"/>
  <c r="T16"/>
  <c r="T17"/>
  <c r="P17" s="1"/>
  <c r="Q17" s="1"/>
  <c r="S16"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4"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G10" i="2"/>
  <c r="S10"/>
  <c r="S36" l="1"/>
  <c r="G35"/>
  <c r="Q17"/>
  <c r="Q16"/>
  <c r="Q10"/>
  <c r="Q19"/>
  <c r="Q18"/>
  <c r="Q14"/>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<sst xmlns="http://schemas.openxmlformats.org/spreadsheetml/2006/main" count="268" uniqueCount="173">
  <si>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</si>
  <si>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</si>
  <si>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</si>
  <si>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</si>
  <si>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</si>
  <si>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</si>
  <si>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</si>
  <si>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</si>
  <si>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</si>
  <si>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</si>
  <si>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</si>
  <si>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</si>
  <si>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</si>
  <si>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</si>
  <si>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</si>
  <si>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</si>
  <si>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</si>
  <si>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</si>
  <si>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</si>
  <si>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</si>
  <si>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</si>
  <si>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</si>
  <si>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</si>
  <si>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</si>
  <si>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</si>
  <si>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</si>
  <si>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</si>
  <si>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</si>
  <si>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</si>
  <si>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</si>
  <si>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</si>
  <si>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</si>
  <si>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</si>
  <si>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</si>
  <si>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</si>
  <si>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</si>
  <si>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</si>
  <si>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</si>
  <si>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</si>
  <si>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</si>
  <si>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</si>
  <si>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</si>
  <si>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</si>
  <si>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</si>
  <si>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</si>
  <si>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</si>
  <si>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</si>
  <si>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</si>
  <si>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</si>
  <si>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</si>
  <si>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</si>
  <si>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</si>
  <si>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</si>
  <si>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</si>
  <si>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</si>
  <si>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</si>
  <si>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</si>
  <si>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</si>
  <si>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</si>
  <si>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</si>
  <si>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</si>
  <si>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</si>
  <si>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</si>
  <si>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</si>
  <si>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</si>
  <si>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</si>
  <si>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</si>
  <si>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</si>
  <si>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</si>
  <si>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</si>
  <si>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</si>
  <si>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</si>
  <si>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</si>
  <si>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</si>
  <si>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</si>
  <si>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</si>
  <si>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</si>
  <si>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</si>
  <si>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</si>
  <si>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</si>
  <si>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</si>
  <si>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</si>
  <si>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</si>
  <si>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</si>
  <si>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</si>
  <si>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</si>
  <si>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</si>
  <si>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</si>
  <si>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</si>
  <si>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</si>
  <si>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</si>
  <si>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</si>
  <si>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</si>
  <si>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</si>
  <si>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</si>
  <si>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</si>
  <si>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</si>
  <si>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</si>
  <si>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</si>
  <si>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</si>
  <si>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</si>
  <si>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</si>
  <si>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</si>
  <si>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</si>
  <si>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</si>
  <si>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</si>
  <si>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</si>
  <si>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</si>
  <si>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</si>
  <si>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</si>
  <si>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</si>
  <si>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</si>
  <si>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</si>
  <si>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</si>
  <si>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</si>
  <si>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</si>
  <si>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</si>
  <si>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</si>
  <si>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</si>
  <si>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</si>
  <si>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</si>
  <si>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</si>
  <si>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</si>
  <si>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</si>
  <si>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</si>
  <si>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</si>
  <si>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</si>
  <si>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</si>
  <si>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</si>
  <si>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</si>
  <si>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</si>
  <si>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</si>
  <si>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</si>
  <si>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</si>
  <si>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</si>
  <si>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</si>
  <si>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</si>
  <si>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</si>
  <si>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</si>
  <si>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</si>
  <si>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</si>
  <si>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</si>
  <si>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</si>
  <si>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</si>
  <si>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</si>
  <si>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</si>
  <si>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</si>
  <si>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</si>
  <si>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</si>
  <si>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</si>
  <si>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</si>
  <si>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</si>
  <si>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H4座椅2021款（2.0平台）-工具</t>
    <phoneticPr fontId="2" type="noConversion"/>
  </si>
  <si>
    <t>座椅通风加热集成-工具</t>
    <phoneticPr fontId="0" type="noConversion"/>
  </si>
  <si>
    <r>
      <rPr>
        <u/>
        <sz val="10"/>
        <color indexed="12"/>
        <rFont val="宋体"/>
        <family val="3"/>
        <charset val="134"/>
      </rPr>
      <t>返回</t>
    </r>
    <phoneticPr fontId="37" type="noConversion"/>
  </si>
  <si>
    <t>分光棱镜</t>
    <phoneticPr fontId="38" type="noConversion"/>
  </si>
  <si>
    <t>驱动器</t>
    <phoneticPr fontId="38" type="noConversion"/>
  </si>
  <si>
    <t>电源</t>
    <phoneticPr fontId="38" type="noConversion"/>
  </si>
  <si>
    <t>导轨</t>
    <phoneticPr fontId="38" type="noConversion"/>
  </si>
  <si>
    <t>电机</t>
    <phoneticPr fontId="38" type="noConversion"/>
  </si>
  <si>
    <t>钢尺</t>
    <phoneticPr fontId="38" type="noConversion"/>
  </si>
  <si>
    <t>二极管</t>
    <phoneticPr fontId="38" type="noConversion"/>
  </si>
  <si>
    <t>传感器</t>
    <phoneticPr fontId="38" type="noConversion"/>
  </si>
  <si>
    <t>涤纶胶布</t>
    <phoneticPr fontId="38" type="noConversion"/>
  </si>
  <si>
    <t>弹簧</t>
    <phoneticPr fontId="38" type="noConversion"/>
  </si>
  <si>
    <t>BUC手阀</t>
    <phoneticPr fontId="38" type="noConversion"/>
  </si>
  <si>
    <t>FPGA视频开发板</t>
    <phoneticPr fontId="38" type="noConversion"/>
  </si>
  <si>
    <t>移动流量卡</t>
    <phoneticPr fontId="38" type="noConversion"/>
  </si>
  <si>
    <t>集成电路</t>
    <phoneticPr fontId="38" type="noConversion"/>
  </si>
  <si>
    <t>PCB快速样件</t>
    <phoneticPr fontId="38" type="noConversion"/>
  </si>
  <si>
    <t>移动流量卡付费</t>
    <phoneticPr fontId="38" type="noConversion"/>
  </si>
  <si>
    <t>座椅通风加热集成-工具</t>
    <phoneticPr fontId="2" type="noConversion"/>
  </si>
  <si>
    <t>座椅通风加热集成-样件</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</si>
</sst>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u/>
      <sz val="10"/>
      <color indexed="12"/>
      <name val="宋体"/>
      <family val="3"/>
      <charset val="134"/>
    </font>
    <font>
      <sz val="11"/>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9" fillId="0" borderId="0" xfId="0" applyFont="1" applyFill="1" applyAlignment="1">
      <alignment vertical="center"/>
    </xf>
    <xf numFmtId="0" fontId="30" fillId="0" borderId="21" xfId="0" applyFont="1" applyFill="1" applyBorder="1" applyAlignment="1">
      <alignment vertical="center"/>
    </xf>
    <xf numFmtId="0" fontId="13" fillId="0" borderId="0" xfId="2" applyAlignment="1" applyProtection="1"/>
    <xf numFmtId="182" fontId="13" fillId="0" borderId="21" xfId="2" applyNumberFormat="1" applyFill="1" applyBorder="1" applyAlignment="1" applyProtection="1">
      <alignment horizontal="center" vertical="center" wrapText="1"/>
    </xf>
    <xf numFmtId="0" fontId="40" fillId="0" borderId="21" xfId="0" applyFont="1" applyFill="1" applyBorder="1" applyAlignment="1">
      <alignment horizontal="center" vertical="center" wrapText="1"/>
    </xf>
    <xf numFmtId="0" fontId="0" fillId="0" borderId="21" xfId="0" applyFill="1" applyBorder="1" applyAlignment="1">
      <alignment horizontal="center" vertical="center"/>
    </xf>
    <xf numFmtId="178" fontId="27" fillId="0" borderId="21" xfId="0" applyNumberFormat="1"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28" xfId="0" applyFont="1" applyFill="1" applyBorder="1" applyAlignment="1">
      <alignment horizontal="center" vertical="center" wrapText="1"/>
    </xf>
    <xf numFmtId="178" fontId="27" fillId="0" borderId="24" xfId="0" applyNumberFormat="1" applyFont="1" applyFill="1" applyBorder="1" applyAlignment="1">
      <alignment horizontal="center" vertical="center" wrapText="1"/>
    </xf>
    <xf numFmtId="178" fontId="27" fillId="0" borderId="26" xfId="0" applyNumberFormat="1" applyFont="1" applyFill="1" applyBorder="1" applyAlignment="1">
      <alignment horizontal="center" vertical="center" wrapText="1"/>
    </xf>
    <xf numFmtId="178" fontId="27" fillId="0" borderId="28" xfId="0" applyNumberFormat="1" applyFont="1" applyFill="1" applyBorder="1" applyAlignment="1">
      <alignment horizontal="center" vertical="center" wrapText="1"/>
    </xf>
    <xf numFmtId="182" fontId="13" fillId="0" borderId="24" xfId="2" applyNumberFormat="1" applyFill="1" applyBorder="1" applyAlignment="1" applyProtection="1">
      <alignment horizontal="center" vertical="center" wrapText="1"/>
    </xf>
    <xf numFmtId="182" fontId="13" fillId="0" borderId="26" xfId="2" applyNumberFormat="1" applyFill="1" applyBorder="1" applyAlignment="1" applyProtection="1">
      <alignment horizontal="center" vertical="center" wrapText="1"/>
    </xf>
    <xf numFmtId="182" fontId="13" fillId="0" borderId="28" xfId="2" applyNumberFormat="1" applyFill="1" applyBorder="1" applyAlignment="1" applyProtection="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21" xfId="0" applyFill="1" applyBorder="1" applyAlignment="1">
      <alignment horizontal="center" vertical="center"/>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461962</xdr:colOff>
      <xdr:row>2</xdr:row>
      <xdr:rowOff>123828</xdr:rowOff>
    </xdr:from>
    <xdr:to>
      <xdr:col>7</xdr:col>
      <xdr:colOff>162251</xdr:colOff>
      <xdr:row>55</xdr:row>
      <xdr:rowOff>66679</xdr:rowOff>
    </xdr:to>
    <xdr:pic>
      <xdr:nvPicPr>
        <xdr:cNvPr id="3" name="图片 2" descr="stm32f407vet6 采购付款记录387元.jpg"/>
        <xdr:cNvPicPr>
          <a:picLocks noChangeAspect="1"/>
        </xdr:cNvPicPr>
      </xdr:nvPicPr>
      <xdr:blipFill>
        <a:blip xmlns:r="http://schemas.openxmlformats.org/officeDocument/2006/relationships" r:embed="rId1"/>
        <a:stretch>
          <a:fillRect/>
        </a:stretch>
      </xdr:blipFill>
      <xdr:spPr>
        <a:xfrm rot="16200000">
          <a:off x="-1816731" y="3259771"/>
          <a:ext cx="8524876" cy="29006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266700</xdr:colOff>
      <xdr:row>2</xdr:row>
      <xdr:rowOff>57150</xdr:rowOff>
    </xdr:from>
    <xdr:to>
      <xdr:col>8</xdr:col>
      <xdr:colOff>437674</xdr:colOff>
      <xdr:row>55</xdr:row>
      <xdr:rowOff>152400</xdr:rowOff>
    </xdr:to>
    <xdr:pic>
      <xdr:nvPicPr>
        <xdr:cNvPr id="3" name="图片 2" descr="移动流量卡付款记录58元.jpg"/>
        <xdr:cNvPicPr>
          <a:picLocks noChangeAspect="1"/>
        </xdr:cNvPicPr>
      </xdr:nvPicPr>
      <xdr:blipFill>
        <a:blip xmlns:r="http://schemas.openxmlformats.org/officeDocument/2006/relationships" r:embed="rId1"/>
        <a:stretch>
          <a:fillRect/>
        </a:stretch>
      </xdr:blipFill>
      <xdr:spPr>
        <a:xfrm>
          <a:off x="800100" y="381000"/>
          <a:ext cx="3904774" cy="867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xdr:row>
      <xdr:rowOff>152400</xdr:rowOff>
    </xdr:from>
    <xdr:to>
      <xdr:col>20</xdr:col>
      <xdr:colOff>9525</xdr:colOff>
      <xdr:row>43</xdr:row>
      <xdr:rowOff>123825</xdr:rowOff>
    </xdr:to>
    <xdr:pic>
      <xdr:nvPicPr>
        <xdr:cNvPr id="4097" name="Picture 1"/>
        <xdr:cNvPicPr>
          <a:picLocks noChangeAspect="1" noChangeArrowheads="1"/>
        </xdr:cNvPicPr>
      </xdr:nvPicPr>
      <xdr:blipFill>
        <a:blip xmlns:r="http://schemas.openxmlformats.org/officeDocument/2006/relationships" r:embed="rId1"/>
        <a:srcRect/>
        <a:stretch>
          <a:fillRect/>
        </a:stretch>
      </xdr:blipFill>
      <xdr:spPr bwMode="auto">
        <a:xfrm>
          <a:off x="552450" y="476250"/>
          <a:ext cx="10125075" cy="66103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523875</xdr:colOff>
      <xdr:row>2</xdr:row>
      <xdr:rowOff>95251</xdr:rowOff>
    </xdr:from>
    <xdr:to>
      <xdr:col>8</xdr:col>
      <xdr:colOff>295275</xdr:colOff>
      <xdr:row>56</xdr:row>
      <xdr:rowOff>91845</xdr:rowOff>
    </xdr:to>
    <xdr:pic>
      <xdr:nvPicPr>
        <xdr:cNvPr id="3" name="图片 2" descr="涤纶胶布-50元.PNG"/>
        <xdr:cNvPicPr>
          <a:picLocks noChangeAspect="1"/>
        </xdr:cNvPicPr>
      </xdr:nvPicPr>
      <xdr:blipFill>
        <a:blip xmlns:r="http://schemas.openxmlformats.org/officeDocument/2006/relationships" r:embed="rId1"/>
        <a:stretch>
          <a:fillRect/>
        </a:stretch>
      </xdr:blipFill>
      <xdr:spPr>
        <a:xfrm>
          <a:off x="523875" y="419101"/>
          <a:ext cx="4038600" cy="8740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295536</xdr:colOff>
      <xdr:row>3</xdr:row>
      <xdr:rowOff>19052</xdr:rowOff>
    </xdr:from>
    <xdr:to>
      <xdr:col>6</xdr:col>
      <xdr:colOff>181662</xdr:colOff>
      <xdr:row>56</xdr:row>
      <xdr:rowOff>133352</xdr:rowOff>
    </xdr:to>
    <xdr:pic>
      <xdr:nvPicPr>
        <xdr:cNvPr id="4" name="图片 1"/>
        <xdr:cNvPicPr>
          <a:picLocks noChangeAspect="1" noChangeArrowheads="1"/>
        </xdr:cNvPicPr>
      </xdr:nvPicPr>
      <xdr:blipFill>
        <a:blip xmlns:r="http://schemas.openxmlformats.org/officeDocument/2006/relationships" r:embed="rId1"/>
        <a:srcRect/>
        <a:stretch>
          <a:fillRect/>
        </a:stretch>
      </xdr:blipFill>
      <xdr:spPr bwMode="auto">
        <a:xfrm rot="16200000">
          <a:off x="-1975964" y="3843127"/>
          <a:ext cx="8696325" cy="201972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309563</xdr:colOff>
      <xdr:row>2</xdr:row>
      <xdr:rowOff>76201</xdr:rowOff>
    </xdr:from>
    <xdr:to>
      <xdr:col>7</xdr:col>
      <xdr:colOff>312065</xdr:colOff>
      <xdr:row>56</xdr:row>
      <xdr:rowOff>66676</xdr:rowOff>
    </xdr:to>
    <xdr:pic>
      <xdr:nvPicPr>
        <xdr:cNvPr id="3" name="图片 2"/>
        <xdr:cNvPicPr>
          <a:picLocks noChangeAspect="1" noChangeArrowheads="1"/>
        </xdr:cNvPicPr>
      </xdr:nvPicPr>
      <xdr:blipFill>
        <a:blip xmlns:r="http://schemas.openxmlformats.org/officeDocument/2006/relationships" r:embed="rId1"/>
        <a:srcRect/>
        <a:stretch>
          <a:fillRect/>
        </a:stretch>
      </xdr:blipFill>
      <xdr:spPr bwMode="auto">
        <a:xfrm rot="16200000">
          <a:off x="-1656099" y="3432513"/>
          <a:ext cx="8734425" cy="266950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495299</xdr:colOff>
      <xdr:row>2</xdr:row>
      <xdr:rowOff>38099</xdr:rowOff>
    </xdr:from>
    <xdr:to>
      <xdr:col>6</xdr:col>
      <xdr:colOff>123824</xdr:colOff>
      <xdr:row>56</xdr:row>
      <xdr:rowOff>104774</xdr:rowOff>
    </xdr:to>
    <xdr:pic>
      <xdr:nvPicPr>
        <xdr:cNvPr id="3" name="图片 2" descr="fpga usb2.0视频图像处理开发板583元.jpg"/>
        <xdr:cNvPicPr>
          <a:picLocks noChangeAspect="1"/>
        </xdr:cNvPicPr>
      </xdr:nvPicPr>
      <xdr:blipFill>
        <a:blip xmlns:r="http://schemas.openxmlformats.org/officeDocument/2006/relationships" r:embed="rId1"/>
        <a:stretch>
          <a:fillRect/>
        </a:stretch>
      </xdr:blipFill>
      <xdr:spPr>
        <a:xfrm rot="16200000">
          <a:off x="-1962151" y="3886199"/>
          <a:ext cx="8810625" cy="1762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2</xdr:row>
      <xdr:rowOff>114300</xdr:rowOff>
    </xdr:from>
    <xdr:to>
      <xdr:col>9</xdr:col>
      <xdr:colOff>208336</xdr:colOff>
      <xdr:row>55</xdr:row>
      <xdr:rowOff>85725</xdr:rowOff>
    </xdr:to>
    <xdr:pic>
      <xdr:nvPicPr>
        <xdr:cNvPr id="3" name="图片 2" descr="物联网卡658元.jpg"/>
        <xdr:cNvPicPr>
          <a:picLocks noChangeAspect="1"/>
        </xdr:cNvPicPr>
      </xdr:nvPicPr>
      <xdr:blipFill>
        <a:blip xmlns:r="http://schemas.openxmlformats.org/officeDocument/2006/relationships" r:embed="rId1"/>
        <a:stretch>
          <a:fillRect/>
        </a:stretch>
      </xdr:blipFill>
      <xdr:spPr>
        <a:xfrm>
          <a:off x="200025" y="438150"/>
          <a:ext cx="4808911" cy="8553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314325</xdr:colOff>
      <xdr:row>2</xdr:row>
      <xdr:rowOff>85725</xdr:rowOff>
    </xdr:from>
    <xdr:to>
      <xdr:col>9</xdr:col>
      <xdr:colOff>274440</xdr:colOff>
      <xdr:row>54</xdr:row>
      <xdr:rowOff>133350</xdr:rowOff>
    </xdr:to>
    <xdr:pic>
      <xdr:nvPicPr>
        <xdr:cNvPr id="3" name="图片 2" descr="检测工装DAC芯片采购243.87元.jpg"/>
        <xdr:cNvPicPr>
          <a:picLocks noChangeAspect="1"/>
        </xdr:cNvPicPr>
      </xdr:nvPicPr>
      <xdr:blipFill>
        <a:blip xmlns:r="http://schemas.openxmlformats.org/officeDocument/2006/relationships" r:embed="rId1"/>
        <a:stretch>
          <a:fillRect/>
        </a:stretch>
      </xdr:blipFill>
      <xdr:spPr>
        <a:xfrm>
          <a:off x="314325" y="409575"/>
          <a:ext cx="4760715" cy="8467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2</xdr:row>
      <xdr:rowOff>117661</xdr:rowOff>
    </xdr:from>
    <xdr:to>
      <xdr:col>9</xdr:col>
      <xdr:colOff>411930</xdr:colOff>
      <xdr:row>40</xdr:row>
      <xdr:rowOff>0</xdr:rowOff>
    </xdr:to>
    <xdr:pic>
      <xdr:nvPicPr>
        <xdr:cNvPr id="3" name="图片 2" descr="20200916-20201110PCB打样付款记录850.28元_页面_1.jpg"/>
        <xdr:cNvPicPr>
          <a:picLocks noChangeAspect="1"/>
        </xdr:cNvPicPr>
      </xdr:nvPicPr>
      <xdr:blipFill>
        <a:blip xmlns:r="http://schemas.openxmlformats.org/officeDocument/2006/relationships" r:embed="rId1"/>
        <a:srcRect l="6334" r="35377" b="3502"/>
        <a:stretch>
          <a:fillRect/>
        </a:stretch>
      </xdr:blipFill>
      <xdr:spPr>
        <a:xfrm>
          <a:off x="57150" y="441511"/>
          <a:ext cx="5155380" cy="6035489"/>
        </a:xfrm>
        <a:prstGeom prst="rect">
          <a:avLst/>
        </a:prstGeom>
      </xdr:spPr>
    </xdr:pic>
    <xdr:clientData/>
  </xdr:twoCellAnchor>
  <xdr:twoCellAnchor editAs="oneCell">
    <xdr:from>
      <xdr:col>0</xdr:col>
      <xdr:colOff>9525</xdr:colOff>
      <xdr:row>61</xdr:row>
      <xdr:rowOff>66676</xdr:rowOff>
    </xdr:from>
    <xdr:to>
      <xdr:col>9</xdr:col>
      <xdr:colOff>428812</xdr:colOff>
      <xdr:row>97</xdr:row>
      <xdr:rowOff>95250</xdr:rowOff>
    </xdr:to>
    <xdr:pic>
      <xdr:nvPicPr>
        <xdr:cNvPr id="4" name="图片 3" descr="20200916-20201110PCB打样付款记录850.28元_页面_2.jpg"/>
        <xdr:cNvPicPr>
          <a:picLocks noChangeAspect="1"/>
        </xdr:cNvPicPr>
      </xdr:nvPicPr>
      <xdr:blipFill>
        <a:blip xmlns:r="http://schemas.openxmlformats.org/officeDocument/2006/relationships" r:embed="rId2"/>
        <a:srcRect l="6055" t="4313" r="37842" b="6671"/>
        <a:stretch>
          <a:fillRect/>
        </a:stretch>
      </xdr:blipFill>
      <xdr:spPr>
        <a:xfrm>
          <a:off x="9525" y="9944101"/>
          <a:ext cx="5219887" cy="5857874"/>
        </a:xfrm>
        <a:prstGeom prst="rect">
          <a:avLst/>
        </a:prstGeom>
      </xdr:spPr>
    </xdr:pic>
    <xdr:clientData/>
  </xdr:twoCellAnchor>
  <xdr:twoCellAnchor editAs="oneCell">
    <xdr:from>
      <xdr:col>10</xdr:col>
      <xdr:colOff>85725</xdr:colOff>
      <xdr:row>2</xdr:row>
      <xdr:rowOff>85725</xdr:rowOff>
    </xdr:from>
    <xdr:to>
      <xdr:col>19</xdr:col>
      <xdr:colOff>469258</xdr:colOff>
      <xdr:row>38</xdr:row>
      <xdr:rowOff>104775</xdr:rowOff>
    </xdr:to>
    <xdr:pic>
      <xdr:nvPicPr>
        <xdr:cNvPr id="5" name="图片 4" descr="20200916-20201110PCB打样付款记录850.28元_页面_3.jpg"/>
        <xdr:cNvPicPr>
          <a:picLocks noChangeAspect="1"/>
        </xdr:cNvPicPr>
      </xdr:nvPicPr>
      <xdr:blipFill>
        <a:blip xmlns:r="http://schemas.openxmlformats.org/officeDocument/2006/relationships" r:embed="rId3"/>
        <a:srcRect l="6100" t="4270" r="36907" b="4825"/>
        <a:stretch>
          <a:fillRect/>
        </a:stretch>
      </xdr:blipFill>
      <xdr:spPr>
        <a:xfrm>
          <a:off x="5419725" y="409575"/>
          <a:ext cx="5184133" cy="5848350"/>
        </a:xfrm>
        <a:prstGeom prst="rect">
          <a:avLst/>
        </a:prstGeom>
      </xdr:spPr>
    </xdr:pic>
    <xdr:clientData/>
  </xdr:twoCellAnchor>
  <xdr:twoCellAnchor editAs="oneCell">
    <xdr:from>
      <xdr:col>10</xdr:col>
      <xdr:colOff>28576</xdr:colOff>
      <xdr:row>63</xdr:row>
      <xdr:rowOff>19051</xdr:rowOff>
    </xdr:from>
    <xdr:to>
      <xdr:col>19</xdr:col>
      <xdr:colOff>504826</xdr:colOff>
      <xdr:row>74</xdr:row>
      <xdr:rowOff>96104</xdr:rowOff>
    </xdr:to>
    <xdr:pic>
      <xdr:nvPicPr>
        <xdr:cNvPr id="6" name="图片 5" descr="20200916-20201110PCB打样付款记录850.28元_页面_4.jpg"/>
        <xdr:cNvPicPr>
          <a:picLocks noChangeAspect="1"/>
        </xdr:cNvPicPr>
      </xdr:nvPicPr>
      <xdr:blipFill>
        <a:blip xmlns:r="http://schemas.openxmlformats.org/officeDocument/2006/relationships" r:embed="rId4"/>
        <a:srcRect l="5835" t="4075" r="21588" b="59766"/>
        <a:stretch>
          <a:fillRect/>
        </a:stretch>
      </xdr:blipFill>
      <xdr:spPr>
        <a:xfrm>
          <a:off x="5362576" y="10220326"/>
          <a:ext cx="5276850" cy="1858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10.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dimension ref="B2"/>
  <sheetViews>
    <sheetView workbookViewId="0">
      <selection activeCell="F25" sqref="F25"/>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topLeftCell="A4" zoomScale="70" zoomScaleNormal="75" zoomScalePageLayoutView="70" workbookViewId="0">
      <selection activeCell="J17" sqref="J17"/>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44176</v>
      </c>
      <c r="C6" s="128" t="s">
        <v>146</v>
      </c>
      <c r="D6" s="129"/>
      <c r="E6" s="130" t="s">
        <v>127</v>
      </c>
      <c r="F6" s="151" t="s">
        <v>147</v>
      </c>
      <c r="G6" s="129"/>
      <c r="H6" s="129"/>
      <c r="I6" s="129"/>
      <c r="J6" s="129"/>
      <c r="K6" s="129"/>
      <c r="L6" s="130" t="s">
        <v>115</v>
      </c>
      <c r="M6" s="129"/>
    </row>
    <row r="7" spans="1:19" ht="22.5" customHeight="1">
      <c r="A7" s="143"/>
      <c r="B7" s="144"/>
      <c r="C7" s="144"/>
      <c r="D7" s="185" t="s">
        <v>135</v>
      </c>
      <c r="E7" s="185" t="s">
        <v>122</v>
      </c>
      <c r="F7" s="185" t="s">
        <v>123</v>
      </c>
      <c r="G7" s="185" t="s">
        <v>117</v>
      </c>
      <c r="H7" s="185" t="s">
        <v>136</v>
      </c>
      <c r="I7" s="185" t="s">
        <v>125</v>
      </c>
      <c r="J7" s="185" t="s">
        <v>137</v>
      </c>
      <c r="K7" s="185" t="s">
        <v>138</v>
      </c>
      <c r="L7" s="185" t="s">
        <v>139</v>
      </c>
      <c r="M7" s="185" t="s">
        <v>126</v>
      </c>
      <c r="N7" s="185" t="s">
        <v>124</v>
      </c>
      <c r="O7" s="185" t="s">
        <v>118</v>
      </c>
      <c r="P7" s="58"/>
      <c r="Q7" s="58"/>
      <c r="R7" s="58"/>
    </row>
    <row r="8" spans="1:19" ht="22.5" customHeight="1">
      <c r="A8" s="147" t="s">
        <v>116</v>
      </c>
      <c r="B8" s="148" t="s">
        <v>133</v>
      </c>
      <c r="C8" s="148" t="s">
        <v>134</v>
      </c>
      <c r="D8" s="186"/>
      <c r="E8" s="186"/>
      <c r="F8" s="186"/>
      <c r="G8" s="186"/>
      <c r="H8" s="186"/>
      <c r="I8" s="186"/>
      <c r="J8" s="186"/>
      <c r="K8" s="186"/>
      <c r="L8" s="186"/>
      <c r="M8" s="186"/>
      <c r="N8" s="186"/>
      <c r="O8" s="186"/>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33.950000000000003" customHeight="1">
      <c r="A10" s="167">
        <v>1</v>
      </c>
      <c r="B10" s="152" t="s">
        <v>171</v>
      </c>
      <c r="C10" s="158" t="s">
        <v>155</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59">
        <v>135.6</v>
      </c>
      <c r="O10" s="160">
        <f>SUM(D10,N10)</f>
        <v>135.6</v>
      </c>
      <c r="Q10" s="105" t="e">
        <f>IF(#REF!&lt;&gt;SUM(G10:O10),"ERROR","O.K.")</f>
        <v>#REF!</v>
      </c>
      <c r="S10" s="105">
        <f>Input!Q15</f>
        <v>0</v>
      </c>
    </row>
    <row r="11" spans="1:19" s="105" customFormat="1" ht="33.950000000000003" customHeight="1">
      <c r="A11" s="168"/>
      <c r="B11" s="161" t="s">
        <v>171</v>
      </c>
      <c r="C11" s="158" t="s">
        <v>156</v>
      </c>
      <c r="D11" s="103"/>
      <c r="E11" s="103"/>
      <c r="F11" s="103"/>
      <c r="G11" s="103"/>
      <c r="H11" s="103"/>
      <c r="I11" s="103"/>
      <c r="J11" s="103"/>
      <c r="K11" s="103"/>
      <c r="L11" s="103"/>
      <c r="M11" s="104"/>
      <c r="N11" s="187">
        <v>534.6</v>
      </c>
      <c r="O11" s="164">
        <f t="shared" ref="O11:O26" si="0">SUM(D11,N11)</f>
        <v>534.6</v>
      </c>
    </row>
    <row r="12" spans="1:19" s="105" customFormat="1" ht="33.950000000000003" customHeight="1">
      <c r="A12" s="168"/>
      <c r="B12" s="162"/>
      <c r="C12" s="158" t="s">
        <v>157</v>
      </c>
      <c r="D12" s="103"/>
      <c r="E12" s="103"/>
      <c r="F12" s="103"/>
      <c r="G12" s="103"/>
      <c r="H12" s="103"/>
      <c r="I12" s="103"/>
      <c r="J12" s="103"/>
      <c r="K12" s="103"/>
      <c r="L12" s="103"/>
      <c r="M12" s="104"/>
      <c r="N12" s="187"/>
      <c r="O12" s="165"/>
    </row>
    <row r="13" spans="1:19" s="105" customFormat="1" ht="33.950000000000003" customHeight="1">
      <c r="A13" s="168"/>
      <c r="B13" s="162"/>
      <c r="C13" s="158" t="s">
        <v>158</v>
      </c>
      <c r="D13" s="103"/>
      <c r="E13" s="103"/>
      <c r="F13" s="103"/>
      <c r="G13" s="103"/>
      <c r="H13" s="103"/>
      <c r="I13" s="103"/>
      <c r="J13" s="103"/>
      <c r="K13" s="103"/>
      <c r="L13" s="103"/>
      <c r="M13" s="104"/>
      <c r="N13" s="187"/>
      <c r="O13" s="165"/>
    </row>
    <row r="14" spans="1:19" s="105" customFormat="1" ht="33.950000000000003" customHeight="1">
      <c r="A14" s="168"/>
      <c r="B14" s="163"/>
      <c r="C14" s="158" t="s">
        <v>159</v>
      </c>
      <c r="D14" s="103"/>
      <c r="E14" s="103"/>
      <c r="F14" s="103"/>
      <c r="G14" s="103"/>
      <c r="H14" s="103"/>
      <c r="I14" s="103"/>
      <c r="J14" s="103"/>
      <c r="K14" s="103"/>
      <c r="L14" s="103"/>
      <c r="M14" s="104"/>
      <c r="N14" s="187"/>
      <c r="O14" s="166"/>
      <c r="Q14" s="105" t="e">
        <f>IF(#REF!&lt;&gt;SUM(G14:O14),"ERROR","O.K.")</f>
        <v>#REF!</v>
      </c>
      <c r="S14" s="105">
        <f>Input!Q16</f>
        <v>0</v>
      </c>
    </row>
    <row r="15" spans="1:19" s="105" customFormat="1" ht="33.950000000000003" customHeight="1">
      <c r="A15" s="168"/>
      <c r="B15" s="152" t="s">
        <v>171</v>
      </c>
      <c r="C15" s="158" t="s">
        <v>160</v>
      </c>
      <c r="D15" s="103"/>
      <c r="E15" s="103"/>
      <c r="F15" s="103"/>
      <c r="G15" s="103"/>
      <c r="H15" s="154"/>
      <c r="I15" s="155"/>
      <c r="J15" s="103"/>
      <c r="K15" s="103"/>
      <c r="L15" s="103"/>
      <c r="M15" s="104"/>
      <c r="N15" s="159">
        <v>15</v>
      </c>
      <c r="O15" s="160">
        <f t="shared" si="0"/>
        <v>15</v>
      </c>
    </row>
    <row r="16" spans="1:19" s="105" customFormat="1" ht="33.950000000000003" customHeight="1">
      <c r="A16" s="168"/>
      <c r="B16" s="152" t="s">
        <v>171</v>
      </c>
      <c r="C16" s="158" t="s">
        <v>161</v>
      </c>
      <c r="D16" s="103"/>
      <c r="E16" s="103"/>
      <c r="F16" s="103"/>
      <c r="G16" s="103"/>
      <c r="H16" s="103"/>
      <c r="I16" s="103"/>
      <c r="J16" s="103"/>
      <c r="K16" s="103"/>
      <c r="L16" s="103"/>
      <c r="M16" s="104"/>
      <c r="N16" s="159">
        <v>47.26</v>
      </c>
      <c r="O16" s="160">
        <f t="shared" si="0"/>
        <v>47.26</v>
      </c>
      <c r="Q16" s="105" t="e">
        <f>IF(#REF!&lt;&gt;SUM(G16:O16),"ERROR","O.K.")</f>
        <v>#REF!</v>
      </c>
      <c r="S16" s="105">
        <f>Input!Q17</f>
        <v>0</v>
      </c>
    </row>
    <row r="17" spans="1:19" s="105" customFormat="1" ht="33.950000000000003" customHeight="1">
      <c r="A17" s="169"/>
      <c r="B17" s="152" t="s">
        <v>171</v>
      </c>
      <c r="C17" s="158" t="s">
        <v>162</v>
      </c>
      <c r="D17" s="103"/>
      <c r="E17" s="103"/>
      <c r="F17" s="103"/>
      <c r="G17" s="103"/>
      <c r="H17" s="103"/>
      <c r="I17" s="103"/>
      <c r="J17" s="103"/>
      <c r="K17" s="103"/>
      <c r="L17" s="103"/>
      <c r="M17" s="104"/>
      <c r="N17" s="159">
        <v>120.9</v>
      </c>
      <c r="O17" s="160">
        <f t="shared" si="0"/>
        <v>120.9</v>
      </c>
      <c r="Q17" s="105" t="e">
        <f>IF(#REF!&lt;&gt;SUM(G17:O17),"ERROR","O.K.")</f>
        <v>#REF!</v>
      </c>
    </row>
    <row r="18" spans="1:19" s="105" customFormat="1" ht="33.950000000000003" customHeight="1">
      <c r="A18" s="157">
        <v>6</v>
      </c>
      <c r="B18" s="152" t="s">
        <v>171</v>
      </c>
      <c r="C18" s="158" t="s">
        <v>163</v>
      </c>
      <c r="D18" s="103"/>
      <c r="E18" s="103"/>
      <c r="F18" s="103"/>
      <c r="G18" s="103"/>
      <c r="H18" s="103"/>
      <c r="I18" s="103"/>
      <c r="J18" s="103"/>
      <c r="K18" s="103"/>
      <c r="L18" s="103"/>
      <c r="M18" s="104"/>
      <c r="N18" s="159">
        <v>50</v>
      </c>
      <c r="O18" s="160">
        <f t="shared" si="0"/>
        <v>50</v>
      </c>
      <c r="Q18" s="105" t="e">
        <f>IF(#REF!&lt;&gt;SUM(G18:O18),"ERROR","O.K.")</f>
        <v>#REF!</v>
      </c>
    </row>
    <row r="19" spans="1:19" s="105" customFormat="1" ht="33.950000000000003" customHeight="1">
      <c r="A19" s="157">
        <v>7</v>
      </c>
      <c r="B19" s="152" t="s">
        <v>152</v>
      </c>
      <c r="C19" s="158" t="s">
        <v>164</v>
      </c>
      <c r="D19" s="103"/>
      <c r="E19" s="103"/>
      <c r="F19" s="103"/>
      <c r="G19" s="103"/>
      <c r="H19" s="103"/>
      <c r="I19" s="103"/>
      <c r="J19" s="103"/>
      <c r="K19" s="103"/>
      <c r="L19" s="103"/>
      <c r="M19" s="104"/>
      <c r="N19" s="159">
        <v>43</v>
      </c>
      <c r="O19" s="160">
        <f t="shared" si="0"/>
        <v>43</v>
      </c>
      <c r="Q19" s="105" t="e">
        <f>IF(#REF!&lt;&gt;SUM(G19:O19),"ERROR","O.K.")</f>
        <v>#REF!</v>
      </c>
    </row>
    <row r="20" spans="1:19" s="105" customFormat="1" ht="33.950000000000003" customHeight="1">
      <c r="A20" s="157">
        <v>8</v>
      </c>
      <c r="B20" s="152" t="s">
        <v>152</v>
      </c>
      <c r="C20" s="158" t="s">
        <v>165</v>
      </c>
      <c r="D20" s="103"/>
      <c r="E20" s="103"/>
      <c r="F20" s="103"/>
      <c r="G20" s="103"/>
      <c r="H20" s="103"/>
      <c r="I20" s="103"/>
      <c r="J20" s="103"/>
      <c r="K20" s="103"/>
      <c r="L20" s="103"/>
      <c r="M20" s="104"/>
      <c r="N20" s="159">
        <v>71.05</v>
      </c>
      <c r="O20" s="160">
        <f t="shared" si="0"/>
        <v>71.05</v>
      </c>
    </row>
    <row r="21" spans="1:19" s="105" customFormat="1" ht="33.950000000000003" customHeight="1">
      <c r="A21" s="157">
        <v>9</v>
      </c>
      <c r="B21" s="152" t="s">
        <v>153</v>
      </c>
      <c r="C21" s="158" t="s">
        <v>166</v>
      </c>
      <c r="D21" s="103"/>
      <c r="E21" s="103"/>
      <c r="F21" s="103"/>
      <c r="G21" s="103"/>
      <c r="H21" s="103"/>
      <c r="I21" s="103"/>
      <c r="J21" s="103"/>
      <c r="K21" s="103"/>
      <c r="L21" s="103"/>
      <c r="M21" s="104"/>
      <c r="N21" s="159">
        <v>583</v>
      </c>
      <c r="O21" s="160">
        <f t="shared" si="0"/>
        <v>583</v>
      </c>
    </row>
    <row r="22" spans="1:19" s="105" customFormat="1" ht="33.950000000000003" customHeight="1">
      <c r="A22" s="157">
        <v>10</v>
      </c>
      <c r="B22" s="152" t="s">
        <v>172</v>
      </c>
      <c r="C22" s="158" t="s">
        <v>167</v>
      </c>
      <c r="D22" s="103"/>
      <c r="E22" s="103"/>
      <c r="F22" s="103"/>
      <c r="G22" s="103"/>
      <c r="H22" s="103"/>
      <c r="I22" s="103"/>
      <c r="J22" s="103"/>
      <c r="K22" s="103"/>
      <c r="L22" s="103"/>
      <c r="M22" s="104"/>
      <c r="N22" s="159">
        <v>658</v>
      </c>
      <c r="O22" s="160">
        <f t="shared" si="0"/>
        <v>658</v>
      </c>
    </row>
    <row r="23" spans="1:19" s="105" customFormat="1" ht="33.950000000000003" customHeight="1">
      <c r="A23" s="157">
        <v>11</v>
      </c>
      <c r="B23" s="152" t="s">
        <v>172</v>
      </c>
      <c r="C23" s="158" t="s">
        <v>168</v>
      </c>
      <c r="D23" s="103"/>
      <c r="E23" s="103"/>
      <c r="F23" s="103"/>
      <c r="G23" s="103"/>
      <c r="H23" s="103"/>
      <c r="I23" s="103"/>
      <c r="J23" s="103"/>
      <c r="K23" s="103"/>
      <c r="L23" s="103"/>
      <c r="M23" s="104"/>
      <c r="N23" s="159">
        <v>243.87</v>
      </c>
      <c r="O23" s="160">
        <f t="shared" si="0"/>
        <v>243.87</v>
      </c>
    </row>
    <row r="24" spans="1:19" s="105" customFormat="1" ht="33.950000000000003" customHeight="1">
      <c r="A24" s="157">
        <v>12</v>
      </c>
      <c r="B24" s="152" t="s">
        <v>172</v>
      </c>
      <c r="C24" s="158" t="s">
        <v>169</v>
      </c>
      <c r="D24" s="103"/>
      <c r="E24" s="103"/>
      <c r="F24" s="103"/>
      <c r="G24" s="103"/>
      <c r="H24" s="103"/>
      <c r="I24" s="103"/>
      <c r="J24" s="103"/>
      <c r="K24" s="103"/>
      <c r="L24" s="103"/>
      <c r="M24" s="104"/>
      <c r="N24" s="159">
        <v>850.28</v>
      </c>
      <c r="O24" s="160">
        <f t="shared" si="0"/>
        <v>850.28</v>
      </c>
    </row>
    <row r="25" spans="1:19" s="105" customFormat="1" ht="33.950000000000003" customHeight="1">
      <c r="A25" s="157">
        <v>13</v>
      </c>
      <c r="B25" s="152" t="s">
        <v>172</v>
      </c>
      <c r="C25" s="158" t="s">
        <v>168</v>
      </c>
      <c r="D25" s="103"/>
      <c r="E25" s="103"/>
      <c r="F25" s="103"/>
      <c r="G25" s="103"/>
      <c r="H25" s="103"/>
      <c r="I25" s="103"/>
      <c r="J25" s="103"/>
      <c r="K25" s="103"/>
      <c r="L25" s="103"/>
      <c r="M25" s="104"/>
      <c r="N25" s="159">
        <v>387</v>
      </c>
      <c r="O25" s="160">
        <f t="shared" si="0"/>
        <v>387</v>
      </c>
    </row>
    <row r="26" spans="1:19" s="105" customFormat="1" ht="33.950000000000003" customHeight="1">
      <c r="A26" s="157">
        <v>14</v>
      </c>
      <c r="B26" s="152" t="s">
        <v>172</v>
      </c>
      <c r="C26" s="158" t="s">
        <v>170</v>
      </c>
      <c r="D26" s="103"/>
      <c r="E26" s="103"/>
      <c r="F26" s="103"/>
      <c r="G26" s="103"/>
      <c r="H26" s="103"/>
      <c r="I26" s="103"/>
      <c r="J26" s="103"/>
      <c r="K26" s="103"/>
      <c r="L26" s="103"/>
      <c r="M26" s="104"/>
      <c r="N26" s="159">
        <v>58</v>
      </c>
      <c r="O26" s="160">
        <f t="shared" si="0"/>
        <v>58</v>
      </c>
    </row>
    <row r="27" spans="1:19" s="105" customFormat="1" ht="27.75" hidden="1" customHeight="1">
      <c r="A27" s="153">
        <v>11</v>
      </c>
      <c r="B27" s="106"/>
      <c r="C27" s="102" t="str">
        <f>T(Input!C25)</f>
        <v/>
      </c>
      <c r="D27" s="103"/>
      <c r="E27" s="103"/>
      <c r="F27" s="103"/>
      <c r="G27" s="103">
        <f>IF(Input!$D25="Travel",F27,0)</f>
        <v>0</v>
      </c>
      <c r="H27" s="103">
        <f>IF(Input!$D25="Hotel  Accommodation",F27,0)</f>
        <v>0</v>
      </c>
      <c r="I27" s="103">
        <f>IF(Input!$D25="Hotel Food",F27,0)</f>
        <v>0</v>
      </c>
      <c r="J27" s="103">
        <f>IF(Input!$D25="Hotel  Telephone",F27,0)</f>
        <v>0</v>
      </c>
      <c r="K27" s="103">
        <f>IF(Input!$D25="Hotel  Other",F27,0)</f>
        <v>0</v>
      </c>
      <c r="L27" s="103">
        <f>IF(Input!$D25="Non-hotel Subsistence",F27,0)</f>
        <v>0</v>
      </c>
      <c r="M27" s="104">
        <f>IF(Input!$D25="Entertaining",F27,0)</f>
        <v>0</v>
      </c>
      <c r="N27" s="103">
        <f>IF(Input!$D25="Training",F27,0)</f>
        <v>0</v>
      </c>
      <c r="O27" s="103">
        <f>IF(Input!$D25="Other",F27,0)</f>
        <v>0</v>
      </c>
      <c r="Q27" s="105" t="e">
        <f>IF(#REF!&lt;&gt;SUM(G27:O27),"ERROR","O.K.")</f>
        <v>#REF!</v>
      </c>
      <c r="S27" s="105">
        <f>Input!Q20</f>
        <v>0</v>
      </c>
    </row>
    <row r="28" spans="1:19" s="105" customFormat="1" ht="27.75" hidden="1" customHeight="1">
      <c r="A28" s="153">
        <v>12</v>
      </c>
      <c r="B28" s="106"/>
      <c r="C28" s="102" t="str">
        <f>T(Input!C26)</f>
        <v/>
      </c>
      <c r="D28" s="103"/>
      <c r="E28" s="103"/>
      <c r="F28" s="103"/>
      <c r="G28" s="103">
        <f>IF(Input!$D26="Travel",F28,0)</f>
        <v>0</v>
      </c>
      <c r="H28" s="103">
        <f>IF(Input!$D26="Hotel  Accommodation",F28,0)</f>
        <v>0</v>
      </c>
      <c r="I28" s="103">
        <f>IF(Input!$D26="Hotel Food",F28,0)</f>
        <v>0</v>
      </c>
      <c r="J28" s="103">
        <f>IF(Input!$D26="Hotel  Telephone",F28,0)</f>
        <v>0</v>
      </c>
      <c r="K28" s="103">
        <f>IF(Input!$D26="Hotel  Other",F28,0)</f>
        <v>0</v>
      </c>
      <c r="L28" s="103">
        <f>IF(Input!$D26="Non-hotel Subsistence",F28,0)</f>
        <v>0</v>
      </c>
      <c r="M28" s="104">
        <f>IF(Input!$D26="Entertaining",F28,0)</f>
        <v>0</v>
      </c>
      <c r="N28" s="103">
        <f>IF(Input!$D26="Training",F28,0)</f>
        <v>0</v>
      </c>
      <c r="O28" s="103">
        <f>IF(Input!$D26="Other",F28,0)</f>
        <v>0</v>
      </c>
      <c r="Q28" s="105" t="e">
        <f>IF(#REF!&lt;&gt;SUM(G28:O28),"ERROR","O.K.")</f>
        <v>#REF!</v>
      </c>
      <c r="S28" s="105">
        <f>Input!Q21</f>
        <v>0</v>
      </c>
    </row>
    <row r="29" spans="1:19" s="105" customFormat="1" ht="27.75" hidden="1" customHeight="1">
      <c r="A29" s="153">
        <v>13</v>
      </c>
      <c r="B29" s="106"/>
      <c r="C29" s="102" t="str">
        <f>T(Input!C28)</f>
        <v/>
      </c>
      <c r="D29" s="103"/>
      <c r="E29" s="103"/>
      <c r="F29" s="103"/>
      <c r="G29" s="103">
        <f>IF(Input!$D27="Travel",F29,0)</f>
        <v>0</v>
      </c>
      <c r="H29" s="103">
        <f>IF(Input!$D27="Hotel  Accommodation",F29,0)</f>
        <v>0</v>
      </c>
      <c r="I29" s="103">
        <f>IF(Input!$D27="Hotel Food",F29,0)</f>
        <v>0</v>
      </c>
      <c r="J29" s="103">
        <f>IF(Input!$D27="Hotel  Telephone",F29,0)</f>
        <v>0</v>
      </c>
      <c r="K29" s="103">
        <f>IF(Input!$D27="Hotel  Other",F29,0)</f>
        <v>0</v>
      </c>
      <c r="L29" s="103">
        <f>IF(Input!$D27="Non-hotel Subsistence",F29,0)</f>
        <v>0</v>
      </c>
      <c r="M29" s="104">
        <f>IF(Input!$D27="Entertaining",F29,0)</f>
        <v>0</v>
      </c>
      <c r="N29" s="103">
        <f>IF(Input!$D27="Training",F29,0)</f>
        <v>0</v>
      </c>
      <c r="O29" s="103">
        <f>IF(Input!$D27="Other",F29,0)</f>
        <v>0</v>
      </c>
      <c r="Q29" s="105" t="e">
        <f>IF(#REF!&lt;&gt;SUM(G29:O29),"ERROR","O.K.")</f>
        <v>#REF!</v>
      </c>
      <c r="S29" s="105">
        <f>Input!Q22</f>
        <v>0</v>
      </c>
    </row>
    <row r="30" spans="1:19" s="105" customFormat="1" ht="27.75" hidden="1" customHeight="1">
      <c r="A30" s="153">
        <v>14</v>
      </c>
      <c r="B30" s="106"/>
      <c r="C30" s="102" t="str">
        <f>T(Input!C29)</f>
        <v/>
      </c>
      <c r="D30" s="103"/>
      <c r="E30" s="103"/>
      <c r="F30" s="103"/>
      <c r="G30" s="103">
        <f>IF(Input!$D28="Travel",F30,0)</f>
        <v>0</v>
      </c>
      <c r="H30" s="103">
        <f>IF(Input!$D28="Hotel  Accommodation",F30,0)</f>
        <v>0</v>
      </c>
      <c r="I30" s="103">
        <f>IF(Input!$D28="Hotel Food",F30,0)</f>
        <v>0</v>
      </c>
      <c r="J30" s="103">
        <f>IF(Input!$D28="Hotel  Telephone",F30,0)</f>
        <v>0</v>
      </c>
      <c r="K30" s="103">
        <f>IF(Input!$D28="Hotel  Other",F30,0)</f>
        <v>0</v>
      </c>
      <c r="L30" s="103">
        <f>IF(Input!$D28="Non-hotel Subsistence",F30,0)</f>
        <v>0</v>
      </c>
      <c r="M30" s="104">
        <f>IF(Input!$D28="Entertaining",F30,0)</f>
        <v>0</v>
      </c>
      <c r="N30" s="103">
        <f>IF(Input!$D28="Training",F30,0)</f>
        <v>0</v>
      </c>
      <c r="O30" s="103">
        <f>IF(Input!$D28="Other",F30,0)</f>
        <v>0</v>
      </c>
      <c r="Q30" s="105" t="e">
        <f>IF(#REF!&lt;&gt;SUM(G30:O30),"ERROR","O.K.")</f>
        <v>#REF!</v>
      </c>
      <c r="S30" s="105">
        <f>Input!Q23</f>
        <v>0</v>
      </c>
    </row>
    <row r="31" spans="1:19" s="105" customFormat="1" ht="27.75" hidden="1" customHeight="1">
      <c r="A31" s="153">
        <v>15</v>
      </c>
      <c r="B31" s="106"/>
      <c r="C31" s="102" t="str">
        <f>T(Input!C30)</f>
        <v/>
      </c>
      <c r="D31" s="103"/>
      <c r="E31" s="103"/>
      <c r="F31" s="103"/>
      <c r="G31" s="103">
        <f>IF(Input!$D29="Travel",F31,0)</f>
        <v>0</v>
      </c>
      <c r="H31" s="103">
        <f>IF(Input!$D29="Hotel  Accommodation",F31,0)</f>
        <v>0</v>
      </c>
      <c r="I31" s="103">
        <f>IF(Input!$D29="Hotel Food",F31,0)</f>
        <v>0</v>
      </c>
      <c r="J31" s="103">
        <f>IF(Input!$D29="Hotel  Telephone",F31,0)</f>
        <v>0</v>
      </c>
      <c r="K31" s="103">
        <f>IF(Input!$D29="Hotel  Other",F31,0)</f>
        <v>0</v>
      </c>
      <c r="L31" s="103">
        <f>IF(Input!$D29="Non-hotel Subsistence",F31,0)</f>
        <v>0</v>
      </c>
      <c r="M31" s="104">
        <f>IF(Input!$D29="Entertaining",F31,0)</f>
        <v>0</v>
      </c>
      <c r="N31" s="103">
        <f>IF(Input!$D29="Training",F31,0)</f>
        <v>0</v>
      </c>
      <c r="O31" s="103">
        <f>IF(Input!$D29="Other",F31,0)</f>
        <v>0</v>
      </c>
      <c r="Q31" s="105" t="e">
        <f>IF(#REF!&lt;&gt;SUM(G31:O31),"ERROR","O.K.")</f>
        <v>#REF!</v>
      </c>
      <c r="S31" s="105">
        <f>Input!Q29</f>
        <v>0</v>
      </c>
    </row>
    <row r="32" spans="1:19" s="105" customFormat="1" ht="27.75" hidden="1" customHeight="1">
      <c r="A32" s="153">
        <v>16</v>
      </c>
      <c r="B32" s="106"/>
      <c r="C32" s="102" t="str">
        <f>T(Input!C31)</f>
        <v/>
      </c>
      <c r="D32" s="103"/>
      <c r="E32" s="103"/>
      <c r="F32" s="103"/>
      <c r="G32" s="103">
        <f>IF(Input!$D30="Travel",F32,0)</f>
        <v>0</v>
      </c>
      <c r="H32" s="103">
        <f>IF(Input!$D30="Hotel  Accommodation",F32,0)</f>
        <v>0</v>
      </c>
      <c r="I32" s="103">
        <f>IF(Input!$D30="Hotel Food",F32,0)</f>
        <v>0</v>
      </c>
      <c r="J32" s="103">
        <f>IF(Input!$D30="Hotel  Telephone",F32,0)</f>
        <v>0</v>
      </c>
      <c r="K32" s="103">
        <f>IF(Input!$D30="Hotel  Other",F32,0)</f>
        <v>0</v>
      </c>
      <c r="L32" s="103">
        <f>IF(Input!$D30="Non-hotel Subsistence",F32,0)</f>
        <v>0</v>
      </c>
      <c r="M32" s="104">
        <f>IF(Input!$D30="Entertaining",F32,0)</f>
        <v>0</v>
      </c>
      <c r="N32" s="103">
        <f>IF(Input!$D30="Training",F32,0)</f>
        <v>0</v>
      </c>
      <c r="O32" s="103">
        <f>IF(Input!$D30="Other",F32,0)</f>
        <v>0</v>
      </c>
      <c r="Q32" s="105" t="e">
        <f>IF(#REF!&lt;&gt;SUM(G32:O32),"ERROR","O.K.")</f>
        <v>#REF!</v>
      </c>
      <c r="S32" s="105">
        <f>Input!Q31</f>
        <v>0</v>
      </c>
    </row>
    <row r="33" spans="1:19" s="105" customFormat="1" ht="27.75" hidden="1" customHeight="1">
      <c r="A33" s="153">
        <v>17</v>
      </c>
      <c r="B33" s="106"/>
      <c r="C33" s="102" t="str">
        <f>T(Input!C31)</f>
        <v/>
      </c>
      <c r="D33" s="103"/>
      <c r="E33" s="103"/>
      <c r="F33" s="103"/>
      <c r="G33" s="103">
        <f>IF(Input!$D30="Travel",F33,0)</f>
        <v>0</v>
      </c>
      <c r="H33" s="103">
        <f>IF(Input!$D30="Hotel  Accommodation",F33,0)</f>
        <v>0</v>
      </c>
      <c r="I33" s="103">
        <f>IF(Input!$D30="Hotel Food",F33,0)</f>
        <v>0</v>
      </c>
      <c r="J33" s="103">
        <f>IF(Input!$D30="Hotel  Telephone",F33,0)</f>
        <v>0</v>
      </c>
      <c r="K33" s="103">
        <f>IF(Input!$D30="Hotel  Other",F33,0)</f>
        <v>0</v>
      </c>
      <c r="L33" s="103">
        <f>IF(Input!$D30="Non-hotel Subsistence",F33,0)</f>
        <v>0</v>
      </c>
      <c r="M33" s="104">
        <f>IF(Input!$D30="Entertaining",F33,0)</f>
        <v>0</v>
      </c>
      <c r="N33" s="103">
        <f>IF(Input!$D30="Training",F33,0)</f>
        <v>0</v>
      </c>
      <c r="O33" s="103">
        <f>IF(Input!$D30="Other",F33,0)</f>
        <v>0</v>
      </c>
      <c r="Q33" s="105" t="e">
        <f>IF(#REF!&lt;&gt;SUM(G33:O33),"ERROR","O.K.")</f>
        <v>#REF!</v>
      </c>
      <c r="S33" s="105">
        <f>Input!Q31</f>
        <v>0</v>
      </c>
    </row>
    <row r="34" spans="1:19" s="105" customFormat="1" ht="27.75" hidden="1" customHeight="1">
      <c r="A34" s="153">
        <v>18</v>
      </c>
      <c r="B34" s="106"/>
      <c r="C34" s="102" t="str">
        <f>T(Input!C32)</f>
        <v/>
      </c>
      <c r="D34" s="103"/>
      <c r="E34" s="103"/>
      <c r="F34" s="122"/>
      <c r="G34" s="122">
        <f>IF(Input!$D31="Travel",F34,0)</f>
        <v>0</v>
      </c>
      <c r="H34" s="122">
        <f>IF(Input!$D31="Hotel  Accommodation",F34,0)</f>
        <v>0</v>
      </c>
      <c r="I34" s="122">
        <f>IF(Input!$D31="Hotel Food",F34,0)</f>
        <v>0</v>
      </c>
      <c r="J34" s="122">
        <f>IF(Input!$D31="Hotel  Telephone",F34,0)</f>
        <v>0</v>
      </c>
      <c r="K34" s="122">
        <f>IF(Input!$D31="Hotel  Other",F34,0)</f>
        <v>0</v>
      </c>
      <c r="L34" s="122">
        <f>IF(Input!$D31="Non-hotel Subsistence",F34,0)</f>
        <v>0</v>
      </c>
      <c r="M34" s="123">
        <f>IF(Input!$D31="Entertaining",F34,0)</f>
        <v>0</v>
      </c>
      <c r="N34" s="122">
        <f>IF(Input!$D31="Training",F34,0)</f>
        <v>0</v>
      </c>
      <c r="O34" s="122">
        <f>IF(Input!$D31="Other",F34,0)</f>
        <v>0</v>
      </c>
      <c r="Q34" s="105" t="e">
        <f>IF(#REF!&lt;&gt;SUM(G34:O34),"ERROR","O.K.")</f>
        <v>#REF!</v>
      </c>
      <c r="S34" s="105">
        <f>Input!Q32</f>
        <v>0</v>
      </c>
    </row>
    <row r="35" spans="1:19" ht="18.75" customHeight="1">
      <c r="A35" s="59"/>
      <c r="B35" s="131" t="s">
        <v>119</v>
      </c>
      <c r="C35" s="132"/>
      <c r="D35" s="133"/>
      <c r="E35" s="133"/>
      <c r="F35" s="134"/>
      <c r="G35" s="134">
        <f t="shared" ref="G35:N35" si="1">SUM(G10:G34)</f>
        <v>0</v>
      </c>
      <c r="H35" s="134">
        <f t="shared" si="1"/>
        <v>0</v>
      </c>
      <c r="I35" s="134">
        <f t="shared" si="1"/>
        <v>0</v>
      </c>
      <c r="J35" s="134">
        <f t="shared" si="1"/>
        <v>0</v>
      </c>
      <c r="K35" s="134">
        <f t="shared" si="1"/>
        <v>0</v>
      </c>
      <c r="L35" s="134">
        <f t="shared" si="1"/>
        <v>0</v>
      </c>
      <c r="M35" s="134">
        <f t="shared" si="1"/>
        <v>0</v>
      </c>
      <c r="N35" s="134">
        <f t="shared" si="1"/>
        <v>3797.5599999999995</v>
      </c>
      <c r="O35" s="134">
        <f>SUM(O10:O26)</f>
        <v>3797.5599999999995</v>
      </c>
      <c r="Q35" s="54" t="e">
        <f>IF(#REF!&lt;&gt;Input!I40,"ERROR","O.K.")</f>
        <v>#REF!</v>
      </c>
    </row>
    <row r="36" spans="1:19" s="87" customFormat="1" ht="22.5" customHeight="1">
      <c r="A36" s="172" t="s">
        <v>144</v>
      </c>
      <c r="B36" s="172"/>
      <c r="C36" s="149" t="s">
        <v>145</v>
      </c>
      <c r="D36" s="172" t="s">
        <v>141</v>
      </c>
      <c r="E36" s="172"/>
      <c r="F36" s="173"/>
      <c r="G36" s="172" t="s">
        <v>142</v>
      </c>
      <c r="H36" s="172"/>
      <c r="I36" s="173"/>
      <c r="J36" s="172" t="s">
        <v>143</v>
      </c>
      <c r="K36" s="172"/>
      <c r="L36" s="173"/>
      <c r="M36" s="174" t="s">
        <v>120</v>
      </c>
      <c r="N36" s="174"/>
      <c r="O36" s="174"/>
      <c r="S36" s="87">
        <f>SUM(S10:S35)</f>
        <v>0</v>
      </c>
    </row>
    <row r="37" spans="1:19" ht="20.25" customHeight="1">
      <c r="A37" s="172"/>
      <c r="B37" s="172"/>
      <c r="C37" s="172"/>
      <c r="D37" s="172"/>
      <c r="E37" s="172"/>
      <c r="F37" s="172"/>
      <c r="G37" s="178"/>
      <c r="H37" s="179"/>
      <c r="I37" s="179"/>
      <c r="J37" s="172"/>
      <c r="K37" s="172"/>
      <c r="L37" s="172"/>
      <c r="M37" s="184"/>
      <c r="N37" s="184"/>
      <c r="O37" s="184"/>
    </row>
    <row r="38" spans="1:19" ht="21.75" hidden="1" customHeight="1">
      <c r="A38" s="172"/>
      <c r="B38" s="172"/>
      <c r="C38" s="172"/>
      <c r="D38" s="172"/>
      <c r="E38" s="172"/>
      <c r="F38" s="172"/>
      <c r="G38" s="180"/>
      <c r="H38" s="181"/>
      <c r="I38" s="181"/>
      <c r="J38" s="172"/>
      <c r="K38" s="172"/>
      <c r="L38" s="172"/>
      <c r="M38" s="184"/>
      <c r="N38" s="184"/>
      <c r="O38" s="184"/>
    </row>
    <row r="39" spans="1:19" ht="21.75" hidden="1" customHeight="1">
      <c r="A39" s="172"/>
      <c r="B39" s="172"/>
      <c r="C39" s="172"/>
      <c r="D39" s="172"/>
      <c r="E39" s="172"/>
      <c r="F39" s="172"/>
      <c r="G39" s="180"/>
      <c r="H39" s="181"/>
      <c r="I39" s="181"/>
      <c r="J39" s="172"/>
      <c r="K39" s="172"/>
      <c r="L39" s="172"/>
      <c r="M39" s="184"/>
      <c r="N39" s="184"/>
      <c r="O39" s="184"/>
    </row>
    <row r="40" spans="1:19" ht="21.75" customHeight="1">
      <c r="A40" s="172"/>
      <c r="B40" s="172"/>
      <c r="C40" s="172"/>
      <c r="D40" s="172"/>
      <c r="E40" s="172"/>
      <c r="F40" s="172"/>
      <c r="G40" s="180"/>
      <c r="H40" s="181"/>
      <c r="I40" s="181"/>
      <c r="J40" s="172"/>
      <c r="K40" s="172"/>
      <c r="L40" s="172"/>
      <c r="M40" s="184"/>
      <c r="N40" s="184"/>
      <c r="O40" s="184"/>
    </row>
    <row r="41" spans="1:19" ht="19.5" customHeight="1">
      <c r="A41" s="172"/>
      <c r="B41" s="172"/>
      <c r="C41" s="172"/>
      <c r="D41" s="172"/>
      <c r="E41" s="172"/>
      <c r="F41" s="172"/>
      <c r="G41" s="180"/>
      <c r="H41" s="181"/>
      <c r="I41" s="181"/>
      <c r="J41" s="172"/>
      <c r="K41" s="172"/>
      <c r="L41" s="172"/>
      <c r="M41" s="184"/>
      <c r="N41" s="184"/>
      <c r="O41" s="184"/>
    </row>
    <row r="42" spans="1:19" ht="7.5" customHeight="1">
      <c r="A42" s="172"/>
      <c r="B42" s="172"/>
      <c r="C42" s="172"/>
      <c r="D42" s="172"/>
      <c r="E42" s="172"/>
      <c r="F42" s="172"/>
      <c r="G42" s="182"/>
      <c r="H42" s="183"/>
      <c r="I42" s="183"/>
      <c r="J42" s="172"/>
      <c r="K42" s="172"/>
      <c r="L42" s="172"/>
      <c r="M42" s="184"/>
      <c r="N42" s="184"/>
      <c r="O42" s="184"/>
    </row>
    <row r="43" spans="1:19" ht="41.25" customHeight="1">
      <c r="A43" s="66"/>
      <c r="B43" s="67"/>
      <c r="D43" s="60"/>
      <c r="E43" s="60"/>
      <c r="F43" s="60"/>
      <c r="G43" s="60"/>
      <c r="H43" s="60"/>
      <c r="I43" s="60"/>
      <c r="J43" s="60"/>
      <c r="K43" s="138" t="s">
        <v>128</v>
      </c>
      <c r="L43" s="138"/>
      <c r="M43" s="175" t="s">
        <v>148</v>
      </c>
      <c r="N43" s="175"/>
      <c r="O43" s="175"/>
    </row>
    <row r="44" spans="1:19" ht="36.75" customHeight="1">
      <c r="A44" s="66"/>
      <c r="B44" s="66"/>
      <c r="C44" s="124" t="s">
        <v>140</v>
      </c>
      <c r="K44" s="139" t="s">
        <v>129</v>
      </c>
      <c r="L44" s="139"/>
      <c r="M44" s="176" t="s">
        <v>149</v>
      </c>
      <c r="N44" s="176"/>
      <c r="O44" s="176"/>
    </row>
    <row r="45" spans="1:19" ht="42.75" customHeight="1">
      <c r="A45" s="125"/>
      <c r="B45" s="126"/>
      <c r="C45" s="127"/>
      <c r="D45" s="135" t="s">
        <v>121</v>
      </c>
      <c r="E45" s="170" t="s">
        <v>151</v>
      </c>
      <c r="F45" s="171"/>
      <c r="G45" s="137"/>
      <c r="H45" s="136"/>
      <c r="I45" s="136"/>
      <c r="J45" s="136"/>
      <c r="K45" s="139" t="s">
        <v>130</v>
      </c>
      <c r="L45" s="139"/>
      <c r="M45" s="177" t="s">
        <v>150</v>
      </c>
      <c r="N45" s="177"/>
      <c r="O45" s="177"/>
    </row>
    <row r="46" spans="1:19">
      <c r="A46" s="66"/>
      <c r="B46" s="66"/>
      <c r="C46" s="66"/>
      <c r="D46" s="66"/>
      <c r="E46" s="66"/>
      <c r="F46" s="66"/>
      <c r="G46" s="66"/>
      <c r="H46" s="66"/>
      <c r="I46" s="66"/>
      <c r="J46" s="66"/>
      <c r="K46" s="66"/>
      <c r="L46" s="66"/>
      <c r="M46" s="66"/>
      <c r="N46" s="66"/>
      <c r="O46" s="66"/>
    </row>
  </sheetData>
  <mergeCells count="31">
    <mergeCell ref="J36:L36"/>
    <mergeCell ref="M37:O42"/>
    <mergeCell ref="O7:O8"/>
    <mergeCell ref="D7:D8"/>
    <mergeCell ref="F7:F8"/>
    <mergeCell ref="E7:E8"/>
    <mergeCell ref="N7:N8"/>
    <mergeCell ref="M7:M8"/>
    <mergeCell ref="L7:L8"/>
    <mergeCell ref="G7:G8"/>
    <mergeCell ref="H7:H8"/>
    <mergeCell ref="I7:I8"/>
    <mergeCell ref="J7:J8"/>
    <mergeCell ref="K7:K8"/>
    <mergeCell ref="N11:N14"/>
    <mergeCell ref="B11:B14"/>
    <mergeCell ref="O11:O14"/>
    <mergeCell ref="A10:A17"/>
    <mergeCell ref="E45:F45"/>
    <mergeCell ref="A36:B36"/>
    <mergeCell ref="D36:F36"/>
    <mergeCell ref="M36:O36"/>
    <mergeCell ref="M43:O43"/>
    <mergeCell ref="M44:O44"/>
    <mergeCell ref="M45:O45"/>
    <mergeCell ref="A37:B42"/>
    <mergeCell ref="C37:C42"/>
    <mergeCell ref="D37:F42"/>
    <mergeCell ref="G36:I36"/>
    <mergeCell ref="G37:I42"/>
    <mergeCell ref="J37:L42"/>
  </mergeCells>
  <phoneticPr fontId="0" type="noConversion"/>
  <conditionalFormatting sqref="G1:H2 B1:B4 A1:A2 D1:F6 H3:H6 G4:G6 I1:O6 A4:B4 C1:C17 B12:B13 A6:A10 B7:B10 O9:O11 D9:N14 B15:O35 A18:A35">
    <cfRule type="expression" dxfId="1" priority="71" stopIfTrue="1">
      <formula>$S$36&gt;0</formula>
    </cfRule>
  </conditionalFormatting>
  <conditionalFormatting sqref="H15 E6 B2:B3 A2 A6 C2:C6 L6 D9:O9 D7:O7 A4">
    <cfRule type="expression" dxfId="0" priority="142" stopIfTrue="1">
      <formula>$R$34&gt;0</formula>
    </cfRule>
  </conditionalFormatting>
  <hyperlinks>
    <hyperlink ref="A10" location="'1'!A1" display="'1'!A1"/>
    <hyperlink ref="A18" location="'6'!A1" display="'6'!A1"/>
    <hyperlink ref="A19" location="'7'!A1" display="'7'!A1"/>
    <hyperlink ref="A20" location="'8'!A1" display="'8'!A1"/>
    <hyperlink ref="A21" location="'9'!A1" display="'9'!A1"/>
    <hyperlink ref="A22" location="'10'!A1" display="'10'!A1"/>
    <hyperlink ref="A23" location="'11'!A1" display="'11'!A1"/>
    <hyperlink ref="A24" location="'12'!A1" display="'12'!A1"/>
    <hyperlink ref="A25" location="'13'!A1" display="'13'!A1"/>
    <hyperlink ref="A26" location="'14'!A1" display="'14'!A1"/>
    <hyperlink ref="A10:A17"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0" t="s">
        <v>89</v>
      </c>
      <c r="B1" s="190"/>
      <c r="C1" s="190"/>
    </row>
    <row r="3" spans="1:3" ht="37.5" customHeight="1">
      <c r="A3" s="93">
        <v>1</v>
      </c>
      <c r="B3" s="189" t="s">
        <v>88</v>
      </c>
      <c r="C3" s="189"/>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8" t="s">
        <v>90</v>
      </c>
      <c r="C14" s="188"/>
    </row>
    <row r="15" spans="1:3">
      <c r="A15" s="93"/>
    </row>
    <row r="16" spans="1:3">
      <c r="A16" s="93">
        <v>3</v>
      </c>
      <c r="B16" t="s">
        <v>85</v>
      </c>
    </row>
    <row r="17" spans="1:3">
      <c r="A17" s="93"/>
    </row>
    <row r="18" spans="1:3">
      <c r="A18" s="93">
        <v>4</v>
      </c>
      <c r="B18" t="s">
        <v>86</v>
      </c>
    </row>
    <row r="19" spans="1:3">
      <c r="A19" s="93"/>
    </row>
    <row r="20" spans="1:3" ht="26.25" customHeight="1">
      <c r="A20" s="93">
        <v>5</v>
      </c>
      <c r="B20" s="188" t="s">
        <v>93</v>
      </c>
      <c r="C20" s="188"/>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B2"/>
  <sheetViews>
    <sheetView workbookViewId="0">
      <selection activeCell="V36" sqref="V36"/>
    </sheetView>
  </sheetViews>
  <sheetFormatPr defaultRowHeight="12.75"/>
  <sheetData>
    <row r="2" spans="2:2">
      <c r="B2" s="156" t="s">
        <v>154</v>
      </c>
    </row>
  </sheetData>
  <phoneticPr fontId="37" type="noConversion"/>
  <hyperlinks>
    <hyperlink ref="B2" location="'Expense Form'!A1" display="返回"/>
  </hyperlinks>
  <pageMargins left="0.70866141732283472" right="0.70866141732283472" top="0.74803149606299213" bottom="0.74803149606299213" header="0.31496062992125984" footer="0.31496062992125984"/>
  <pageSetup paperSize="9" scale="82" orientation="landscape" r:id="rId1"/>
  <drawing r:id="rId2"/>
</worksheet>
</file>

<file path=xl/worksheets/sheet6.xml><?xml version="1.0" encoding="utf-8"?>
<worksheet xmlns="http://schemas.openxmlformats.org/spreadsheetml/2006/main" xmlns:r="http://schemas.openxmlformats.org/officeDocument/2006/relationships">
  <dimension ref="B2"/>
  <sheetViews>
    <sheetView workbookViewId="0">
      <selection activeCell="N33" sqref="N33"/>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2"/>
  <sheetViews>
    <sheetView workbookViewId="0">
      <selection activeCell="M50" sqref="M50"/>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2"/>
  <sheetViews>
    <sheetView workbookViewId="0">
      <selection activeCell="K32" sqref="K32"/>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2"/>
  <sheetViews>
    <sheetView workbookViewId="0">
      <selection activeCell="N25" sqref="N25"/>
    </sheetView>
  </sheetViews>
  <sheetFormatPr defaultRowHeight="12.75"/>
  <sheetData>
    <row r="2" spans="2:2">
      <c r="B2" s="156" t="s">
        <v>154</v>
      </c>
    </row>
  </sheetData>
  <phoneticPr fontId="37" type="noConversion"/>
  <hyperlinks>
    <hyperlink ref="B2" location="'Expense Form'!A1" display="返回"/>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7</vt:i4>
      </vt:variant>
    </vt:vector>
  </HeadingPairs>
  <TitlesOfParts>
    <vt:vector size="25" baseType="lpstr">
      <vt:lpstr>Input</vt:lpstr>
      <vt:lpstr>Expense Form</vt:lpstr>
      <vt:lpstr>Notes</vt:lpstr>
      <vt:lpstr>1</vt:lpstr>
      <vt:lpstr>2</vt:lpstr>
      <vt:lpstr>3</vt:lpstr>
      <vt:lpstr>4</vt:lpstr>
      <vt:lpstr>5</vt:lpstr>
      <vt:lpstr>6</vt:lpstr>
      <vt:lpstr>7</vt:lpstr>
      <vt:lpstr>8</vt:lpstr>
      <vt:lpstr>9</vt:lpstr>
      <vt:lpstr>10</vt:lpstr>
      <vt:lpstr>11</vt:lpstr>
      <vt:lpstr>12</vt:lpstr>
      <vt:lpstr>13</vt:lpstr>
      <vt:lpstr>14</vt:lpstr>
      <vt:lpstr>Sheet6</vt:lpstr>
      <vt:lpstr>cols</vt:lpstr>
      <vt:lpstr>EXPENSE</vt:lpstr>
      <vt:lpstr>INPUT</vt:lpstr>
      <vt:lpstr>'1'!Print_Area</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2020-12-11T08:05:14Z</cp:lastPrinted>
  <dcterms:created xsi:type="dcterms:W3CDTF">1998-01-13T09:32:03Z</dcterms:created>
  <dcterms:modified xsi:type="dcterms:W3CDTF">2020-12-11T09:06:07Z</dcterms:modified>
</cp:coreProperties>
</file>