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Sheet1" sheetId="1" r:id="rId1"/>
    <sheet name="Sheet3" sheetId="3" r:id="rId2"/>
  </sheets>
  <externalReferences>
    <externalReference r:id="rId3"/>
    <externalReference r:id="rId4"/>
  </externalReferences>
  <definedNames>
    <definedName name="_xlnm._FilterDatabase" localSheetId="0" hidden="1">Sheet1!$A$1:$L$12</definedName>
  </definedNames>
  <calcPr calcId="144525"/>
</workbook>
</file>

<file path=xl/sharedStrings.xml><?xml version="1.0" encoding="utf-8"?>
<sst xmlns="http://schemas.openxmlformats.org/spreadsheetml/2006/main" count="62" uniqueCount="52">
  <si>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</si>
  <si>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</si>
  <si>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</si>
  <si>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</si>
  <si>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</si>
  <si>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</si>
  <si>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</si>
  <si>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</si>
  <si>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</si>
  <si>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</si>
  <si>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</si>
  <si>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</si>
  <si>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</si>
  <si>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</si>
  <si>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</si>
  <si>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317055774740</t>
  </si>
  <si>
    <t>赵全磊</t>
  </si>
  <si>
    <t>130983199202100350</t>
  </si>
  <si>
    <t>2020.12</t>
  </si>
  <si>
    <t>317059665533</t>
  </si>
  <si>
    <t>王巨云</t>
  </si>
  <si>
    <t>132930196410261613</t>
  </si>
  <si>
    <t>317059674789</t>
  </si>
  <si>
    <t>王万新</t>
  </si>
  <si>
    <t>132930197305251637</t>
  </si>
  <si>
    <t>317054745359</t>
  </si>
  <si>
    <t>商淑霞</t>
  </si>
  <si>
    <t>132930197103112268</t>
  </si>
  <si>
    <t>15511724026</t>
  </si>
  <si>
    <t>317066322397</t>
  </si>
  <si>
    <t>马洪臣</t>
  </si>
  <si>
    <t>130983198809203319</t>
  </si>
  <si>
    <t>已婚</t>
  </si>
  <si>
    <t>317059687830</t>
  </si>
  <si>
    <t>张立茶</t>
  </si>
  <si>
    <t>130983199105251122</t>
  </si>
  <si>
    <t>13931708084</t>
  </si>
  <si>
    <t>317097950085</t>
  </si>
  <si>
    <t>王伟</t>
  </si>
  <si>
    <t>142623199004023017</t>
  </si>
  <si>
    <t>13126564144</t>
  </si>
  <si>
    <t>317059671409</t>
  </si>
  <si>
    <t>邓春博</t>
  </si>
  <si>
    <t>130983198703101672</t>
  </si>
  <si>
    <t>2021.01</t>
  </si>
  <si>
    <t>合计</t>
  </si>
  <si>
    <t>编制：汪梦娜</t>
  </si>
  <si>
    <t>电话：18911422660</t>
  </si>
  <si>
    <t>减少1人</t>
  </si>
  <si>
    <t>317059669973</t>
  </si>
  <si>
    <t>张之海</t>
  </si>
  <si>
    <t>132930196704232236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</si>
</sst>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微软雅黑"/>
      <charset val="134"/>
    </font>
    <font>
      <sz val="10"/>
      <name val="宋体"/>
      <charset val="134"/>
      <scheme val="minor"/>
    </font>
    <font>
      <sz val="10"/>
      <color indexed="8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3" fillId="25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7" borderId="7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4" fillId="16" borderId="10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vertical="center"/>
    </xf>
    <xf numFmtId="176" fontId="5" fillId="0" borderId="1" xfId="11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workbookViewId="0">
      <selection activeCell="H12" sqref="H12"/>
    </sheetView>
  </sheetViews>
  <sheetFormatPr defaultColWidth="8" defaultRowHeight="12.75"/>
  <cols>
    <col min="1" max="1" width="6.625" style="1" customWidth="1"/>
    <col min="2" max="2" width="13.875" style="1" customWidth="1"/>
    <col min="3" max="3" width="9.25" style="1" customWidth="1"/>
    <col min="4" max="4" width="19.87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10.5" style="1" customWidth="1"/>
    <col min="10" max="10" width="16.37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9" t="s">
        <v>12</v>
      </c>
      <c r="K3" s="30" t="s">
        <v>13</v>
      </c>
      <c r="L3" s="30" t="s">
        <v>14</v>
      </c>
    </row>
    <row r="4" s="1" customFormat="1" ht="16.5" spans="1:12">
      <c r="A4" s="11">
        <v>1</v>
      </c>
      <c r="B4" s="12" t="s">
        <v>15</v>
      </c>
      <c r="C4" s="12" t="s">
        <v>16</v>
      </c>
      <c r="D4" s="12" t="s">
        <v>17</v>
      </c>
      <c r="E4" s="13">
        <v>3180</v>
      </c>
      <c r="F4" s="14">
        <v>5</v>
      </c>
      <c r="G4" s="14">
        <v>5</v>
      </c>
      <c r="H4" s="13">
        <v>318</v>
      </c>
      <c r="I4" s="15" t="s">
        <v>18</v>
      </c>
      <c r="J4" s="12">
        <f>VLOOKUP(D4,[1]缴费信息明细!D$5:J$307,7,0)</f>
        <v>15732729237</v>
      </c>
      <c r="K4" s="12" t="str">
        <f>VLOOKUP(D4,[1]缴费信息明细!D$5:K$307,8,0)</f>
        <v>已婚</v>
      </c>
      <c r="L4" s="31"/>
    </row>
    <row r="5" s="1" customFormat="1" ht="16.5" spans="1:12">
      <c r="A5" s="11">
        <v>2</v>
      </c>
      <c r="B5" s="12" t="s">
        <v>19</v>
      </c>
      <c r="C5" s="12" t="s">
        <v>20</v>
      </c>
      <c r="D5" s="12" t="s">
        <v>21</v>
      </c>
      <c r="E5" s="13">
        <v>4180</v>
      </c>
      <c r="F5" s="14">
        <v>5</v>
      </c>
      <c r="G5" s="14">
        <v>5</v>
      </c>
      <c r="H5" s="13">
        <v>418</v>
      </c>
      <c r="I5" s="15" t="s">
        <v>18</v>
      </c>
      <c r="J5" s="12">
        <f>VLOOKUP(D5,[1]缴费信息明细!D$5:J$307,7,0)</f>
        <v>15511724006</v>
      </c>
      <c r="K5" s="12" t="str">
        <f>VLOOKUP(D5,[1]缴费信息明细!D$5:K$307,8,0)</f>
        <v>已婚</v>
      </c>
      <c r="L5" s="31"/>
    </row>
    <row r="6" s="1" customFormat="1" ht="16.5" spans="1:12">
      <c r="A6" s="11">
        <v>3</v>
      </c>
      <c r="B6" s="12" t="s">
        <v>22</v>
      </c>
      <c r="C6" s="12" t="s">
        <v>23</v>
      </c>
      <c r="D6" s="12" t="s">
        <v>24</v>
      </c>
      <c r="E6" s="13">
        <v>3180</v>
      </c>
      <c r="F6" s="14">
        <v>5</v>
      </c>
      <c r="G6" s="14">
        <v>5</v>
      </c>
      <c r="H6" s="13">
        <v>318</v>
      </c>
      <c r="I6" s="15" t="s">
        <v>18</v>
      </c>
      <c r="J6" s="12" t="str">
        <f>VLOOKUP(D6,[1]缴费信息明细!D$5:J$307,7,0)</f>
        <v>15127722586</v>
      </c>
      <c r="K6" s="12" t="str">
        <f>VLOOKUP(D6,[1]缴费信息明细!D$5:K$307,8,0)</f>
        <v>已婚</v>
      </c>
      <c r="L6" s="31"/>
    </row>
    <row r="7" s="1" customFormat="1" ht="16.5" spans="1:12">
      <c r="A7" s="11">
        <v>4</v>
      </c>
      <c r="B7" s="12" t="s">
        <v>25</v>
      </c>
      <c r="C7" s="12" t="s">
        <v>26</v>
      </c>
      <c r="D7" s="15" t="s">
        <v>27</v>
      </c>
      <c r="E7" s="13">
        <v>4180</v>
      </c>
      <c r="F7" s="14">
        <v>5</v>
      </c>
      <c r="G7" s="14">
        <v>5</v>
      </c>
      <c r="H7" s="13">
        <v>418</v>
      </c>
      <c r="I7" s="15" t="s">
        <v>18</v>
      </c>
      <c r="J7" s="12" t="s">
        <v>28</v>
      </c>
      <c r="K7" s="12" t="str">
        <f>VLOOKUP(C7,[2]Sheet1!C$3:D$382,2,0)</f>
        <v>已婚</v>
      </c>
      <c r="L7" s="31"/>
    </row>
    <row r="8" s="1" customFormat="1" ht="16.5" spans="1:12">
      <c r="A8" s="11">
        <v>5</v>
      </c>
      <c r="B8" s="12" t="s">
        <v>29</v>
      </c>
      <c r="C8" s="12" t="s">
        <v>30</v>
      </c>
      <c r="D8" s="15" t="s">
        <v>31</v>
      </c>
      <c r="E8" s="13">
        <v>3180</v>
      </c>
      <c r="F8" s="14">
        <v>5</v>
      </c>
      <c r="G8" s="14">
        <v>5</v>
      </c>
      <c r="H8" s="13">
        <v>318</v>
      </c>
      <c r="I8" s="15" t="s">
        <v>18</v>
      </c>
      <c r="J8" s="12">
        <v>17761520565</v>
      </c>
      <c r="K8" s="12" t="s">
        <v>32</v>
      </c>
      <c r="L8" s="31"/>
    </row>
    <row r="9" s="1" customFormat="1" ht="16.5" spans="1:12">
      <c r="A9" s="11">
        <v>6</v>
      </c>
      <c r="B9" s="11" t="s">
        <v>33</v>
      </c>
      <c r="C9" s="16" t="s">
        <v>34</v>
      </c>
      <c r="D9" s="15" t="s">
        <v>35</v>
      </c>
      <c r="E9" s="13">
        <v>1790</v>
      </c>
      <c r="F9" s="14">
        <v>5</v>
      </c>
      <c r="G9" s="14">
        <v>5</v>
      </c>
      <c r="H9" s="13">
        <v>179</v>
      </c>
      <c r="I9" s="15" t="s">
        <v>18</v>
      </c>
      <c r="J9" s="11" t="s">
        <v>36</v>
      </c>
      <c r="K9" s="11" t="s">
        <v>32</v>
      </c>
      <c r="L9" s="32"/>
    </row>
    <row r="10" s="1" customFormat="1" ht="16.5" spans="1:12">
      <c r="A10" s="11">
        <v>7</v>
      </c>
      <c r="B10" s="17" t="s">
        <v>37</v>
      </c>
      <c r="C10" s="18" t="s">
        <v>38</v>
      </c>
      <c r="D10" s="19" t="s">
        <v>39</v>
      </c>
      <c r="E10" s="13">
        <v>4180</v>
      </c>
      <c r="F10" s="14">
        <v>5</v>
      </c>
      <c r="G10" s="14">
        <v>5</v>
      </c>
      <c r="H10" s="13">
        <v>418</v>
      </c>
      <c r="I10" s="15" t="s">
        <v>18</v>
      </c>
      <c r="J10" s="33" t="s">
        <v>40</v>
      </c>
      <c r="K10" s="34" t="s">
        <v>32</v>
      </c>
      <c r="L10" s="32"/>
    </row>
    <row r="11" s="1" customFormat="1" ht="16.5" spans="1:12">
      <c r="A11" s="11">
        <v>8</v>
      </c>
      <c r="B11" s="11" t="s">
        <v>41</v>
      </c>
      <c r="C11" s="16" t="s">
        <v>42</v>
      </c>
      <c r="D11" s="15" t="s">
        <v>43</v>
      </c>
      <c r="E11" s="13">
        <v>3180</v>
      </c>
      <c r="F11" s="14">
        <v>5</v>
      </c>
      <c r="G11" s="14">
        <v>5</v>
      </c>
      <c r="H11" s="13">
        <v>318</v>
      </c>
      <c r="I11" s="15" t="s">
        <v>44</v>
      </c>
      <c r="J11" s="11">
        <v>13784736564</v>
      </c>
      <c r="K11" s="11" t="s">
        <v>32</v>
      </c>
      <c r="L11" s="32"/>
    </row>
    <row r="12" s="1" customFormat="1" spans="1:12">
      <c r="A12" s="20" t="s">
        <v>45</v>
      </c>
      <c r="B12" s="21"/>
      <c r="C12" s="21"/>
      <c r="D12" s="21"/>
      <c r="E12" s="21"/>
      <c r="F12" s="21"/>
      <c r="G12" s="21"/>
      <c r="H12" s="21">
        <f>SUM(H4:H11)</f>
        <v>2705</v>
      </c>
      <c r="I12" s="21"/>
      <c r="J12" s="21"/>
      <c r="K12" s="21"/>
      <c r="L12" s="21"/>
    </row>
    <row r="14" spans="8:8">
      <c r="H14" s="1">
        <f>H12/2</f>
        <v>1352.5</v>
      </c>
    </row>
    <row r="15" s="1" customFormat="1" spans="2:8">
      <c r="B15" s="22" t="s">
        <v>46</v>
      </c>
      <c r="D15" s="4"/>
      <c r="E15" s="23" t="s">
        <v>47</v>
      </c>
      <c r="F15" s="24"/>
      <c r="G15" s="5"/>
      <c r="H15" s="5"/>
    </row>
    <row r="18" spans="1:2">
      <c r="A18" s="25" t="s">
        <v>48</v>
      </c>
      <c r="B18" s="26"/>
    </row>
    <row r="19" s="1" customFormat="1" spans="1:12">
      <c r="A19" s="27">
        <v>3</v>
      </c>
      <c r="B19" s="21" t="s">
        <v>49</v>
      </c>
      <c r="C19" s="28" t="s">
        <v>50</v>
      </c>
      <c r="D19" s="21" t="s">
        <v>51</v>
      </c>
      <c r="E19" s="21">
        <v>3180</v>
      </c>
      <c r="F19" s="21">
        <v>5</v>
      </c>
      <c r="G19" s="21">
        <v>5</v>
      </c>
      <c r="H19" s="21">
        <v>318</v>
      </c>
      <c r="I19" s="35" t="s">
        <v>18</v>
      </c>
      <c r="J19" s="28" t="str">
        <f>VLOOKUP(D19,[1]缴费信息明细!D$5:J$307,7,0)</f>
        <v>13731751228</v>
      </c>
      <c r="K19" s="21" t="str">
        <f>VLOOKUP(D19,[1]缴费信息明细!D$5:K$307,8,0)</f>
        <v>已婚</v>
      </c>
      <c r="L19" s="31"/>
    </row>
  </sheetData>
  <mergeCells count="6">
    <mergeCell ref="A1:L1"/>
    <mergeCell ref="B2:D2"/>
    <mergeCell ref="G2:J2"/>
    <mergeCell ref="E15:F15"/>
    <mergeCell ref="G15:H15"/>
    <mergeCell ref="A18:B1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2019-10-06T07:59:00Z</dcterms:created>
  <dcterms:modified xsi:type="dcterms:W3CDTF">2021-01-13T03:51:25Z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