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C25" i="1"/>
  <c r="C23" i="1"/>
  <c r="Q21" i="1"/>
  <c r="Q20" i="1"/>
  <c r="Q19" i="1"/>
  <c r="Q18" i="1"/>
  <c r="Q17" i="1"/>
  <c r="Q16" i="1"/>
  <c r="Q15" i="1"/>
  <c r="C18" i="1" s="1"/>
  <c r="Q14" i="1"/>
  <c r="Q13" i="1"/>
  <c r="Q12" i="1"/>
  <c r="Q11" i="1"/>
  <c r="C16" i="1" l="1"/>
  <c r="C19" i="1" s="1"/>
  <c r="C24" i="1" s="1"/>
</calcChain>
</file>

<file path=xl/sharedStrings.xml><?xml version="1.0" encoding="utf-8"?>
<sst xmlns="http://schemas.openxmlformats.org/spreadsheetml/2006/main" count="111" uniqueCount="96">
  <si>
    <t>产品批量生产报价单</t>
  </si>
  <si>
    <t>供应商名称（加盖公章）：河北光华荣昌汽车部件有限公司</t>
  </si>
  <si>
    <t>供应商代码：</t>
  </si>
  <si>
    <t>联系人：赵伟</t>
  </si>
  <si>
    <t>电话：</t>
  </si>
  <si>
    <t>传真：</t>
  </si>
  <si>
    <r>
      <t>报价日期：</t>
    </r>
    <r>
      <rPr>
        <sz val="11"/>
        <rFont val="Times New Roman"/>
        <family val="1"/>
      </rPr>
      <t xml:space="preserve"> 2021.2.3</t>
    </r>
  </si>
  <si>
    <t>产品名称</t>
  </si>
  <si>
    <t>2.0驾驶员座椅总成(标配)</t>
  </si>
  <si>
    <r>
      <t>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要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用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核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算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明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细</t>
    </r>
  </si>
  <si>
    <t>产品编号</t>
  </si>
  <si>
    <t>WG1662511049/2</t>
  </si>
  <si>
    <t>原辅材料、外购外协件费用核算明细</t>
  </si>
  <si>
    <r>
      <t>直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接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费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用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核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算</t>
    </r>
  </si>
  <si>
    <t>直接生产工装模具费</t>
  </si>
  <si>
    <t>产品净重</t>
  </si>
  <si>
    <t>35kg</t>
  </si>
  <si>
    <t>原辅材料及外购外协名称</t>
  </si>
  <si>
    <t>材质及型号规格</t>
  </si>
  <si>
    <t>单位</t>
  </si>
  <si>
    <t>消耗定额</t>
  </si>
  <si>
    <t>单价</t>
  </si>
  <si>
    <t>金额</t>
  </si>
  <si>
    <t>制造工序名称</t>
  </si>
  <si>
    <t>定额工时（分）</t>
  </si>
  <si>
    <t>工时
单价</t>
  </si>
  <si>
    <t>工费金额</t>
  </si>
  <si>
    <t>工装模具名称</t>
  </si>
  <si>
    <t>造价</t>
  </si>
  <si>
    <r>
      <t>模具</t>
    </r>
    <r>
      <rPr>
        <sz val="10"/>
        <rFont val="宋体"/>
        <family val="3"/>
        <charset val="134"/>
      </rPr>
      <t>寿命</t>
    </r>
  </si>
  <si>
    <t>产品摊配额</t>
  </si>
  <si>
    <t>运输距离</t>
  </si>
  <si>
    <t>270km</t>
  </si>
  <si>
    <t>产品成本、价格核算明细</t>
  </si>
  <si>
    <t>靠背发泡原料</t>
  </si>
  <si>
    <t>件</t>
  </si>
  <si>
    <t>前工序</t>
  </si>
  <si>
    <t>内绞架总成焊胎（气动夹具）</t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</si>
  <si>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</si>
  <si>
    <r>
      <t>构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成</t>
    </r>
  </si>
  <si>
    <t>安全带</t>
  </si>
  <si>
    <t>发泡</t>
  </si>
  <si>
    <t>外绞架总成焊胎（气动夹具）</t>
  </si>
  <si>
    <r>
      <t>①制造成本</t>
    </r>
    <r>
      <rPr>
        <sz val="10"/>
        <rFont val="Times New Roman"/>
        <family val="1"/>
      </rPr>
      <t xml:space="preserve">                </t>
    </r>
  </si>
  <si>
    <t>原辅材料费</t>
  </si>
  <si>
    <t>靠背面套原料</t>
  </si>
  <si>
    <t>裁剪缝纫</t>
  </si>
  <si>
    <t>减震器上框总成焊胎（气动夹具）</t>
  </si>
  <si>
    <t>外购外协费</t>
  </si>
  <si>
    <t>靠背骨架原料</t>
  </si>
  <si>
    <t>靠背焊接</t>
  </si>
  <si>
    <t>减震器下框总成焊胎（手动夹具）</t>
  </si>
  <si>
    <t>燃料动力费</t>
  </si>
  <si>
    <t>靠背四气袋腰托总成</t>
  </si>
  <si>
    <t>靠背电泳</t>
  </si>
  <si>
    <t>驾驶员靠背骨架总成焊胎1序（气动夹具）</t>
  </si>
  <si>
    <t>直接工资费</t>
  </si>
  <si>
    <t>左侧扶手本体总成</t>
  </si>
  <si>
    <t>调角器焊接</t>
  </si>
  <si>
    <t>驾驶员靠背骨架总成焊胎2序（气动夹具）</t>
  </si>
  <si>
    <t>制造费用</t>
  </si>
  <si>
    <t>右侧扶手本体总成</t>
  </si>
  <si>
    <t>调角器电泳</t>
  </si>
  <si>
    <t>驾驶员靠背骨架总成焊胎3序（手动夹具）</t>
  </si>
  <si>
    <t>工装模具费</t>
  </si>
  <si>
    <t>调角器总成</t>
  </si>
  <si>
    <t>注塑</t>
  </si>
  <si>
    <t>座框焊接总成1序（气动夹具）</t>
  </si>
  <si>
    <t>制造成本合计</t>
  </si>
  <si>
    <t>坐垫泡沫原料</t>
  </si>
  <si>
    <t>底座焊接</t>
  </si>
  <si>
    <t>座框焊接总成2序（气动夹具）</t>
  </si>
  <si>
    <t>②期间费用</t>
  </si>
  <si>
    <t>管理费用</t>
  </si>
  <si>
    <t>坐垫面套原料</t>
  </si>
  <si>
    <t>底座电泳</t>
  </si>
  <si>
    <t>检具2套</t>
  </si>
  <si>
    <t>财务费用</t>
  </si>
  <si>
    <t>坐盆总成</t>
  </si>
  <si>
    <t>底座组装</t>
  </si>
  <si>
    <t>发泡模具2套</t>
  </si>
  <si>
    <t>销售费用</t>
  </si>
  <si>
    <t>底座模块化总成</t>
  </si>
  <si>
    <t>座椅组装</t>
  </si>
  <si>
    <t>期间费用合计</t>
  </si>
  <si>
    <t>升降速降开关气路总成</t>
  </si>
  <si>
    <t>③利润</t>
  </si>
  <si>
    <t>腰托三联阀开关总成</t>
  </si>
  <si>
    <t>④税金</t>
  </si>
  <si>
    <t>阻尼器调节机构</t>
  </si>
  <si>
    <t>销售价格（到厂/不含税）</t>
  </si>
  <si>
    <t>其他配件</t>
  </si>
  <si>
    <t>套</t>
  </si>
  <si>
    <t>销售价格（到厂/含税）</t>
  </si>
  <si>
    <t>备注：（填写产品报价基础，如发动机年产量“台/年”）</t>
  </si>
  <si>
    <r>
      <t>1</t>
    </r>
    <r>
      <rPr>
        <b/>
        <sz val="11"/>
        <rFont val="宋体"/>
        <family val="3"/>
        <charset val="134"/>
      </rPr>
      <t>1.01.00403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</si>
</sst>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20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43" fontId="11" fillId="0" borderId="8" xfId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Border="1" applyAlignment="1">
      <alignment horizontal="right" vertical="center"/>
    </xf>
    <xf numFmtId="2" fontId="11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176" fontId="9" fillId="0" borderId="14" xfId="0" applyNumberFormat="1" applyFont="1" applyBorder="1"/>
    <xf numFmtId="0" fontId="11" fillId="0" borderId="15" xfId="0" applyFont="1" applyBorder="1" applyAlignment="1">
      <alignment horizontal="center" vertical="center"/>
    </xf>
    <xf numFmtId="176" fontId="9" fillId="0" borderId="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11" fillId="0" borderId="16" xfId="0" applyNumberFormat="1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176" fontId="9" fillId="0" borderId="18" xfId="0" applyNumberFormat="1" applyFont="1" applyBorder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2" xfId="0" applyFont="1" applyBorder="1"/>
    <xf numFmtId="176" fontId="9" fillId="0" borderId="13" xfId="0" applyNumberFormat="1" applyFont="1" applyBorder="1"/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Border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D5" sqref="D5"/>
    </sheetView>
  </sheetViews>
  <sheetFormatPr defaultRowHeight="14"/>
  <cols>
    <col min="1" max="1" width="11.26953125" customWidth="1"/>
    <col min="2" max="2" width="10.453125" customWidth="1"/>
    <col min="3" max="3" width="11.1796875" customWidth="1"/>
    <col min="4" max="4" width="26.54296875" customWidth="1"/>
    <col min="5" max="5" width="14.81640625" customWidth="1"/>
    <col min="6" max="6" width="4.6328125" customWidth="1"/>
    <col min="7" max="7" width="8.26953125" customWidth="1"/>
    <col min="8" max="8" width="9.08984375" customWidth="1"/>
    <col min="9" max="9" width="7.1796875" customWidth="1"/>
    <col min="10" max="10" width="12.08984375" customWidth="1"/>
    <col min="11" max="11" width="9.26953125" customWidth="1"/>
    <col min="12" max="12" width="6.36328125" customWidth="1"/>
    <col min="13" max="13" width="6.90625" customWidth="1"/>
    <col min="14" max="14" width="36.90625" customWidth="1"/>
    <col min="15" max="15" width="5.81640625" customWidth="1"/>
    <col min="16" max="16" width="8.26953125" customWidth="1"/>
    <col min="17" max="17" width="6.36328125" customWidth="1"/>
  </cols>
  <sheetData>
    <row r="1" spans="1:17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3" t="s">
        <v>2</v>
      </c>
      <c r="L3" s="4"/>
      <c r="M3" s="5" t="s">
        <v>95</v>
      </c>
      <c r="N3" s="4"/>
      <c r="O3" s="4"/>
      <c r="P3" s="4"/>
      <c r="Q3" s="4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4"/>
    </row>
    <row r="5" spans="1:17" ht="14.5">
      <c r="A5" s="3" t="s">
        <v>3</v>
      </c>
      <c r="B5" s="7"/>
      <c r="C5" s="7" t="s">
        <v>4</v>
      </c>
      <c r="D5" s="6">
        <v>18601235519</v>
      </c>
      <c r="E5" s="6" t="s">
        <v>5</v>
      </c>
      <c r="F5" s="8"/>
      <c r="G5" s="7"/>
      <c r="H5" s="7"/>
      <c r="J5" s="7"/>
      <c r="K5" s="7" t="s">
        <v>6</v>
      </c>
      <c r="L5" s="7"/>
      <c r="M5" s="7"/>
      <c r="N5" s="7"/>
      <c r="O5" s="7"/>
    </row>
    <row r="6" spans="1:17" ht="14.5" thickBot="1">
      <c r="A6" s="6"/>
      <c r="B6" s="7"/>
      <c r="C6" s="7"/>
      <c r="D6" s="6"/>
      <c r="E6" s="7"/>
      <c r="F6" s="7"/>
      <c r="G6" s="7"/>
      <c r="H6" s="7"/>
      <c r="J6" s="7"/>
      <c r="K6" s="7"/>
      <c r="L6" s="7"/>
      <c r="M6" s="7"/>
      <c r="N6" s="7"/>
      <c r="O6" s="7"/>
    </row>
    <row r="7" spans="1:17" ht="14.5">
      <c r="A7" s="9" t="s">
        <v>7</v>
      </c>
      <c r="B7" s="10" t="s">
        <v>8</v>
      </c>
      <c r="C7" s="11"/>
      <c r="D7" s="12" t="s">
        <v>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14.5">
      <c r="A8" s="15" t="s">
        <v>10</v>
      </c>
      <c r="B8" s="16" t="s">
        <v>11</v>
      </c>
      <c r="C8" s="17"/>
      <c r="D8" s="18" t="s">
        <v>12</v>
      </c>
      <c r="E8" s="19"/>
      <c r="F8" s="19"/>
      <c r="G8" s="19"/>
      <c r="H8" s="19"/>
      <c r="I8" s="19"/>
      <c r="J8" s="19" t="s">
        <v>13</v>
      </c>
      <c r="K8" s="19"/>
      <c r="L8" s="19"/>
      <c r="M8" s="19"/>
      <c r="N8" s="19" t="s">
        <v>14</v>
      </c>
      <c r="O8" s="19"/>
      <c r="P8" s="19"/>
      <c r="Q8" s="20"/>
    </row>
    <row r="9" spans="1:17">
      <c r="A9" s="21" t="s">
        <v>15</v>
      </c>
      <c r="B9" s="22" t="s">
        <v>16</v>
      </c>
      <c r="C9" s="23"/>
      <c r="D9" s="24" t="s">
        <v>17</v>
      </c>
      <c r="E9" s="25" t="s">
        <v>18</v>
      </c>
      <c r="F9" s="25" t="s">
        <v>19</v>
      </c>
      <c r="G9" s="25" t="s">
        <v>20</v>
      </c>
      <c r="H9" s="25" t="s">
        <v>21</v>
      </c>
      <c r="I9" s="25" t="s">
        <v>22</v>
      </c>
      <c r="J9" s="25" t="s">
        <v>23</v>
      </c>
      <c r="K9" s="25" t="s">
        <v>24</v>
      </c>
      <c r="L9" s="25" t="s">
        <v>25</v>
      </c>
      <c r="M9" s="25" t="s">
        <v>26</v>
      </c>
      <c r="N9" s="25" t="s">
        <v>27</v>
      </c>
      <c r="O9" s="25" t="s">
        <v>28</v>
      </c>
      <c r="P9" s="25" t="s">
        <v>29</v>
      </c>
      <c r="Q9" s="26" t="s">
        <v>30</v>
      </c>
    </row>
    <row r="10" spans="1:17" ht="14.5" thickBot="1">
      <c r="A10" s="27" t="s">
        <v>31</v>
      </c>
      <c r="B10" s="28" t="s">
        <v>32</v>
      </c>
      <c r="C10" s="29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</row>
    <row r="11" spans="1:17">
      <c r="A11" s="30" t="s">
        <v>33</v>
      </c>
      <c r="B11" s="13"/>
      <c r="C11" s="14"/>
      <c r="D11" s="31" t="s">
        <v>34</v>
      </c>
      <c r="E11" s="32"/>
      <c r="F11" s="32" t="s">
        <v>35</v>
      </c>
      <c r="G11" s="33">
        <v>1</v>
      </c>
      <c r="H11" s="34">
        <v>31.948139000000001</v>
      </c>
      <c r="I11" s="35">
        <v>31.948139000000001</v>
      </c>
      <c r="J11" s="32" t="s">
        <v>36</v>
      </c>
      <c r="K11" s="36">
        <v>8.0791538461538455</v>
      </c>
      <c r="L11" s="33">
        <v>0.43</v>
      </c>
      <c r="M11" s="37">
        <v>3.4740361538461535</v>
      </c>
      <c r="N11" s="32" t="s">
        <v>37</v>
      </c>
      <c r="O11" s="32">
        <v>21700</v>
      </c>
      <c r="P11" s="32">
        <v>50000</v>
      </c>
      <c r="Q11" s="38">
        <f>O11/P11</f>
        <v>0.434</v>
      </c>
    </row>
    <row r="12" spans="1:17" ht="14.5">
      <c r="A12" s="15" t="s">
        <v>38</v>
      </c>
      <c r="B12" s="39" t="s">
        <v>39</v>
      </c>
      <c r="C12" s="40" t="s">
        <v>22</v>
      </c>
      <c r="D12" s="31" t="s">
        <v>40</v>
      </c>
      <c r="E12" s="32"/>
      <c r="F12" s="32" t="s">
        <v>35</v>
      </c>
      <c r="G12" s="33">
        <v>1</v>
      </c>
      <c r="H12" s="34">
        <v>48.59</v>
      </c>
      <c r="I12" s="35">
        <v>48.59</v>
      </c>
      <c r="J12" s="32" t="s">
        <v>41</v>
      </c>
      <c r="K12" s="36">
        <v>7.6923076923076916</v>
      </c>
      <c r="L12" s="33">
        <v>0.43</v>
      </c>
      <c r="M12" s="37">
        <v>3.3076923076923075</v>
      </c>
      <c r="N12" s="32" t="s">
        <v>42</v>
      </c>
      <c r="O12" s="32">
        <v>21700</v>
      </c>
      <c r="P12" s="32">
        <v>50000</v>
      </c>
      <c r="Q12" s="38">
        <f t="shared" ref="Q12:Q21" si="0">O12/P12</f>
        <v>0.434</v>
      </c>
    </row>
    <row r="13" spans="1:17">
      <c r="A13" s="41" t="s">
        <v>43</v>
      </c>
      <c r="B13" s="42" t="s">
        <v>44</v>
      </c>
      <c r="C13" s="43">
        <v>305.35000000000002</v>
      </c>
      <c r="D13" s="31" t="s">
        <v>45</v>
      </c>
      <c r="E13" s="44"/>
      <c r="F13" s="32" t="s">
        <v>35</v>
      </c>
      <c r="G13" s="33">
        <v>1</v>
      </c>
      <c r="H13" s="34">
        <v>79.329579350000003</v>
      </c>
      <c r="I13" s="35">
        <v>79.329579350000003</v>
      </c>
      <c r="J13" s="32" t="s">
        <v>46</v>
      </c>
      <c r="K13" s="36">
        <v>40.384615384615401</v>
      </c>
      <c r="L13" s="33">
        <v>0.43</v>
      </c>
      <c r="M13" s="37">
        <v>17.365384615384624</v>
      </c>
      <c r="N13" s="32" t="s">
        <v>47</v>
      </c>
      <c r="O13" s="32">
        <v>28300</v>
      </c>
      <c r="P13" s="32">
        <v>50000</v>
      </c>
      <c r="Q13" s="38">
        <f t="shared" si="0"/>
        <v>0.56599999999999995</v>
      </c>
    </row>
    <row r="14" spans="1:17">
      <c r="A14" s="41"/>
      <c r="B14" s="42" t="s">
        <v>48</v>
      </c>
      <c r="C14" s="45">
        <v>1435.41</v>
      </c>
      <c r="D14" s="31" t="s">
        <v>49</v>
      </c>
      <c r="E14" s="44"/>
      <c r="F14" s="32" t="s">
        <v>35</v>
      </c>
      <c r="G14" s="33">
        <v>1</v>
      </c>
      <c r="H14" s="34">
        <v>61.6185674388908</v>
      </c>
      <c r="I14" s="35">
        <v>61.6185674388908</v>
      </c>
      <c r="J14" s="32" t="s">
        <v>50</v>
      </c>
      <c r="K14" s="36">
        <v>6.08</v>
      </c>
      <c r="L14" s="33">
        <v>0.43</v>
      </c>
      <c r="M14" s="37">
        <v>2.6143999999999998</v>
      </c>
      <c r="N14" s="32" t="s">
        <v>51</v>
      </c>
      <c r="O14" s="32">
        <v>5000</v>
      </c>
      <c r="P14" s="32">
        <v>50000</v>
      </c>
      <c r="Q14" s="38">
        <f t="shared" si="0"/>
        <v>0.1</v>
      </c>
    </row>
    <row r="15" spans="1:17">
      <c r="A15" s="41"/>
      <c r="B15" s="42" t="s">
        <v>52</v>
      </c>
      <c r="C15" s="45">
        <v>28.63</v>
      </c>
      <c r="D15" s="31" t="s">
        <v>53</v>
      </c>
      <c r="E15" s="32"/>
      <c r="F15" s="32" t="s">
        <v>35</v>
      </c>
      <c r="G15" s="33">
        <v>1</v>
      </c>
      <c r="H15" s="34">
        <v>54.13</v>
      </c>
      <c r="I15" s="35">
        <v>54.13</v>
      </c>
      <c r="J15" s="32" t="s">
        <v>54</v>
      </c>
      <c r="K15" s="36">
        <v>0.79800000000000004</v>
      </c>
      <c r="L15" s="33">
        <v>0.43</v>
      </c>
      <c r="M15" s="37">
        <v>0.34314</v>
      </c>
      <c r="N15" s="32" t="s">
        <v>55</v>
      </c>
      <c r="O15" s="32">
        <v>71000</v>
      </c>
      <c r="P15" s="32">
        <v>50000</v>
      </c>
      <c r="Q15" s="38">
        <f t="shared" si="0"/>
        <v>1.42</v>
      </c>
    </row>
    <row r="16" spans="1:17">
      <c r="A16" s="41"/>
      <c r="B16" s="39" t="s">
        <v>56</v>
      </c>
      <c r="C16" s="45">
        <f>SUM(M11:M27)</f>
        <v>62.218453076923083</v>
      </c>
      <c r="D16" s="31" t="s">
        <v>57</v>
      </c>
      <c r="E16" s="32"/>
      <c r="F16" s="32" t="s">
        <v>35</v>
      </c>
      <c r="G16" s="33">
        <v>1</v>
      </c>
      <c r="H16" s="34">
        <v>57.14</v>
      </c>
      <c r="I16" s="35">
        <v>57.14</v>
      </c>
      <c r="J16" s="32" t="s">
        <v>58</v>
      </c>
      <c r="K16" s="36">
        <v>5.49</v>
      </c>
      <c r="L16" s="33">
        <v>0.43</v>
      </c>
      <c r="M16" s="37">
        <v>2.3607</v>
      </c>
      <c r="N16" s="32" t="s">
        <v>59</v>
      </c>
      <c r="O16" s="32">
        <v>75000</v>
      </c>
      <c r="P16" s="32">
        <v>50000</v>
      </c>
      <c r="Q16" s="38">
        <f t="shared" si="0"/>
        <v>1.5</v>
      </c>
    </row>
    <row r="17" spans="1:17">
      <c r="A17" s="41"/>
      <c r="B17" s="39" t="s">
        <v>60</v>
      </c>
      <c r="C17" s="45">
        <v>30.36</v>
      </c>
      <c r="D17" s="31" t="s">
        <v>61</v>
      </c>
      <c r="E17" s="32"/>
      <c r="F17" s="32" t="s">
        <v>35</v>
      </c>
      <c r="G17" s="33">
        <v>1</v>
      </c>
      <c r="H17" s="34">
        <v>57.14</v>
      </c>
      <c r="I17" s="35">
        <v>57.14</v>
      </c>
      <c r="J17" s="32" t="s">
        <v>62</v>
      </c>
      <c r="K17" s="36">
        <v>0.33</v>
      </c>
      <c r="L17" s="33">
        <v>0.43</v>
      </c>
      <c r="M17" s="37">
        <v>0.1419</v>
      </c>
      <c r="N17" s="32" t="s">
        <v>63</v>
      </c>
      <c r="O17" s="32">
        <v>5000</v>
      </c>
      <c r="P17" s="32">
        <v>50000</v>
      </c>
      <c r="Q17" s="38">
        <f t="shared" si="0"/>
        <v>0.1</v>
      </c>
    </row>
    <row r="18" spans="1:17">
      <c r="A18" s="41"/>
      <c r="B18" s="39" t="s">
        <v>64</v>
      </c>
      <c r="C18" s="45">
        <f>SUM(Q11:Q21)</f>
        <v>9.6639999999999997</v>
      </c>
      <c r="D18" s="31" t="s">
        <v>65</v>
      </c>
      <c r="E18" s="32"/>
      <c r="F18" s="32" t="s">
        <v>35</v>
      </c>
      <c r="G18" s="33">
        <v>1</v>
      </c>
      <c r="H18" s="34">
        <v>70.399900000000002</v>
      </c>
      <c r="I18" s="35">
        <v>70.399900000000002</v>
      </c>
      <c r="J18" s="32" t="s">
        <v>66</v>
      </c>
      <c r="K18" s="36">
        <v>5.43</v>
      </c>
      <c r="L18" s="33">
        <v>0.43</v>
      </c>
      <c r="M18" s="37">
        <v>2.3348999999999998</v>
      </c>
      <c r="N18" s="32" t="s">
        <v>67</v>
      </c>
      <c r="O18" s="32">
        <v>73000</v>
      </c>
      <c r="P18" s="32">
        <v>50000</v>
      </c>
      <c r="Q18" s="38">
        <f t="shared" si="0"/>
        <v>1.46</v>
      </c>
    </row>
    <row r="19" spans="1:17">
      <c r="A19" s="46" t="s">
        <v>68</v>
      </c>
      <c r="B19" s="19"/>
      <c r="C19" s="45">
        <f>SUM(C13:C18)</f>
        <v>1871.6324530769234</v>
      </c>
      <c r="D19" s="31" t="s">
        <v>69</v>
      </c>
      <c r="E19" s="32"/>
      <c r="F19" s="32" t="s">
        <v>35</v>
      </c>
      <c r="G19" s="33">
        <v>1</v>
      </c>
      <c r="H19" s="34">
        <v>16.684999999999999</v>
      </c>
      <c r="I19" s="35">
        <v>16.684999999999999</v>
      </c>
      <c r="J19" s="32" t="s">
        <v>70</v>
      </c>
      <c r="K19" s="36">
        <v>15.24</v>
      </c>
      <c r="L19" s="33">
        <v>0.43</v>
      </c>
      <c r="M19" s="37">
        <v>6.5532000000000004</v>
      </c>
      <c r="N19" s="32" t="s">
        <v>71</v>
      </c>
      <c r="O19" s="32">
        <v>75000</v>
      </c>
      <c r="P19" s="32">
        <v>50000</v>
      </c>
      <c r="Q19" s="38">
        <f t="shared" si="0"/>
        <v>1.5</v>
      </c>
    </row>
    <row r="20" spans="1:17">
      <c r="A20" s="47" t="s">
        <v>72</v>
      </c>
      <c r="B20" s="39" t="s">
        <v>73</v>
      </c>
      <c r="C20" s="45">
        <v>60</v>
      </c>
      <c r="D20" s="31" t="s">
        <v>74</v>
      </c>
      <c r="E20" s="32"/>
      <c r="F20" s="32" t="s">
        <v>35</v>
      </c>
      <c r="G20" s="33">
        <v>1</v>
      </c>
      <c r="H20" s="34">
        <v>40.187752000000003</v>
      </c>
      <c r="I20" s="35">
        <v>40.187752000000003</v>
      </c>
      <c r="J20" s="32" t="s">
        <v>75</v>
      </c>
      <c r="K20" s="36">
        <v>3.2200000000000006</v>
      </c>
      <c r="L20" s="33">
        <v>0.43</v>
      </c>
      <c r="M20" s="37">
        <v>1.3846000000000003</v>
      </c>
      <c r="N20" s="32" t="s">
        <v>76</v>
      </c>
      <c r="O20" s="32">
        <v>48500</v>
      </c>
      <c r="P20" s="32">
        <v>50000</v>
      </c>
      <c r="Q20" s="38">
        <f t="shared" si="0"/>
        <v>0.97</v>
      </c>
    </row>
    <row r="21" spans="1:17">
      <c r="A21" s="47"/>
      <c r="B21" s="39" t="s">
        <v>77</v>
      </c>
      <c r="C21" s="45">
        <v>90</v>
      </c>
      <c r="D21" s="31" t="s">
        <v>78</v>
      </c>
      <c r="E21" s="32"/>
      <c r="F21" s="32" t="s">
        <v>35</v>
      </c>
      <c r="G21" s="33">
        <v>1</v>
      </c>
      <c r="H21" s="34">
        <v>27.43</v>
      </c>
      <c r="I21" s="35">
        <v>27.43</v>
      </c>
      <c r="J21" s="32" t="s">
        <v>79</v>
      </c>
      <c r="K21" s="36">
        <v>16.649999999999999</v>
      </c>
      <c r="L21" s="33">
        <v>0.43</v>
      </c>
      <c r="M21" s="37">
        <v>7.1594999999999995</v>
      </c>
      <c r="N21" s="32" t="s">
        <v>80</v>
      </c>
      <c r="O21" s="32">
        <v>59000</v>
      </c>
      <c r="P21" s="32">
        <v>50000</v>
      </c>
      <c r="Q21" s="38">
        <f t="shared" si="0"/>
        <v>1.18</v>
      </c>
    </row>
    <row r="22" spans="1:17">
      <c r="A22" s="47"/>
      <c r="B22" s="39" t="s">
        <v>81</v>
      </c>
      <c r="C22" s="45">
        <v>95</v>
      </c>
      <c r="D22" s="31" t="s">
        <v>82</v>
      </c>
      <c r="E22" s="48"/>
      <c r="F22" s="32" t="s">
        <v>35</v>
      </c>
      <c r="G22" s="33">
        <v>1</v>
      </c>
      <c r="H22" s="34">
        <v>905.4</v>
      </c>
      <c r="I22" s="35">
        <v>905.4</v>
      </c>
      <c r="J22" s="32" t="s">
        <v>83</v>
      </c>
      <c r="K22" s="36">
        <v>35.299999999999997</v>
      </c>
      <c r="L22" s="33">
        <v>0.43</v>
      </c>
      <c r="M22" s="37">
        <v>15.178999999999998</v>
      </c>
      <c r="N22" s="32"/>
      <c r="O22" s="32"/>
      <c r="P22" s="32"/>
      <c r="Q22" s="38"/>
    </row>
    <row r="23" spans="1:17">
      <c r="A23" s="46" t="s">
        <v>84</v>
      </c>
      <c r="B23" s="19"/>
      <c r="C23" s="45">
        <f>SUM(C20:C22)</f>
        <v>245</v>
      </c>
      <c r="D23" s="49" t="s">
        <v>85</v>
      </c>
      <c r="E23" s="50"/>
      <c r="F23" s="32" t="s">
        <v>35</v>
      </c>
      <c r="G23" s="33">
        <v>1</v>
      </c>
      <c r="H23" s="34">
        <v>165.86</v>
      </c>
      <c r="I23" s="35">
        <v>165.86</v>
      </c>
      <c r="J23" s="32"/>
      <c r="K23" s="36"/>
      <c r="L23" s="33"/>
      <c r="M23" s="37"/>
      <c r="N23" s="32"/>
      <c r="O23" s="32"/>
      <c r="P23" s="32"/>
      <c r="Q23" s="51"/>
    </row>
    <row r="24" spans="1:17">
      <c r="A24" s="52" t="s">
        <v>86</v>
      </c>
      <c r="B24" s="53"/>
      <c r="C24" s="45">
        <f>C26-C19-C23</f>
        <v>63.367546923076588</v>
      </c>
      <c r="D24" s="49" t="s">
        <v>87</v>
      </c>
      <c r="E24" s="50"/>
      <c r="F24" s="32" t="s">
        <v>35</v>
      </c>
      <c r="G24" s="33">
        <v>1</v>
      </c>
      <c r="H24" s="34">
        <v>53.957999999999998</v>
      </c>
      <c r="I24" s="35">
        <v>53.957999999999998</v>
      </c>
      <c r="J24" s="32"/>
      <c r="K24" s="36"/>
      <c r="L24" s="33"/>
      <c r="M24" s="37"/>
      <c r="N24" s="32"/>
      <c r="O24" s="32"/>
      <c r="P24" s="32"/>
      <c r="Q24" s="51"/>
    </row>
    <row r="25" spans="1:17">
      <c r="A25" s="52" t="s">
        <v>88</v>
      </c>
      <c r="B25" s="53"/>
      <c r="C25" s="45">
        <f>C26*0.13</f>
        <v>283.40000000000003</v>
      </c>
      <c r="D25" s="54" t="s">
        <v>89</v>
      </c>
      <c r="E25" s="55"/>
      <c r="F25" s="32" t="s">
        <v>35</v>
      </c>
      <c r="G25" s="33">
        <v>1</v>
      </c>
      <c r="H25" s="34">
        <v>24.18</v>
      </c>
      <c r="I25" s="35">
        <v>24.18</v>
      </c>
      <c r="J25" s="32"/>
      <c r="K25" s="36"/>
      <c r="L25" s="33"/>
      <c r="M25" s="37"/>
      <c r="N25" s="32"/>
      <c r="O25" s="32"/>
      <c r="P25" s="32"/>
      <c r="Q25" s="51"/>
    </row>
    <row r="26" spans="1:17">
      <c r="A26" s="56" t="s">
        <v>90</v>
      </c>
      <c r="B26" s="57"/>
      <c r="C26" s="58">
        <v>2180</v>
      </c>
      <c r="D26" s="54" t="s">
        <v>91</v>
      </c>
      <c r="E26" s="55"/>
      <c r="F26" s="32" t="s">
        <v>92</v>
      </c>
      <c r="G26" s="33">
        <v>1</v>
      </c>
      <c r="H26" s="34">
        <v>46.77</v>
      </c>
      <c r="I26" s="35">
        <v>46.767827522347503</v>
      </c>
      <c r="J26" s="32"/>
      <c r="K26" s="36"/>
      <c r="L26" s="33"/>
      <c r="M26" s="37"/>
      <c r="N26" s="59"/>
      <c r="O26" s="59"/>
      <c r="P26" s="59"/>
      <c r="Q26" s="60"/>
    </row>
    <row r="27" spans="1:17" ht="14.5" thickBot="1">
      <c r="A27" s="61" t="s">
        <v>93</v>
      </c>
      <c r="B27" s="62"/>
      <c r="C27" s="63">
        <f>C26*1.13</f>
        <v>2463.3999999999996</v>
      </c>
      <c r="D27" s="64"/>
      <c r="E27" s="65"/>
      <c r="F27" s="65"/>
      <c r="G27" s="66"/>
      <c r="H27" s="67"/>
      <c r="I27" s="67"/>
      <c r="J27" s="65"/>
      <c r="K27" s="66"/>
      <c r="L27" s="66"/>
      <c r="M27" s="68"/>
      <c r="N27" s="65"/>
      <c r="O27" s="65"/>
      <c r="P27" s="65"/>
      <c r="Q27" s="69"/>
    </row>
    <row r="28" spans="1:17">
      <c r="A28" s="70" t="s">
        <v>94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</sheetData>
  <mergeCells count="30">
    <mergeCell ref="A19:B19"/>
    <mergeCell ref="A20:A22"/>
    <mergeCell ref="A23:B23"/>
    <mergeCell ref="A24:B24"/>
    <mergeCell ref="A25:B25"/>
    <mergeCell ref="O9:O10"/>
    <mergeCell ref="P9:P10"/>
    <mergeCell ref="Q9:Q10"/>
    <mergeCell ref="B10:C10"/>
    <mergeCell ref="A11:C11"/>
    <mergeCell ref="A13:A18"/>
    <mergeCell ref="I9:I10"/>
    <mergeCell ref="J9:J10"/>
    <mergeCell ref="K9:K10"/>
    <mergeCell ref="L9:L10"/>
    <mergeCell ref="M9:M10"/>
    <mergeCell ref="N9:N10"/>
    <mergeCell ref="B9:C9"/>
    <mergeCell ref="D9:D10"/>
    <mergeCell ref="E9:E10"/>
    <mergeCell ref="F9:F10"/>
    <mergeCell ref="G9:G10"/>
    <mergeCell ref="H9:H10"/>
    <mergeCell ref="A1:Q1"/>
    <mergeCell ref="B7:C7"/>
    <mergeCell ref="D7:Q7"/>
    <mergeCell ref="B8:C8"/>
    <mergeCell ref="D8:I8"/>
    <mergeCell ref="J8:M8"/>
    <mergeCell ref="N8:Q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2021-02-03T09:12:13Z</dcterms:modified>
</cp:coreProperties>
</file>