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Sheet1" sheetId="1" r:id="rId1"/>
    <sheet name="Sheet3" sheetId="3" r:id="rId2"/>
  </sheets>
  <externalReferences>
    <externalReference r:id="rId3"/>
    <externalReference r:id="rId4"/>
  </externalReferences>
  <definedNames>
    <definedName name="_xlnm._FilterDatabase" localSheetId="0" hidden="1">Sheet1!$A$1:$L$9</definedName>
  </definedNames>
  <calcPr calcId="144525"/>
</workbook>
</file>

<file path=xl/sharedStrings.xml><?xml version="1.0" encoding="utf-8"?>
<sst xmlns="http://schemas.openxmlformats.org/spreadsheetml/2006/main" count="58" uniqueCount="49">
  <si>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</si>
  <si>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</si>
  <si>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</si>
  <si>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</si>
  <si>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</si>
  <si>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</si>
  <si>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</si>
  <si>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</si>
  <si>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</si>
  <si>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</si>
  <si>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</si>
  <si>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</si>
  <si>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</si>
  <si>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</si>
  <si>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</si>
  <si>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</si>
  <si>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</si>
  <si>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</si>
  <si>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2021.02</t>
  </si>
  <si>
    <t>317054745359</t>
  </si>
  <si>
    <t>商淑霞</t>
  </si>
  <si>
    <t>132930197103112268</t>
  </si>
  <si>
    <t>15511724026</t>
  </si>
  <si>
    <t>317066322397</t>
  </si>
  <si>
    <t>马洪臣</t>
  </si>
  <si>
    <t>130983198809203319</t>
  </si>
  <si>
    <t>已婚</t>
  </si>
  <si>
    <t>317097950085</t>
  </si>
  <si>
    <t>王伟</t>
  </si>
  <si>
    <t>142623199004023017</t>
  </si>
  <si>
    <t>13126564144</t>
  </si>
  <si>
    <t>317059671409</t>
  </si>
  <si>
    <t>邓春博</t>
  </si>
  <si>
    <t>130983198703101672</t>
  </si>
  <si>
    <t>合计</t>
  </si>
  <si>
    <t>编制：汪梦娜</t>
  </si>
  <si>
    <t>电话：18911422660</t>
  </si>
  <si>
    <t>减少3人</t>
  </si>
  <si>
    <t>317059665533</t>
  </si>
  <si>
    <t>王巨云</t>
  </si>
  <si>
    <t>132930196410261613</t>
  </si>
  <si>
    <t>2021.01</t>
  </si>
  <si>
    <t>317059674789</t>
  </si>
  <si>
    <t>王万新</t>
  </si>
  <si>
    <t>132930197305251637</t>
  </si>
  <si>
    <t>317059687830</t>
  </si>
  <si>
    <t>张立茶</t>
  </si>
  <si>
    <t>130983199105251122</t>
  </si>
  <si>
    <t>13931708084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</si>
</sst>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/>
    </xf>
    <xf numFmtId="176" fontId="5" fillId="0" borderId="1" xfId="11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1" xfId="0" applyFont="1" applyFill="1" applyBorder="1" applyAlignment="1"/>
    <xf numFmtId="49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B17" sqref="B17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7" t="s">
        <v>12</v>
      </c>
      <c r="K3" s="28" t="s">
        <v>13</v>
      </c>
      <c r="L3" s="28" t="s">
        <v>14</v>
      </c>
    </row>
    <row r="4" s="1" customFormat="1" ht="16.5" spans="1:12">
      <c r="A4" s="11">
        <v>1</v>
      </c>
      <c r="B4" s="12" t="s">
        <v>15</v>
      </c>
      <c r="C4" s="12" t="s">
        <v>16</v>
      </c>
      <c r="D4" s="12" t="s">
        <v>17</v>
      </c>
      <c r="E4" s="13">
        <v>3180</v>
      </c>
      <c r="F4" s="14">
        <v>5</v>
      </c>
      <c r="G4" s="14">
        <v>5</v>
      </c>
      <c r="H4" s="13">
        <v>318</v>
      </c>
      <c r="I4" s="15" t="s">
        <v>18</v>
      </c>
      <c r="J4" s="12">
        <f>VLOOKUP(D4,[1]缴费信息明细!D$5:J$307,7,0)</f>
        <v>15732729237</v>
      </c>
      <c r="K4" s="12" t="str">
        <f>VLOOKUP(D4,[1]缴费信息明细!D$5:K$307,8,0)</f>
        <v>已婚</v>
      </c>
      <c r="L4" s="29"/>
    </row>
    <row r="5" s="1" customFormat="1" ht="16.5" spans="1:12">
      <c r="A5" s="11">
        <v>2</v>
      </c>
      <c r="B5" s="12" t="s">
        <v>19</v>
      </c>
      <c r="C5" s="12" t="s">
        <v>20</v>
      </c>
      <c r="D5" s="15" t="s">
        <v>21</v>
      </c>
      <c r="E5" s="13">
        <v>4180</v>
      </c>
      <c r="F5" s="14">
        <v>5</v>
      </c>
      <c r="G5" s="14">
        <v>5</v>
      </c>
      <c r="H5" s="13">
        <v>418</v>
      </c>
      <c r="I5" s="15" t="s">
        <v>18</v>
      </c>
      <c r="J5" s="12" t="s">
        <v>22</v>
      </c>
      <c r="K5" s="12" t="str">
        <f>VLOOKUP(C5,[2]Sheet1!C$3:D$382,2,0)</f>
        <v>已婚</v>
      </c>
      <c r="L5" s="29"/>
    </row>
    <row r="6" s="1" customFormat="1" ht="16.5" spans="1:12">
      <c r="A6" s="11">
        <v>3</v>
      </c>
      <c r="B6" s="12" t="s">
        <v>23</v>
      </c>
      <c r="C6" s="12" t="s">
        <v>24</v>
      </c>
      <c r="D6" s="15" t="s">
        <v>25</v>
      </c>
      <c r="E6" s="13">
        <v>3180</v>
      </c>
      <c r="F6" s="14">
        <v>5</v>
      </c>
      <c r="G6" s="14">
        <v>5</v>
      </c>
      <c r="H6" s="13">
        <v>318</v>
      </c>
      <c r="I6" s="15" t="s">
        <v>18</v>
      </c>
      <c r="J6" s="12">
        <v>17761520565</v>
      </c>
      <c r="K6" s="12" t="s">
        <v>26</v>
      </c>
      <c r="L6" s="29"/>
    </row>
    <row r="7" s="1" customFormat="1" ht="16.5" spans="1:12">
      <c r="A7" s="11">
        <v>4</v>
      </c>
      <c r="B7" s="16" t="s">
        <v>27</v>
      </c>
      <c r="C7" s="17" t="s">
        <v>28</v>
      </c>
      <c r="D7" s="18" t="s">
        <v>29</v>
      </c>
      <c r="E7" s="13">
        <v>4180</v>
      </c>
      <c r="F7" s="14">
        <v>5</v>
      </c>
      <c r="G7" s="14">
        <v>5</v>
      </c>
      <c r="H7" s="13">
        <v>418</v>
      </c>
      <c r="I7" s="15" t="s">
        <v>18</v>
      </c>
      <c r="J7" s="30" t="s">
        <v>30</v>
      </c>
      <c r="K7" s="31" t="s">
        <v>26</v>
      </c>
      <c r="L7" s="32"/>
    </row>
    <row r="8" s="1" customFormat="1" ht="16.5" spans="1:12">
      <c r="A8" s="11">
        <v>5</v>
      </c>
      <c r="B8" s="11" t="s">
        <v>31</v>
      </c>
      <c r="C8" s="19" t="s">
        <v>32</v>
      </c>
      <c r="D8" s="15" t="s">
        <v>33</v>
      </c>
      <c r="E8" s="13">
        <v>3180</v>
      </c>
      <c r="F8" s="14">
        <v>5</v>
      </c>
      <c r="G8" s="14">
        <v>5</v>
      </c>
      <c r="H8" s="13">
        <v>318</v>
      </c>
      <c r="I8" s="15" t="s">
        <v>18</v>
      </c>
      <c r="J8" s="11">
        <v>13784736564</v>
      </c>
      <c r="K8" s="11" t="s">
        <v>26</v>
      </c>
      <c r="L8" s="32"/>
    </row>
    <row r="9" s="1" customFormat="1" spans="1:12">
      <c r="A9" s="20" t="s">
        <v>34</v>
      </c>
      <c r="B9" s="21"/>
      <c r="C9" s="21"/>
      <c r="D9" s="21"/>
      <c r="E9" s="21"/>
      <c r="F9" s="21"/>
      <c r="G9" s="21"/>
      <c r="H9" s="21">
        <f>SUM(H4:H8)</f>
        <v>1790</v>
      </c>
      <c r="I9" s="21"/>
      <c r="J9" s="21"/>
      <c r="K9" s="21"/>
      <c r="L9" s="21"/>
    </row>
    <row r="11" spans="8:8">
      <c r="H11" s="1">
        <f>H9/2</f>
        <v>895</v>
      </c>
    </row>
    <row r="12" s="1" customFormat="1" spans="2:8">
      <c r="B12" s="22" t="s">
        <v>35</v>
      </c>
      <c r="D12" s="4"/>
      <c r="E12" s="23" t="s">
        <v>36</v>
      </c>
      <c r="F12" s="24"/>
      <c r="G12" s="5"/>
      <c r="H12" s="5"/>
    </row>
    <row r="15" spans="1:2">
      <c r="A15" s="25" t="s">
        <v>37</v>
      </c>
      <c r="B15" s="26"/>
    </row>
    <row r="16" s="1" customFormat="1" ht="16.5" spans="1:12">
      <c r="A16" s="11">
        <v>2</v>
      </c>
      <c r="B16" s="12" t="s">
        <v>38</v>
      </c>
      <c r="C16" s="12" t="s">
        <v>39</v>
      </c>
      <c r="D16" s="12" t="s">
        <v>40</v>
      </c>
      <c r="E16" s="13">
        <v>4180</v>
      </c>
      <c r="F16" s="14">
        <v>5</v>
      </c>
      <c r="G16" s="14">
        <v>5</v>
      </c>
      <c r="H16" s="13">
        <v>418</v>
      </c>
      <c r="I16" s="15" t="s">
        <v>41</v>
      </c>
      <c r="J16" s="12">
        <f>VLOOKUP(D16,[1]缴费信息明细!D$5:J$307,7,0)</f>
        <v>15511724006</v>
      </c>
      <c r="K16" s="12" t="str">
        <f>VLOOKUP(D16,[1]缴费信息明细!D$5:K$307,8,0)</f>
        <v>已婚</v>
      </c>
      <c r="L16" s="29"/>
    </row>
    <row r="17" s="1" customFormat="1" ht="16.5" spans="1:12">
      <c r="A17" s="11">
        <v>3</v>
      </c>
      <c r="B17" s="12" t="s">
        <v>42</v>
      </c>
      <c r="C17" s="12" t="s">
        <v>43</v>
      </c>
      <c r="D17" s="12" t="s">
        <v>44</v>
      </c>
      <c r="E17" s="13">
        <v>3180</v>
      </c>
      <c r="F17" s="14">
        <v>5</v>
      </c>
      <c r="G17" s="14">
        <v>5</v>
      </c>
      <c r="H17" s="13">
        <v>318</v>
      </c>
      <c r="I17" s="15" t="s">
        <v>41</v>
      </c>
      <c r="J17" s="12" t="str">
        <f>VLOOKUP(D17,[1]缴费信息明细!D$5:J$307,7,0)</f>
        <v>15127722586</v>
      </c>
      <c r="K17" s="12" t="str">
        <f>VLOOKUP(D17,[1]缴费信息明细!D$5:K$307,8,0)</f>
        <v>已婚</v>
      </c>
      <c r="L17" s="29"/>
    </row>
    <row r="18" s="1" customFormat="1" ht="16.5" spans="1:12">
      <c r="A18" s="11">
        <v>6</v>
      </c>
      <c r="B18" s="11" t="s">
        <v>45</v>
      </c>
      <c r="C18" s="19" t="s">
        <v>46</v>
      </c>
      <c r="D18" s="15" t="s">
        <v>47</v>
      </c>
      <c r="E18" s="13">
        <v>1790</v>
      </c>
      <c r="F18" s="14">
        <v>5</v>
      </c>
      <c r="G18" s="14">
        <v>5</v>
      </c>
      <c r="H18" s="13">
        <v>179</v>
      </c>
      <c r="I18" s="15" t="s">
        <v>41</v>
      </c>
      <c r="J18" s="11" t="s">
        <v>48</v>
      </c>
      <c r="K18" s="11" t="s">
        <v>26</v>
      </c>
      <c r="L18" s="32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毛爷爷，我男神</cp:lastModifiedBy>
  <dcterms:created xsi:type="dcterms:W3CDTF">2019-10-06T07:59:00Z</dcterms:created>
  <dcterms:modified xsi:type="dcterms:W3CDTF">2021-02-05T06:57:33Z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