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</externalReferences>
  <definedNames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劳务费!$A$1:$O$41</definedName>
    <definedName name="_xlnm._FilterDatabase" localSheetId="0" hidden="1">劳务费!$A$1:$O$41</definedName>
  </definedNames>
  <calcPr calcId="144525"/>
</workbook>
</file>

<file path=xl/sharedStrings.xml><?xml version="1.0" encoding="utf-8"?>
<sst xmlns="http://schemas.openxmlformats.org/spreadsheetml/2006/main" count="289" uniqueCount="132">
  <si>
    <t>宏达翔劳务公司2021.02月份工人工资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</si>
  <si>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</si>
  <si>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</si>
  <si>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</si>
  <si>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</si>
  <si>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</si>
  <si>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</si>
  <si>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</si>
  <si>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</si>
  <si>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</si>
  <si>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</si>
  <si>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</si>
  <si>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</si>
  <si>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</si>
  <si>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</si>
  <si>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</si>
  <si>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前工序</t>
  </si>
  <si>
    <t>高振刚</t>
  </si>
  <si>
    <t>2020-09-23</t>
  </si>
  <si>
    <t>刘帅</t>
  </si>
  <si>
    <t>临时工</t>
  </si>
  <si>
    <t>蔡华星</t>
  </si>
  <si>
    <t>焊接车间</t>
  </si>
  <si>
    <t>焦卫青</t>
  </si>
  <si>
    <t>2020-12-08</t>
  </si>
  <si>
    <t>杨耀辉</t>
  </si>
  <si>
    <t>杨强</t>
  </si>
  <si>
    <t>姜阔</t>
  </si>
  <si>
    <t>曹塬</t>
  </si>
  <si>
    <t>骨架组装</t>
  </si>
  <si>
    <t>曲荣军</t>
  </si>
  <si>
    <t>2020-12-25</t>
  </si>
  <si>
    <t>赵明明</t>
  </si>
  <si>
    <t>胡艳丽</t>
  </si>
  <si>
    <t>赵童</t>
  </si>
  <si>
    <t>韩龙飞</t>
  </si>
  <si>
    <t>2021-02-17</t>
  </si>
  <si>
    <t>许文硕</t>
  </si>
  <si>
    <t>座椅车间</t>
  </si>
  <si>
    <t>杨希动</t>
  </si>
  <si>
    <t>2020-06-29</t>
  </si>
  <si>
    <t>王悦丞</t>
  </si>
  <si>
    <t>2020-09-18</t>
  </si>
  <si>
    <t>张学建</t>
  </si>
  <si>
    <t>2020-10-09</t>
  </si>
  <si>
    <t>缝纫车间</t>
  </si>
  <si>
    <t>邓春萌</t>
  </si>
  <si>
    <t>2020-06-06</t>
  </si>
  <si>
    <t>发泡车间</t>
  </si>
  <si>
    <t>李淑芳</t>
  </si>
  <si>
    <t>2019-04-24</t>
  </si>
  <si>
    <t>李海霞</t>
  </si>
  <si>
    <t>杨海鹏</t>
  </si>
  <si>
    <t>王俊硕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</si>
  <si>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021-02-20</t>
    </r>
  </si>
  <si>
    <t>刘庆岭</t>
  </si>
  <si>
    <t>田建坤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</si>
  <si>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021-02-21</t>
    </r>
  </si>
  <si>
    <t>视觉事业部</t>
  </si>
  <si>
    <t>喷涂车间</t>
  </si>
  <si>
    <t>赵梅煜</t>
  </si>
  <si>
    <t>2020-10-19</t>
  </si>
  <si>
    <t>杨琴丽</t>
  </si>
  <si>
    <t>2019-09-12</t>
  </si>
  <si>
    <t>卢静</t>
  </si>
  <si>
    <t>2019-06-21</t>
  </si>
  <si>
    <t>张立芹</t>
  </si>
  <si>
    <t>2019-06-25</t>
  </si>
  <si>
    <t>刘双</t>
  </si>
  <si>
    <t>2020-02-24</t>
  </si>
  <si>
    <t>张伟</t>
  </si>
  <si>
    <t>2020-02-25</t>
  </si>
  <si>
    <t>张俊平</t>
  </si>
  <si>
    <t>刘晋</t>
  </si>
  <si>
    <t>2019-12-04</t>
  </si>
  <si>
    <t>0</t>
  </si>
  <si>
    <t>郭家喜</t>
  </si>
  <si>
    <t>注塑车间</t>
  </si>
  <si>
    <t>黄钊</t>
  </si>
  <si>
    <t>张金艳</t>
  </si>
  <si>
    <t>2020-10-07</t>
  </si>
  <si>
    <t>田淑娟</t>
  </si>
  <si>
    <t>王保田</t>
  </si>
  <si>
    <t>2019-09-29</t>
  </si>
  <si>
    <t>合计</t>
  </si>
  <si>
    <t>说明：15天试用期工资为15/小时，转正之后18元/小时，整理现场、盘点等工时按照80%计算，饭补5元/天；
      临时工按照3天离职无工资，18元/小时</t>
  </si>
  <si>
    <t>宏达翔劳务公司2020.12月份工人工资</t>
  </si>
  <si>
    <t>工种</t>
  </si>
  <si>
    <t>车补</t>
  </si>
  <si>
    <t>说明</t>
  </si>
  <si>
    <t>发泡</t>
  </si>
  <si>
    <t>发泡工</t>
  </si>
  <si>
    <t>曹新</t>
  </si>
  <si>
    <t>赵红梅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</si>
  <si>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</si>
  <si>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</si>
  <si>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</si>
  <si>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</si>
  <si>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</si>
  <si>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</si>
  <si>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</si>
  <si>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</si>
  <si>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</si>
  <si>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</si>
  <si>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</si>
  <si>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</si>
  <si>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</si>
  <si>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</si>
  <si>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</si>
  <si>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</si>
  <si>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</si>
  <si>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刘树彬</t>
  </si>
  <si>
    <t>李俊颐</t>
  </si>
  <si>
    <t>吕新辉</t>
  </si>
  <si>
    <t>陈少杰</t>
  </si>
  <si>
    <t>2020-10-12</t>
  </si>
  <si>
    <t>滕城城</t>
  </si>
  <si>
    <t>缝纫</t>
  </si>
  <si>
    <t>焊接2班</t>
  </si>
  <si>
    <t>王藤</t>
  </si>
  <si>
    <t>编制：</t>
  </si>
  <si>
    <t>汪梦娜</t>
  </si>
  <si>
    <t>审核：</t>
  </si>
  <si>
    <t>异常情况</t>
  </si>
  <si>
    <t>扣款金额</t>
  </si>
  <si>
    <t>2月4日未打下班卡</t>
  </si>
  <si>
    <t>2月4日未打上班卡</t>
  </si>
  <si>
    <t>春节补助明细</t>
  </si>
  <si>
    <t>明细</t>
  </si>
  <si>
    <t>金额</t>
  </si>
  <si>
    <t>春节加班补贴</t>
  </si>
  <si>
    <t>春节加班补贴400-秋季工服1套120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</si>
</sst>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yyyy\-mm\-dd"/>
    <numFmt numFmtId="179" formatCode="yyyy\-m\-d"/>
  </numFmts>
  <fonts count="3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B3" sqref="B3:E26"/>
    </sheetView>
  </sheetViews>
  <sheetFormatPr defaultColWidth="9" defaultRowHeight="16.5"/>
  <cols>
    <col min="1" max="1" width="9" style="30"/>
    <col min="2" max="2" width="9" style="1"/>
    <col min="3" max="4" width="9" style="30"/>
    <col min="5" max="5" width="10.875" style="30" customWidth="1"/>
    <col min="6" max="8" width="9" style="30"/>
    <col min="9" max="9" width="9" style="30" customWidth="1"/>
    <col min="10" max="11" width="9" style="30"/>
    <col min="12" max="12" width="9.375" style="30"/>
    <col min="13" max="13" width="9" style="30"/>
    <col min="14" max="14" width="9.375" style="30"/>
    <col min="15" max="15" width="11.25" style="30" customWidth="1"/>
  </cols>
  <sheetData>
    <row r="1" ht="18" spans="1: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ht="18" customHeight="1" spans="1:15">
      <c r="A2" s="32" t="s">
        <v>1</v>
      </c>
      <c r="B2" s="32"/>
      <c r="C2" s="32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</row>
    <row r="3" ht="18" customHeight="1" spans="1:15">
      <c r="A3" s="32">
        <f>ROW()-2</f>
        <v>1</v>
      </c>
      <c r="B3" s="34" t="s">
        <v>15</v>
      </c>
      <c r="C3" s="32" t="s">
        <v>16</v>
      </c>
      <c r="D3" s="5" t="s">
        <v>17</v>
      </c>
      <c r="E3" s="5" t="s">
        <v>18</v>
      </c>
      <c r="F3" s="32">
        <v>17.5</v>
      </c>
      <c r="G3" s="32">
        <v>165</v>
      </c>
      <c r="H3" s="32"/>
      <c r="I3" s="32"/>
      <c r="J3" s="32">
        <v>350</v>
      </c>
      <c r="K3" s="32"/>
      <c r="L3" s="32">
        <f>18*(G3-H3-I3)+15*H3+18*0.8*I3+J3-K3</f>
        <v>3320</v>
      </c>
      <c r="M3" s="32">
        <f>F3*5</f>
        <v>87.5</v>
      </c>
      <c r="N3" s="32">
        <f>ROUND((L3+M3),2)</f>
        <v>3407.5</v>
      </c>
      <c r="O3" s="32"/>
    </row>
    <row r="4" s="6" customFormat="1" ht="18" customHeight="1" spans="1:15">
      <c r="A4" s="32">
        <f>ROW()-2</f>
        <v>2</v>
      </c>
      <c r="B4" s="34"/>
      <c r="C4" s="32" t="s">
        <v>16</v>
      </c>
      <c r="D4" s="5" t="s">
        <v>19</v>
      </c>
      <c r="E4" s="35">
        <v>44215</v>
      </c>
      <c r="F4" s="32">
        <v>4</v>
      </c>
      <c r="G4" s="32">
        <v>37.5</v>
      </c>
      <c r="H4" s="32"/>
      <c r="I4" s="32"/>
      <c r="J4" s="32"/>
      <c r="K4" s="32"/>
      <c r="L4" s="32">
        <f>18*(G4-H4-I4)+15*H4+18*0.8*I4+J4-K4</f>
        <v>675</v>
      </c>
      <c r="M4" s="32">
        <f>F4*5</f>
        <v>20</v>
      </c>
      <c r="N4" s="32">
        <f>ROUND((L4+M4),2)</f>
        <v>695</v>
      </c>
      <c r="O4" s="32" t="s">
        <v>20</v>
      </c>
    </row>
    <row r="5" s="6" customFormat="1" ht="18" customHeight="1" spans="1:15">
      <c r="A5" s="32">
        <f>ROW()-2</f>
        <v>3</v>
      </c>
      <c r="B5" s="34"/>
      <c r="C5" s="32" t="s">
        <v>16</v>
      </c>
      <c r="D5" s="5" t="s">
        <v>21</v>
      </c>
      <c r="E5" s="35">
        <v>44186</v>
      </c>
      <c r="F5" s="32">
        <v>4</v>
      </c>
      <c r="G5" s="32">
        <v>39</v>
      </c>
      <c r="H5" s="32"/>
      <c r="I5" s="32"/>
      <c r="J5" s="32"/>
      <c r="K5" s="32"/>
      <c r="L5" s="32">
        <f>18*(G5-H5-I5)+15*H5+18*0.8*I5+J5-K5</f>
        <v>702</v>
      </c>
      <c r="M5" s="32">
        <f>F5*5</f>
        <v>20</v>
      </c>
      <c r="N5" s="32">
        <f>ROUND((L5+M5),2)</f>
        <v>722</v>
      </c>
      <c r="O5" s="32" t="s">
        <v>20</v>
      </c>
    </row>
    <row r="6" ht="18" customHeight="1" spans="1:15">
      <c r="A6" s="32">
        <f t="shared" ref="A6:A14" si="0">ROW()-2</f>
        <v>4</v>
      </c>
      <c r="B6" s="34"/>
      <c r="C6" s="32" t="s">
        <v>22</v>
      </c>
      <c r="D6" s="33" t="s">
        <v>23</v>
      </c>
      <c r="E6" s="33" t="s">
        <v>24</v>
      </c>
      <c r="F6" s="32">
        <v>5</v>
      </c>
      <c r="G6" s="32">
        <v>55</v>
      </c>
      <c r="H6" s="32"/>
      <c r="I6" s="32"/>
      <c r="J6" s="32"/>
      <c r="K6" s="32"/>
      <c r="L6" s="32">
        <f t="shared" ref="L6:L27" si="1">18*(G6-H6-I6)+15*H6+18*0.8*I6+J6-K6</f>
        <v>990</v>
      </c>
      <c r="M6" s="32">
        <f t="shared" ref="M6:M27" si="2">F6*5</f>
        <v>25</v>
      </c>
      <c r="N6" s="32">
        <f t="shared" ref="N6:N27" si="3">ROUND((L6+M6),2)</f>
        <v>1015</v>
      </c>
      <c r="O6" s="32"/>
    </row>
    <row r="7" ht="18" customHeight="1" spans="1:15">
      <c r="A7" s="32">
        <f t="shared" si="0"/>
        <v>5</v>
      </c>
      <c r="B7" s="34"/>
      <c r="C7" s="32" t="s">
        <v>22</v>
      </c>
      <c r="D7" s="33" t="s">
        <v>25</v>
      </c>
      <c r="E7" s="35">
        <v>44147</v>
      </c>
      <c r="F7" s="32">
        <v>16</v>
      </c>
      <c r="G7" s="32">
        <v>181.5</v>
      </c>
      <c r="H7" s="32"/>
      <c r="I7" s="32"/>
      <c r="J7" s="32">
        <v>100</v>
      </c>
      <c r="K7" s="32"/>
      <c r="L7" s="32">
        <f t="shared" si="1"/>
        <v>3367</v>
      </c>
      <c r="M7" s="32">
        <f t="shared" si="2"/>
        <v>80</v>
      </c>
      <c r="N7" s="32">
        <f t="shared" si="3"/>
        <v>3447</v>
      </c>
      <c r="O7" s="32"/>
    </row>
    <row r="8" ht="18" customHeight="1" spans="1:15">
      <c r="A8" s="32">
        <f t="shared" si="0"/>
        <v>6</v>
      </c>
      <c r="B8" s="34"/>
      <c r="C8" s="32" t="s">
        <v>22</v>
      </c>
      <c r="D8" s="33" t="s">
        <v>26</v>
      </c>
      <c r="E8" s="35">
        <v>44217</v>
      </c>
      <c r="F8" s="32">
        <v>10.5</v>
      </c>
      <c r="G8" s="32">
        <v>113.5</v>
      </c>
      <c r="H8" s="32"/>
      <c r="I8" s="32"/>
      <c r="J8" s="32">
        <v>100</v>
      </c>
      <c r="K8" s="32"/>
      <c r="L8" s="32">
        <f t="shared" si="1"/>
        <v>2143</v>
      </c>
      <c r="M8" s="32">
        <f t="shared" si="2"/>
        <v>52.5</v>
      </c>
      <c r="N8" s="32">
        <f t="shared" si="3"/>
        <v>2195.5</v>
      </c>
      <c r="O8" s="32" t="s">
        <v>20</v>
      </c>
    </row>
    <row r="9" ht="18" customHeight="1" spans="1:15">
      <c r="A9" s="32">
        <f t="shared" si="0"/>
        <v>7</v>
      </c>
      <c r="B9" s="34"/>
      <c r="C9" s="32" t="s">
        <v>22</v>
      </c>
      <c r="D9" s="33" t="s">
        <v>27</v>
      </c>
      <c r="E9" s="35">
        <v>44217</v>
      </c>
      <c r="F9" s="32">
        <v>19</v>
      </c>
      <c r="G9" s="32">
        <v>196</v>
      </c>
      <c r="H9" s="32"/>
      <c r="I9" s="32"/>
      <c r="J9" s="32">
        <v>200</v>
      </c>
      <c r="K9" s="32"/>
      <c r="L9" s="32">
        <f t="shared" si="1"/>
        <v>3728</v>
      </c>
      <c r="M9" s="32">
        <f t="shared" si="2"/>
        <v>95</v>
      </c>
      <c r="N9" s="32">
        <f t="shared" si="3"/>
        <v>3823</v>
      </c>
      <c r="O9" s="32" t="s">
        <v>20</v>
      </c>
    </row>
    <row r="10" ht="18" customHeight="1" spans="1:15">
      <c r="A10" s="32">
        <f t="shared" si="0"/>
        <v>8</v>
      </c>
      <c r="B10" s="34"/>
      <c r="C10" s="32" t="s">
        <v>22</v>
      </c>
      <c r="D10" s="33" t="s">
        <v>28</v>
      </c>
      <c r="E10" s="35">
        <v>44217</v>
      </c>
      <c r="F10" s="32">
        <v>3</v>
      </c>
      <c r="G10" s="32">
        <v>33</v>
      </c>
      <c r="H10" s="32"/>
      <c r="I10" s="32"/>
      <c r="J10" s="32"/>
      <c r="K10" s="32"/>
      <c r="L10" s="32">
        <f t="shared" si="1"/>
        <v>594</v>
      </c>
      <c r="M10" s="32">
        <f t="shared" si="2"/>
        <v>15</v>
      </c>
      <c r="N10" s="32">
        <f t="shared" si="3"/>
        <v>609</v>
      </c>
      <c r="O10" s="32" t="s">
        <v>20</v>
      </c>
    </row>
    <row r="11" ht="18" customHeight="1" spans="1:15">
      <c r="A11" s="32">
        <f t="shared" si="0"/>
        <v>9</v>
      </c>
      <c r="B11" s="34"/>
      <c r="C11" s="32" t="s">
        <v>29</v>
      </c>
      <c r="D11" s="5" t="s">
        <v>30</v>
      </c>
      <c r="E11" s="5" t="s">
        <v>31</v>
      </c>
      <c r="F11" s="36">
        <v>21</v>
      </c>
      <c r="G11" s="37">
        <v>231.5</v>
      </c>
      <c r="H11" s="32"/>
      <c r="I11" s="32">
        <v>4</v>
      </c>
      <c r="J11" s="32">
        <v>400</v>
      </c>
      <c r="K11" s="32"/>
      <c r="L11" s="32">
        <f t="shared" si="1"/>
        <v>4552.6</v>
      </c>
      <c r="M11" s="32">
        <f t="shared" si="2"/>
        <v>105</v>
      </c>
      <c r="N11" s="32">
        <f t="shared" si="3"/>
        <v>4657.6</v>
      </c>
      <c r="O11" s="32"/>
    </row>
    <row r="12" ht="18" customHeight="1" spans="1:15">
      <c r="A12" s="32">
        <f t="shared" si="0"/>
        <v>10</v>
      </c>
      <c r="B12" s="34"/>
      <c r="C12" s="32" t="s">
        <v>29</v>
      </c>
      <c r="D12" s="5" t="s">
        <v>32</v>
      </c>
      <c r="E12" s="5" t="s">
        <v>24</v>
      </c>
      <c r="F12" s="36">
        <v>18</v>
      </c>
      <c r="G12" s="37">
        <v>198.5</v>
      </c>
      <c r="H12" s="32"/>
      <c r="I12" s="32">
        <v>4</v>
      </c>
      <c r="J12" s="32"/>
      <c r="K12" s="32"/>
      <c r="L12" s="32">
        <f t="shared" si="1"/>
        <v>3558.6</v>
      </c>
      <c r="M12" s="32">
        <f t="shared" si="2"/>
        <v>90</v>
      </c>
      <c r="N12" s="32">
        <f t="shared" si="3"/>
        <v>3648.6</v>
      </c>
      <c r="O12" s="32"/>
    </row>
    <row r="13" ht="18" customHeight="1" spans="1:15">
      <c r="A13" s="32">
        <f t="shared" si="0"/>
        <v>11</v>
      </c>
      <c r="B13" s="34"/>
      <c r="C13" s="32" t="s">
        <v>29</v>
      </c>
      <c r="D13" s="5" t="s">
        <v>33</v>
      </c>
      <c r="E13" s="5" t="s">
        <v>24</v>
      </c>
      <c r="F13" s="36">
        <v>20</v>
      </c>
      <c r="G13" s="37">
        <v>219.5</v>
      </c>
      <c r="H13" s="32"/>
      <c r="I13" s="32">
        <v>4</v>
      </c>
      <c r="J13" s="32">
        <v>200</v>
      </c>
      <c r="K13" s="32"/>
      <c r="L13" s="32">
        <f t="shared" si="1"/>
        <v>4136.6</v>
      </c>
      <c r="M13" s="32">
        <f t="shared" si="2"/>
        <v>100</v>
      </c>
      <c r="N13" s="32">
        <f t="shared" si="3"/>
        <v>4236.6</v>
      </c>
      <c r="O13" s="32"/>
    </row>
    <row r="14" s="6" customFormat="1" ht="18" customHeight="1" spans="1:15">
      <c r="A14" s="32">
        <f t="shared" si="0"/>
        <v>12</v>
      </c>
      <c r="B14" s="34"/>
      <c r="C14" s="32" t="s">
        <v>29</v>
      </c>
      <c r="D14" s="5" t="s">
        <v>34</v>
      </c>
      <c r="E14" s="35">
        <v>44200</v>
      </c>
      <c r="F14" s="36">
        <v>13.5</v>
      </c>
      <c r="G14" s="37">
        <v>153.5</v>
      </c>
      <c r="H14" s="32"/>
      <c r="I14" s="32"/>
      <c r="J14" s="32">
        <v>150</v>
      </c>
      <c r="K14" s="32">
        <v>30</v>
      </c>
      <c r="L14" s="32">
        <f t="shared" si="1"/>
        <v>2883</v>
      </c>
      <c r="M14" s="32">
        <f t="shared" si="2"/>
        <v>67.5</v>
      </c>
      <c r="N14" s="32">
        <f t="shared" si="3"/>
        <v>2950.5</v>
      </c>
      <c r="O14" s="32" t="s">
        <v>20</v>
      </c>
    </row>
    <row r="15" s="6" customFormat="1" ht="18" customHeight="1" spans="1:15">
      <c r="A15" s="32">
        <f t="shared" ref="A15:A24" si="4">ROW()-2</f>
        <v>13</v>
      </c>
      <c r="B15" s="34"/>
      <c r="C15" s="38" t="s">
        <v>29</v>
      </c>
      <c r="D15" s="39" t="s">
        <v>35</v>
      </c>
      <c r="E15" s="40" t="s">
        <v>36</v>
      </c>
      <c r="F15" s="41">
        <v>9.5</v>
      </c>
      <c r="G15" s="42">
        <v>106</v>
      </c>
      <c r="H15" s="38">
        <v>106</v>
      </c>
      <c r="I15" s="38">
        <v>4</v>
      </c>
      <c r="J15" s="38"/>
      <c r="K15" s="38"/>
      <c r="L15" s="38">
        <f t="shared" si="1"/>
        <v>1575.6</v>
      </c>
      <c r="M15" s="38">
        <f t="shared" si="2"/>
        <v>47.5</v>
      </c>
      <c r="N15" s="38">
        <f t="shared" si="3"/>
        <v>1623.1</v>
      </c>
      <c r="O15" s="38"/>
    </row>
    <row r="16" ht="18" customHeight="1" spans="1:15">
      <c r="A16" s="32">
        <f t="shared" si="4"/>
        <v>14</v>
      </c>
      <c r="B16" s="34"/>
      <c r="C16" s="32" t="s">
        <v>29</v>
      </c>
      <c r="D16" s="5" t="s">
        <v>37</v>
      </c>
      <c r="E16" s="35">
        <v>44210</v>
      </c>
      <c r="F16" s="36">
        <v>19</v>
      </c>
      <c r="G16" s="37">
        <v>204</v>
      </c>
      <c r="H16" s="32"/>
      <c r="I16" s="32"/>
      <c r="J16" s="32">
        <v>400</v>
      </c>
      <c r="K16" s="32"/>
      <c r="L16" s="32">
        <f t="shared" si="1"/>
        <v>4072</v>
      </c>
      <c r="M16" s="32">
        <f t="shared" si="2"/>
        <v>95</v>
      </c>
      <c r="N16" s="32">
        <f t="shared" si="3"/>
        <v>4167</v>
      </c>
      <c r="O16" s="32" t="s">
        <v>20</v>
      </c>
    </row>
    <row r="17" ht="18" customHeight="1" spans="1:15">
      <c r="A17" s="32">
        <f t="shared" si="4"/>
        <v>15</v>
      </c>
      <c r="B17" s="34"/>
      <c r="C17" s="32" t="s">
        <v>38</v>
      </c>
      <c r="D17" s="33" t="s">
        <v>39</v>
      </c>
      <c r="E17" s="33" t="s">
        <v>40</v>
      </c>
      <c r="F17" s="32">
        <v>15</v>
      </c>
      <c r="G17" s="32">
        <v>143.5</v>
      </c>
      <c r="H17" s="32"/>
      <c r="I17" s="32"/>
      <c r="J17" s="32">
        <v>400</v>
      </c>
      <c r="K17" s="32">
        <v>30</v>
      </c>
      <c r="L17" s="32">
        <f t="shared" si="1"/>
        <v>2953</v>
      </c>
      <c r="M17" s="32">
        <f t="shared" si="2"/>
        <v>75</v>
      </c>
      <c r="N17" s="32">
        <f t="shared" si="3"/>
        <v>3028</v>
      </c>
      <c r="O17" s="32"/>
    </row>
    <row r="18" ht="18" customHeight="1" spans="1:15">
      <c r="A18" s="32">
        <f t="shared" si="4"/>
        <v>16</v>
      </c>
      <c r="B18" s="34"/>
      <c r="C18" s="32" t="s">
        <v>38</v>
      </c>
      <c r="D18" s="33" t="s">
        <v>41</v>
      </c>
      <c r="E18" s="33" t="s">
        <v>42</v>
      </c>
      <c r="F18" s="32">
        <v>9</v>
      </c>
      <c r="G18" s="32">
        <v>80.5</v>
      </c>
      <c r="H18" s="32"/>
      <c r="I18" s="32"/>
      <c r="J18" s="32">
        <v>100</v>
      </c>
      <c r="K18" s="32"/>
      <c r="L18" s="32">
        <f t="shared" si="1"/>
        <v>1549</v>
      </c>
      <c r="M18" s="32">
        <f t="shared" si="2"/>
        <v>45</v>
      </c>
      <c r="N18" s="32">
        <f t="shared" si="3"/>
        <v>1594</v>
      </c>
      <c r="O18" s="32"/>
    </row>
    <row r="19" ht="18" customHeight="1" spans="1:15">
      <c r="A19" s="32">
        <f t="shared" si="4"/>
        <v>17</v>
      </c>
      <c r="B19" s="34"/>
      <c r="C19" s="32" t="s">
        <v>38</v>
      </c>
      <c r="D19" s="33" t="s">
        <v>43</v>
      </c>
      <c r="E19" s="33" t="s">
        <v>44</v>
      </c>
      <c r="F19" s="32">
        <v>15.5</v>
      </c>
      <c r="G19" s="32">
        <v>175.5</v>
      </c>
      <c r="H19" s="32"/>
      <c r="I19" s="32"/>
      <c r="J19" s="32"/>
      <c r="K19" s="32"/>
      <c r="L19" s="32">
        <f t="shared" si="1"/>
        <v>3159</v>
      </c>
      <c r="M19" s="32">
        <f t="shared" si="2"/>
        <v>77.5</v>
      </c>
      <c r="N19" s="32">
        <f t="shared" si="3"/>
        <v>3236.5</v>
      </c>
      <c r="O19" s="32"/>
    </row>
    <row r="20" ht="18" customHeight="1" spans="1:15">
      <c r="A20" s="32">
        <f t="shared" si="4"/>
        <v>18</v>
      </c>
      <c r="B20" s="34"/>
      <c r="C20" s="32" t="s">
        <v>45</v>
      </c>
      <c r="D20" s="32" t="s">
        <v>46</v>
      </c>
      <c r="E20" s="32" t="s">
        <v>47</v>
      </c>
      <c r="F20" s="32">
        <v>18</v>
      </c>
      <c r="G20" s="32">
        <v>166</v>
      </c>
      <c r="H20" s="32"/>
      <c r="I20" s="32"/>
      <c r="J20" s="32">
        <v>200</v>
      </c>
      <c r="K20" s="32"/>
      <c r="L20" s="32">
        <f t="shared" si="1"/>
        <v>3188</v>
      </c>
      <c r="M20" s="32">
        <f t="shared" si="2"/>
        <v>90</v>
      </c>
      <c r="N20" s="32">
        <f t="shared" si="3"/>
        <v>3278</v>
      </c>
      <c r="O20" s="32"/>
    </row>
    <row r="21" ht="18" customHeight="1" spans="1:15">
      <c r="A21" s="32">
        <f t="shared" si="4"/>
        <v>19</v>
      </c>
      <c r="B21" s="34"/>
      <c r="C21" s="32" t="s">
        <v>48</v>
      </c>
      <c r="D21" s="33" t="s">
        <v>49</v>
      </c>
      <c r="E21" s="33" t="s">
        <v>50</v>
      </c>
      <c r="F21" s="32">
        <v>17</v>
      </c>
      <c r="G21" s="32">
        <v>183</v>
      </c>
      <c r="H21" s="32"/>
      <c r="I21" s="32"/>
      <c r="J21" s="32">
        <v>100</v>
      </c>
      <c r="K21" s="32"/>
      <c r="L21" s="32">
        <f t="shared" si="1"/>
        <v>3394</v>
      </c>
      <c r="M21" s="32">
        <f t="shared" si="2"/>
        <v>85</v>
      </c>
      <c r="N21" s="32">
        <f t="shared" si="3"/>
        <v>3479</v>
      </c>
      <c r="O21" s="32"/>
    </row>
    <row r="22" s="6" customFormat="1" ht="18" customHeight="1" spans="1:15">
      <c r="A22" s="32">
        <f t="shared" si="4"/>
        <v>20</v>
      </c>
      <c r="B22" s="34"/>
      <c r="C22" s="33" t="s">
        <v>48</v>
      </c>
      <c r="D22" s="33" t="s">
        <v>51</v>
      </c>
      <c r="E22" s="43">
        <v>44201</v>
      </c>
      <c r="F22" s="32">
        <v>16</v>
      </c>
      <c r="G22" s="32">
        <v>160.5</v>
      </c>
      <c r="H22" s="32"/>
      <c r="I22" s="32"/>
      <c r="J22" s="32">
        <v>400</v>
      </c>
      <c r="K22" s="32"/>
      <c r="L22" s="32">
        <f t="shared" si="1"/>
        <v>3289</v>
      </c>
      <c r="M22" s="32">
        <f t="shared" si="2"/>
        <v>80</v>
      </c>
      <c r="N22" s="32">
        <f t="shared" si="3"/>
        <v>3369</v>
      </c>
      <c r="O22" s="32"/>
    </row>
    <row r="23" s="6" customFormat="1" ht="18" customHeight="1" spans="1:15">
      <c r="A23" s="32">
        <f t="shared" si="4"/>
        <v>21</v>
      </c>
      <c r="B23" s="34"/>
      <c r="C23" s="32" t="s">
        <v>48</v>
      </c>
      <c r="D23" s="33" t="s">
        <v>52</v>
      </c>
      <c r="E23" s="35">
        <v>44218</v>
      </c>
      <c r="F23" s="32">
        <v>12</v>
      </c>
      <c r="G23" s="32">
        <v>120</v>
      </c>
      <c r="H23" s="32"/>
      <c r="I23" s="32"/>
      <c r="J23" s="32">
        <v>400</v>
      </c>
      <c r="K23" s="32"/>
      <c r="L23" s="32">
        <f t="shared" si="1"/>
        <v>2560</v>
      </c>
      <c r="M23" s="32">
        <f t="shared" si="2"/>
        <v>60</v>
      </c>
      <c r="N23" s="32">
        <f t="shared" si="3"/>
        <v>2620</v>
      </c>
      <c r="O23" s="32" t="s">
        <v>20</v>
      </c>
    </row>
    <row r="24" s="6" customFormat="1" ht="18" customHeight="1" spans="1:15">
      <c r="A24" s="32">
        <f t="shared" si="4"/>
        <v>22</v>
      </c>
      <c r="B24" s="34"/>
      <c r="C24" s="38" t="s">
        <v>48</v>
      </c>
      <c r="D24" s="44" t="s">
        <v>53</v>
      </c>
      <c r="E24" s="45" t="s">
        <v>54</v>
      </c>
      <c r="F24" s="38">
        <v>8</v>
      </c>
      <c r="G24" s="38">
        <v>79.5</v>
      </c>
      <c r="H24" s="38">
        <v>79.5</v>
      </c>
      <c r="I24" s="38"/>
      <c r="J24" s="38"/>
      <c r="K24" s="38"/>
      <c r="L24" s="38">
        <f t="shared" si="1"/>
        <v>1192.5</v>
      </c>
      <c r="M24" s="38">
        <f t="shared" si="2"/>
        <v>40</v>
      </c>
      <c r="N24" s="38">
        <f t="shared" si="3"/>
        <v>1232.5</v>
      </c>
      <c r="O24" s="38"/>
    </row>
    <row r="25" s="6" customFormat="1" ht="18" customHeight="1" spans="1:15">
      <c r="A25" s="32">
        <f t="shared" ref="A25:A39" si="5">ROW()-2</f>
        <v>23</v>
      </c>
      <c r="B25" s="34"/>
      <c r="C25" s="38" t="s">
        <v>48</v>
      </c>
      <c r="D25" s="44" t="s">
        <v>55</v>
      </c>
      <c r="E25" s="45" t="s">
        <v>54</v>
      </c>
      <c r="F25" s="38">
        <v>8</v>
      </c>
      <c r="G25" s="38">
        <v>79.5</v>
      </c>
      <c r="H25" s="38">
        <v>79.5</v>
      </c>
      <c r="I25" s="38"/>
      <c r="J25" s="38"/>
      <c r="K25" s="38"/>
      <c r="L25" s="38">
        <f t="shared" si="1"/>
        <v>1192.5</v>
      </c>
      <c r="M25" s="38">
        <f t="shared" si="2"/>
        <v>40</v>
      </c>
      <c r="N25" s="38">
        <f t="shared" si="3"/>
        <v>1232.5</v>
      </c>
      <c r="O25" s="38"/>
    </row>
    <row r="26" s="6" customFormat="1" ht="18" customHeight="1" spans="1:15">
      <c r="A26" s="32">
        <f t="shared" si="5"/>
        <v>24</v>
      </c>
      <c r="B26" s="34"/>
      <c r="C26" s="38" t="s">
        <v>48</v>
      </c>
      <c r="D26" s="44" t="s">
        <v>56</v>
      </c>
      <c r="E26" s="45" t="s">
        <v>57</v>
      </c>
      <c r="F26" s="38">
        <v>6</v>
      </c>
      <c r="G26" s="38">
        <v>66</v>
      </c>
      <c r="H26" s="38">
        <v>66</v>
      </c>
      <c r="I26" s="38"/>
      <c r="J26" s="38"/>
      <c r="K26" s="38"/>
      <c r="L26" s="38">
        <f t="shared" si="1"/>
        <v>990</v>
      </c>
      <c r="M26" s="38">
        <f t="shared" si="2"/>
        <v>30</v>
      </c>
      <c r="N26" s="38">
        <f t="shared" si="3"/>
        <v>1020</v>
      </c>
      <c r="O26" s="38"/>
    </row>
    <row r="27" s="29" customFormat="1" ht="18" customHeight="1" spans="1:15">
      <c r="A27" s="32">
        <f t="shared" si="5"/>
        <v>25</v>
      </c>
      <c r="B27" s="46" t="s">
        <v>58</v>
      </c>
      <c r="C27" s="33" t="s">
        <v>59</v>
      </c>
      <c r="D27" s="33" t="s">
        <v>60</v>
      </c>
      <c r="E27" s="33" t="s">
        <v>61</v>
      </c>
      <c r="F27" s="33">
        <v>16</v>
      </c>
      <c r="G27" s="33">
        <v>155</v>
      </c>
      <c r="H27" s="33"/>
      <c r="I27" s="33"/>
      <c r="J27" s="33">
        <v>200</v>
      </c>
      <c r="K27" s="33"/>
      <c r="L27" s="32">
        <f t="shared" si="1"/>
        <v>2990</v>
      </c>
      <c r="M27" s="32">
        <f t="shared" si="2"/>
        <v>80</v>
      </c>
      <c r="N27" s="32">
        <f t="shared" si="3"/>
        <v>3070</v>
      </c>
      <c r="O27" s="2"/>
    </row>
    <row r="28" ht="18" customHeight="1" spans="1:15">
      <c r="A28" s="32">
        <f t="shared" si="5"/>
        <v>26</v>
      </c>
      <c r="B28" s="47"/>
      <c r="C28" s="32" t="s">
        <v>59</v>
      </c>
      <c r="D28" s="32" t="s">
        <v>62</v>
      </c>
      <c r="E28" s="32" t="s">
        <v>63</v>
      </c>
      <c r="F28" s="32">
        <v>21</v>
      </c>
      <c r="G28" s="32">
        <v>232</v>
      </c>
      <c r="H28" s="32"/>
      <c r="I28" s="32"/>
      <c r="J28" s="32">
        <v>200</v>
      </c>
      <c r="K28" s="32"/>
      <c r="L28" s="32">
        <f t="shared" ref="L28:L39" si="6">18*(G28-H28-I28)+15*H28+18*0.8*I28+J28-K28</f>
        <v>4376</v>
      </c>
      <c r="M28" s="32">
        <f t="shared" ref="M28:M39" si="7">F28*5</f>
        <v>105</v>
      </c>
      <c r="N28" s="32">
        <f t="shared" ref="N28:N39" si="8">ROUND((L28+M28),2)</f>
        <v>4481</v>
      </c>
      <c r="O28" s="2"/>
    </row>
    <row r="29" ht="18" customHeight="1" spans="1:15">
      <c r="A29" s="32">
        <f t="shared" si="5"/>
        <v>27</v>
      </c>
      <c r="B29" s="47"/>
      <c r="C29" s="32" t="s">
        <v>59</v>
      </c>
      <c r="D29" s="32" t="s">
        <v>64</v>
      </c>
      <c r="E29" s="32" t="s">
        <v>65</v>
      </c>
      <c r="F29" s="32">
        <v>20</v>
      </c>
      <c r="G29" s="32">
        <v>223</v>
      </c>
      <c r="H29" s="32"/>
      <c r="I29" s="32"/>
      <c r="J29" s="32">
        <v>200</v>
      </c>
      <c r="K29" s="32"/>
      <c r="L29" s="32">
        <f t="shared" si="6"/>
        <v>4214</v>
      </c>
      <c r="M29" s="32">
        <f t="shared" si="7"/>
        <v>100</v>
      </c>
      <c r="N29" s="32">
        <f t="shared" si="8"/>
        <v>4314</v>
      </c>
      <c r="O29" s="2"/>
    </row>
    <row r="30" ht="18" customHeight="1" spans="1:15">
      <c r="A30" s="32">
        <f t="shared" si="5"/>
        <v>28</v>
      </c>
      <c r="B30" s="47"/>
      <c r="C30" s="32" t="s">
        <v>59</v>
      </c>
      <c r="D30" s="32" t="s">
        <v>66</v>
      </c>
      <c r="E30" s="32" t="s">
        <v>67</v>
      </c>
      <c r="F30" s="32">
        <v>21</v>
      </c>
      <c r="G30" s="32">
        <v>231.5</v>
      </c>
      <c r="H30" s="32"/>
      <c r="I30" s="32"/>
      <c r="J30" s="32">
        <v>200</v>
      </c>
      <c r="K30" s="32"/>
      <c r="L30" s="32">
        <f t="shared" si="6"/>
        <v>4367</v>
      </c>
      <c r="M30" s="32">
        <f t="shared" si="7"/>
        <v>105</v>
      </c>
      <c r="N30" s="32">
        <f t="shared" si="8"/>
        <v>4472</v>
      </c>
      <c r="O30" s="2"/>
    </row>
    <row r="31" ht="18" customHeight="1" spans="1:15">
      <c r="A31" s="32">
        <f t="shared" si="5"/>
        <v>29</v>
      </c>
      <c r="B31" s="47"/>
      <c r="C31" s="32" t="s">
        <v>59</v>
      </c>
      <c r="D31" s="32" t="s">
        <v>68</v>
      </c>
      <c r="E31" s="32" t="s">
        <v>69</v>
      </c>
      <c r="F31" s="32">
        <v>16.5</v>
      </c>
      <c r="G31" s="32">
        <v>170.5</v>
      </c>
      <c r="H31" s="32"/>
      <c r="I31" s="32"/>
      <c r="J31" s="32">
        <v>200</v>
      </c>
      <c r="K31" s="32"/>
      <c r="L31" s="32">
        <f t="shared" si="6"/>
        <v>3269</v>
      </c>
      <c r="M31" s="32">
        <f t="shared" si="7"/>
        <v>82.5</v>
      </c>
      <c r="N31" s="32">
        <f t="shared" si="8"/>
        <v>3351.5</v>
      </c>
      <c r="O31" s="2"/>
    </row>
    <row r="32" ht="18" customHeight="1" spans="1:15">
      <c r="A32" s="32">
        <f t="shared" si="5"/>
        <v>30</v>
      </c>
      <c r="B32" s="47"/>
      <c r="C32" s="32" t="s">
        <v>59</v>
      </c>
      <c r="D32" s="32" t="s">
        <v>70</v>
      </c>
      <c r="E32" s="32" t="s">
        <v>71</v>
      </c>
      <c r="F32" s="32">
        <v>22</v>
      </c>
      <c r="G32" s="32">
        <v>223</v>
      </c>
      <c r="H32" s="32"/>
      <c r="I32" s="32"/>
      <c r="J32" s="32">
        <v>400</v>
      </c>
      <c r="K32" s="32"/>
      <c r="L32" s="32">
        <f t="shared" si="6"/>
        <v>4414</v>
      </c>
      <c r="M32" s="32">
        <f t="shared" si="7"/>
        <v>110</v>
      </c>
      <c r="N32" s="32">
        <f t="shared" si="8"/>
        <v>4524</v>
      </c>
      <c r="O32" s="2"/>
    </row>
    <row r="33" ht="18" customHeight="1" spans="1:15">
      <c r="A33" s="32">
        <f t="shared" si="5"/>
        <v>31</v>
      </c>
      <c r="B33" s="47"/>
      <c r="C33" s="32" t="s">
        <v>59</v>
      </c>
      <c r="D33" s="32" t="s">
        <v>72</v>
      </c>
      <c r="E33" s="32" t="s">
        <v>63</v>
      </c>
      <c r="F33" s="32">
        <v>21</v>
      </c>
      <c r="G33" s="32">
        <v>236.5</v>
      </c>
      <c r="H33" s="32"/>
      <c r="I33" s="32"/>
      <c r="J33" s="32">
        <v>400</v>
      </c>
      <c r="K33" s="32"/>
      <c r="L33" s="32">
        <f t="shared" si="6"/>
        <v>4657</v>
      </c>
      <c r="M33" s="32">
        <f t="shared" si="7"/>
        <v>105</v>
      </c>
      <c r="N33" s="32">
        <f t="shared" si="8"/>
        <v>4762</v>
      </c>
      <c r="O33" s="2"/>
    </row>
    <row r="34" ht="18" customHeight="1" spans="1:15">
      <c r="A34" s="32">
        <f t="shared" si="5"/>
        <v>32</v>
      </c>
      <c r="B34" s="47"/>
      <c r="C34" s="32" t="s">
        <v>59</v>
      </c>
      <c r="D34" s="32" t="s">
        <v>73</v>
      </c>
      <c r="E34" s="32" t="s">
        <v>74</v>
      </c>
      <c r="F34" s="32">
        <v>4</v>
      </c>
      <c r="G34" s="32">
        <v>41.5</v>
      </c>
      <c r="H34" s="32"/>
      <c r="I34" s="32"/>
      <c r="J34" s="32" t="s">
        <v>75</v>
      </c>
      <c r="K34" s="32"/>
      <c r="L34" s="32">
        <f t="shared" si="6"/>
        <v>747</v>
      </c>
      <c r="M34" s="32">
        <f t="shared" si="7"/>
        <v>20</v>
      </c>
      <c r="N34" s="32">
        <f t="shared" si="8"/>
        <v>767</v>
      </c>
      <c r="O34" s="2"/>
    </row>
    <row r="35" ht="18" customHeight="1" spans="1:15">
      <c r="A35" s="32">
        <f t="shared" si="5"/>
        <v>33</v>
      </c>
      <c r="B35" s="47"/>
      <c r="C35" s="32" t="s">
        <v>59</v>
      </c>
      <c r="D35" s="32" t="s">
        <v>76</v>
      </c>
      <c r="E35" s="48">
        <v>44170</v>
      </c>
      <c r="F35" s="32">
        <v>4</v>
      </c>
      <c r="G35" s="32">
        <v>44</v>
      </c>
      <c r="H35" s="32"/>
      <c r="I35" s="32"/>
      <c r="J35" s="32" t="s">
        <v>75</v>
      </c>
      <c r="K35" s="32"/>
      <c r="L35" s="32">
        <f t="shared" si="6"/>
        <v>792</v>
      </c>
      <c r="M35" s="32">
        <f t="shared" si="7"/>
        <v>20</v>
      </c>
      <c r="N35" s="32">
        <f t="shared" si="8"/>
        <v>812</v>
      </c>
      <c r="O35" s="2"/>
    </row>
    <row r="36" ht="18" customHeight="1" spans="1:15">
      <c r="A36" s="32">
        <f t="shared" si="5"/>
        <v>34</v>
      </c>
      <c r="B36" s="47"/>
      <c r="C36" s="32" t="s">
        <v>77</v>
      </c>
      <c r="D36" s="32" t="s">
        <v>78</v>
      </c>
      <c r="E36" s="48">
        <v>44168</v>
      </c>
      <c r="F36" s="32">
        <v>22</v>
      </c>
      <c r="G36" s="32">
        <v>231</v>
      </c>
      <c r="H36" s="32"/>
      <c r="I36" s="32"/>
      <c r="J36" s="32">
        <v>300</v>
      </c>
      <c r="K36" s="32"/>
      <c r="L36" s="32">
        <f t="shared" si="6"/>
        <v>4458</v>
      </c>
      <c r="M36" s="32">
        <f t="shared" si="7"/>
        <v>110</v>
      </c>
      <c r="N36" s="32">
        <f t="shared" si="8"/>
        <v>4568</v>
      </c>
      <c r="O36" s="2"/>
    </row>
    <row r="37" ht="18" customHeight="1" spans="1:15">
      <c r="A37" s="32">
        <f t="shared" si="5"/>
        <v>35</v>
      </c>
      <c r="B37" s="47"/>
      <c r="C37" s="32" t="s">
        <v>59</v>
      </c>
      <c r="D37" s="32" t="s">
        <v>79</v>
      </c>
      <c r="E37" s="49" t="s">
        <v>80</v>
      </c>
      <c r="F37" s="32">
        <v>16</v>
      </c>
      <c r="G37" s="32">
        <v>162.5</v>
      </c>
      <c r="H37" s="32"/>
      <c r="I37" s="32"/>
      <c r="J37" s="32">
        <v>280</v>
      </c>
      <c r="K37" s="32"/>
      <c r="L37" s="32">
        <f t="shared" si="6"/>
        <v>3205</v>
      </c>
      <c r="M37" s="32">
        <f t="shared" si="7"/>
        <v>80</v>
      </c>
      <c r="N37" s="32">
        <f t="shared" si="8"/>
        <v>3285</v>
      </c>
      <c r="O37" s="2"/>
    </row>
    <row r="38" ht="18" customHeight="1" spans="1:15">
      <c r="A38" s="32">
        <f t="shared" si="5"/>
        <v>36</v>
      </c>
      <c r="B38" s="47"/>
      <c r="C38" s="32" t="s">
        <v>59</v>
      </c>
      <c r="D38" s="32" t="s">
        <v>81</v>
      </c>
      <c r="E38" s="49" t="s">
        <v>63</v>
      </c>
      <c r="F38" s="32">
        <v>13</v>
      </c>
      <c r="G38" s="32">
        <v>132.5</v>
      </c>
      <c r="H38" s="32"/>
      <c r="I38" s="32"/>
      <c r="J38" s="32">
        <v>200</v>
      </c>
      <c r="K38" s="32"/>
      <c r="L38" s="32">
        <f t="shared" si="6"/>
        <v>2585</v>
      </c>
      <c r="M38" s="32">
        <f t="shared" si="7"/>
        <v>65</v>
      </c>
      <c r="N38" s="32">
        <f t="shared" si="8"/>
        <v>2650</v>
      </c>
      <c r="O38" s="2"/>
    </row>
    <row r="39" ht="18" customHeight="1" spans="1:15">
      <c r="A39" s="32">
        <f t="shared" si="5"/>
        <v>37</v>
      </c>
      <c r="B39" s="47"/>
      <c r="C39" s="32" t="s">
        <v>77</v>
      </c>
      <c r="D39" s="32" t="s">
        <v>82</v>
      </c>
      <c r="E39" s="49" t="s">
        <v>83</v>
      </c>
      <c r="F39" s="32">
        <v>6</v>
      </c>
      <c r="G39" s="32">
        <v>59</v>
      </c>
      <c r="H39" s="32"/>
      <c r="I39" s="32"/>
      <c r="J39" s="32" t="s">
        <v>75</v>
      </c>
      <c r="K39" s="32"/>
      <c r="L39" s="32">
        <f t="shared" si="6"/>
        <v>1062</v>
      </c>
      <c r="M39" s="32">
        <f t="shared" si="7"/>
        <v>30</v>
      </c>
      <c r="N39" s="32">
        <f t="shared" si="8"/>
        <v>1092</v>
      </c>
      <c r="O39" s="2"/>
    </row>
    <row r="40" spans="1:15">
      <c r="A40" s="32" t="s">
        <v>84</v>
      </c>
      <c r="B40" s="2"/>
      <c r="C40" s="32"/>
      <c r="D40" s="32"/>
      <c r="E40" s="32"/>
      <c r="F40" s="32">
        <f>SUM(F3:F39)</f>
        <v>507</v>
      </c>
      <c r="G40" s="32">
        <f t="shared" ref="G40:N40" si="9">SUM(G3:G39)</f>
        <v>5329.5</v>
      </c>
      <c r="H40" s="32">
        <f t="shared" si="9"/>
        <v>331</v>
      </c>
      <c r="I40" s="32">
        <f t="shared" si="9"/>
        <v>16</v>
      </c>
      <c r="J40" s="32">
        <f t="shared" si="9"/>
        <v>6080</v>
      </c>
      <c r="K40" s="32">
        <f t="shared" si="9"/>
        <v>60</v>
      </c>
      <c r="L40" s="32">
        <f t="shared" si="9"/>
        <v>100900.4</v>
      </c>
      <c r="M40" s="32">
        <f t="shared" si="9"/>
        <v>2535</v>
      </c>
      <c r="N40" s="32">
        <f t="shared" si="9"/>
        <v>103435.4</v>
      </c>
      <c r="O40" s="32"/>
    </row>
    <row r="41" s="6" customFormat="1" ht="37" customHeight="1" spans="1:15">
      <c r="A41" s="50" t="s">
        <v>85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</sheetData>
  <mergeCells count="5">
    <mergeCell ref="A1:O1"/>
    <mergeCell ref="A40:D40"/>
    <mergeCell ref="A41:O41"/>
    <mergeCell ref="B3:B26"/>
    <mergeCell ref="B27:B39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A1" sqref="A1:P1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10.875" style="7" customWidth="1"/>
    <col min="8" max="8" width="8.875" style="7" customWidth="1"/>
    <col min="9" max="9" width="6.125" style="7" customWidth="1"/>
    <col min="10" max="10" width="8.75" style="7" customWidth="1"/>
    <col min="11" max="11" width="12.625" style="7"/>
    <col min="12" max="12" width="10.9666666666667" style="7" customWidth="1"/>
    <col min="13" max="13" width="6.5" style="7" hidden="1" customWidth="1"/>
    <col min="14" max="14" width="9.375" style="7" customWidth="1"/>
    <col min="15" max="15" width="15.975" style="8" customWidth="1"/>
    <col min="16" max="16" width="6.525" style="7" customWidth="1"/>
    <col min="17" max="17" width="12.2166666666667" style="7" hidden="1" customWidth="1"/>
    <col min="18" max="18" width="9" style="7" hidden="1" customWidth="1"/>
    <col min="19" max="19" width="12.225" style="7" hidden="1" customWidth="1"/>
    <col min="20" max="20" width="11.5" style="7" customWidth="1"/>
    <col min="21" max="16384" width="9" style="7"/>
  </cols>
  <sheetData>
    <row r="1" customHeight="1" spans="1:16">
      <c r="A1" s="9" t="s">
        <v>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6"/>
      <c r="P1" s="9"/>
    </row>
    <row r="2" customHeight="1" spans="1:16">
      <c r="A2" s="10" t="s">
        <v>1</v>
      </c>
      <c r="B2" s="10" t="s">
        <v>2</v>
      </c>
      <c r="C2" s="11" t="s">
        <v>87</v>
      </c>
      <c r="D2" s="11" t="s">
        <v>3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88</v>
      </c>
      <c r="N2" s="10" t="s">
        <v>13</v>
      </c>
      <c r="O2" s="17" t="s">
        <v>14</v>
      </c>
      <c r="P2" s="10" t="s">
        <v>89</v>
      </c>
    </row>
    <row r="3" customHeight="1" spans="1:20">
      <c r="A3" s="10">
        <f>ROW()-2</f>
        <v>1</v>
      </c>
      <c r="B3" s="10" t="s">
        <v>90</v>
      </c>
      <c r="C3" s="11" t="s">
        <v>91</v>
      </c>
      <c r="D3" s="11" t="s">
        <v>92</v>
      </c>
      <c r="E3" s="11"/>
      <c r="F3" s="11"/>
      <c r="G3" s="11"/>
      <c r="H3" s="11"/>
      <c r="I3" s="10"/>
      <c r="J3" s="10"/>
      <c r="K3" s="11">
        <f t="shared" ref="K3:K24" si="0">(F3-G3-H3)*18+G3*15+H3*18*0.8+I3-J3</f>
        <v>0</v>
      </c>
      <c r="L3" s="18">
        <f t="shared" ref="L3:L24" si="1">E3*5</f>
        <v>0</v>
      </c>
      <c r="M3" s="18"/>
      <c r="N3" s="10">
        <f t="shared" ref="N3:N24" si="2">K3+L3</f>
        <v>0</v>
      </c>
      <c r="O3" s="19"/>
      <c r="P3" s="10"/>
      <c r="S3" s="7" t="str">
        <f>VLOOKUP(D3,[1]劳务临时工!C$2:P$78,14,0)</f>
        <v>2020-07-10</v>
      </c>
      <c r="T3" s="7" t="e">
        <v>#N/A</v>
      </c>
    </row>
    <row r="4" customHeight="1" spans="1:20">
      <c r="A4" s="10">
        <f>ROW()-2</f>
        <v>2</v>
      </c>
      <c r="B4" s="10" t="s">
        <v>90</v>
      </c>
      <c r="C4" s="11" t="s">
        <v>91</v>
      </c>
      <c r="D4" s="11" t="s">
        <v>49</v>
      </c>
      <c r="E4" s="11"/>
      <c r="F4" s="11"/>
      <c r="G4" s="11"/>
      <c r="H4" s="11"/>
      <c r="I4" s="10"/>
      <c r="J4" s="10"/>
      <c r="K4" s="11">
        <f t="shared" si="0"/>
        <v>0</v>
      </c>
      <c r="L4" s="18">
        <f t="shared" si="1"/>
        <v>0</v>
      </c>
      <c r="M4" s="18"/>
      <c r="N4" s="10">
        <f t="shared" si="2"/>
        <v>0</v>
      </c>
      <c r="O4" s="19"/>
      <c r="P4" s="10"/>
      <c r="S4" s="7" t="str">
        <f>VLOOKUP(D4,[1]劳务临时工!C$2:P$78,14,0)</f>
        <v>2019-04-24</v>
      </c>
      <c r="T4" s="7" t="s">
        <v>50</v>
      </c>
    </row>
    <row r="5" customFormat="1" customHeight="1" spans="1:20">
      <c r="A5" s="12">
        <f>ROW()-2</f>
        <v>3</v>
      </c>
      <c r="B5" s="12" t="s">
        <v>90</v>
      </c>
      <c r="C5" s="13" t="s">
        <v>91</v>
      </c>
      <c r="D5" s="13" t="s">
        <v>93</v>
      </c>
      <c r="E5" s="13"/>
      <c r="F5" s="13"/>
      <c r="G5" s="13"/>
      <c r="H5" s="13"/>
      <c r="I5" s="12"/>
      <c r="J5" s="12"/>
      <c r="K5" s="11">
        <f t="shared" si="0"/>
        <v>0</v>
      </c>
      <c r="L5" s="20">
        <f t="shared" si="1"/>
        <v>0</v>
      </c>
      <c r="M5" s="20"/>
      <c r="N5" s="12">
        <f t="shared" si="2"/>
        <v>0</v>
      </c>
      <c r="O5" s="21"/>
      <c r="P5" s="12"/>
      <c r="S5" s="7" t="str">
        <f>VLOOKUP(D5,[1]劳务临时工!C$2:P$78,14,0)</f>
        <v>2020-10-09</v>
      </c>
      <c r="T5" s="7" t="s">
        <v>44</v>
      </c>
    </row>
    <row r="6" customFormat="1" customHeight="1" spans="1:20">
      <c r="A6" s="12">
        <f>ROW()-2</f>
        <v>4</v>
      </c>
      <c r="B6" s="12" t="s">
        <v>90</v>
      </c>
      <c r="C6" s="13" t="s">
        <v>91</v>
      </c>
      <c r="D6" s="13" t="s">
        <v>94</v>
      </c>
      <c r="E6" s="13"/>
      <c r="F6" s="13"/>
      <c r="G6" s="13"/>
      <c r="H6" s="13"/>
      <c r="I6" s="12"/>
      <c r="J6" s="12"/>
      <c r="K6" s="11">
        <f t="shared" si="0"/>
        <v>0</v>
      </c>
      <c r="L6" s="20">
        <f t="shared" si="1"/>
        <v>0</v>
      </c>
      <c r="M6" s="20"/>
      <c r="N6" s="12">
        <f t="shared" si="2"/>
        <v>0</v>
      </c>
      <c r="O6" s="21"/>
      <c r="P6" s="12"/>
      <c r="S6" s="7" t="e">
        <f>VLOOKUP(D6,[1]劳务临时工!C$2:P$78,14,0)</f>
        <v>#N/A</v>
      </c>
      <c r="T6" s="28">
        <v>44118</v>
      </c>
    </row>
    <row r="7" customFormat="1" customHeight="1" spans="1:20">
      <c r="A7" s="10">
        <f>ROW()-2</f>
        <v>5</v>
      </c>
      <c r="B7" s="10" t="s">
        <v>95</v>
      </c>
      <c r="C7" s="11" t="s">
        <v>96</v>
      </c>
      <c r="D7" s="11" t="s">
        <v>97</v>
      </c>
      <c r="E7" s="11"/>
      <c r="F7" s="11"/>
      <c r="G7" s="11"/>
      <c r="H7" s="11"/>
      <c r="I7" s="10"/>
      <c r="J7" s="10"/>
      <c r="K7" s="11">
        <f t="shared" si="0"/>
        <v>0</v>
      </c>
      <c r="L7" s="18">
        <f t="shared" si="1"/>
        <v>0</v>
      </c>
      <c r="M7" s="18"/>
      <c r="N7" s="10">
        <f t="shared" si="2"/>
        <v>0</v>
      </c>
      <c r="O7" s="19"/>
      <c r="P7" s="10"/>
      <c r="S7" s="7" t="str">
        <f>VLOOKUP(D7,[1]劳务临时工!C$2:P$78,14,0)</f>
        <v>2020-05-11</v>
      </c>
      <c r="T7" s="7" t="s">
        <v>98</v>
      </c>
    </row>
    <row r="8" customFormat="1" customHeight="1" spans="1:20">
      <c r="A8" s="10">
        <f t="shared" ref="A8:A24" si="3">ROW()-2</f>
        <v>6</v>
      </c>
      <c r="B8" s="10" t="s">
        <v>99</v>
      </c>
      <c r="C8" s="11" t="s">
        <v>96</v>
      </c>
      <c r="D8" s="11" t="s">
        <v>100</v>
      </c>
      <c r="E8" s="11"/>
      <c r="F8" s="11"/>
      <c r="G8" s="11"/>
      <c r="H8" s="11"/>
      <c r="I8" s="10"/>
      <c r="J8" s="10"/>
      <c r="K8" s="11">
        <f t="shared" si="0"/>
        <v>0</v>
      </c>
      <c r="L8" s="18">
        <f t="shared" si="1"/>
        <v>0</v>
      </c>
      <c r="M8" s="10">
        <f>16*37+18*(J8-37)+K8-L8</f>
        <v>-74</v>
      </c>
      <c r="N8" s="10">
        <f t="shared" si="2"/>
        <v>0</v>
      </c>
      <c r="O8" s="19"/>
      <c r="P8" s="10"/>
      <c r="S8" s="7" t="str">
        <f>VLOOKUP(D8,[1]劳务临时工!C$2:P$78,14,0)</f>
        <v>2020-07-15</v>
      </c>
      <c r="T8" s="7" t="s">
        <v>101</v>
      </c>
    </row>
    <row r="9" customFormat="1" customHeight="1" spans="1:20">
      <c r="A9" s="10">
        <f t="shared" si="3"/>
        <v>7</v>
      </c>
      <c r="B9" s="10" t="s">
        <v>99</v>
      </c>
      <c r="C9" s="11" t="s">
        <v>96</v>
      </c>
      <c r="D9" s="11" t="s">
        <v>102</v>
      </c>
      <c r="E9" s="11"/>
      <c r="F9" s="11"/>
      <c r="G9" s="11"/>
      <c r="H9" s="11"/>
      <c r="I9" s="10"/>
      <c r="J9" s="10"/>
      <c r="K9" s="11">
        <f t="shared" si="0"/>
        <v>0</v>
      </c>
      <c r="L9" s="18">
        <f t="shared" si="1"/>
        <v>0</v>
      </c>
      <c r="M9" s="10"/>
      <c r="N9" s="10">
        <f t="shared" si="2"/>
        <v>0</v>
      </c>
      <c r="O9" s="19"/>
      <c r="P9" s="10"/>
      <c r="S9" s="7" t="str">
        <f>VLOOKUP(D9,[1]劳务临时工!C$2:P$78,14,0)</f>
        <v>2020-07-15</v>
      </c>
      <c r="T9" s="7" t="s">
        <v>101</v>
      </c>
    </row>
    <row r="10" customFormat="1" customHeight="1" spans="1:20">
      <c r="A10" s="10">
        <f t="shared" si="3"/>
        <v>8</v>
      </c>
      <c r="B10" s="10" t="s">
        <v>99</v>
      </c>
      <c r="C10" s="11" t="s">
        <v>96</v>
      </c>
      <c r="D10" s="11" t="s">
        <v>17</v>
      </c>
      <c r="E10" s="11"/>
      <c r="F10" s="11"/>
      <c r="G10" s="11"/>
      <c r="H10" s="11"/>
      <c r="I10" s="10"/>
      <c r="J10" s="10"/>
      <c r="K10" s="11">
        <f t="shared" si="0"/>
        <v>0</v>
      </c>
      <c r="L10" s="18">
        <f t="shared" si="1"/>
        <v>0</v>
      </c>
      <c r="M10" s="10"/>
      <c r="N10" s="10">
        <f t="shared" si="2"/>
        <v>0</v>
      </c>
      <c r="O10" s="19"/>
      <c r="P10" s="10"/>
      <c r="S10" s="7" t="str">
        <f>VLOOKUP(D10,[1]劳务临时工!C$2:P$78,14,0)</f>
        <v>2020-09-23</v>
      </c>
      <c r="T10" s="7" t="s">
        <v>18</v>
      </c>
    </row>
    <row r="11" customFormat="1" customHeight="1" spans="1:20">
      <c r="A11" s="10">
        <f t="shared" si="3"/>
        <v>9</v>
      </c>
      <c r="B11" s="10" t="s">
        <v>99</v>
      </c>
      <c r="C11" s="11" t="s">
        <v>96</v>
      </c>
      <c r="D11" s="11" t="s">
        <v>103</v>
      </c>
      <c r="E11" s="11"/>
      <c r="F11" s="11"/>
      <c r="G11" s="11"/>
      <c r="H11" s="11"/>
      <c r="I11" s="10"/>
      <c r="J11" s="10"/>
      <c r="K11" s="11">
        <f t="shared" si="0"/>
        <v>0</v>
      </c>
      <c r="L11" s="18">
        <f t="shared" si="1"/>
        <v>0</v>
      </c>
      <c r="M11" s="10"/>
      <c r="N11" s="10">
        <f t="shared" si="2"/>
        <v>0</v>
      </c>
      <c r="O11" s="19"/>
      <c r="P11" s="10"/>
      <c r="S11" s="7"/>
      <c r="T11" s="7" t="s">
        <v>104</v>
      </c>
    </row>
    <row r="12" customFormat="1" customHeight="1" spans="1:20">
      <c r="A12" s="10">
        <f t="shared" si="3"/>
        <v>10</v>
      </c>
      <c r="B12" s="10" t="s">
        <v>105</v>
      </c>
      <c r="C12" s="11" t="s">
        <v>106</v>
      </c>
      <c r="D12" s="11" t="s">
        <v>107</v>
      </c>
      <c r="E12" s="11"/>
      <c r="F12" s="11"/>
      <c r="G12" s="11"/>
      <c r="H12" s="11"/>
      <c r="I12" s="10"/>
      <c r="J12" s="10"/>
      <c r="K12" s="11">
        <f t="shared" si="0"/>
        <v>0</v>
      </c>
      <c r="L12" s="18">
        <f t="shared" si="1"/>
        <v>0</v>
      </c>
      <c r="M12" s="18"/>
      <c r="N12" s="10">
        <f t="shared" si="2"/>
        <v>0</v>
      </c>
      <c r="O12" s="19"/>
      <c r="P12" s="10"/>
      <c r="S12" s="7" t="str">
        <f>VLOOKUP(D12,[1]劳务临时工!C$2:P$78,14,0)</f>
        <v>2020-06-05</v>
      </c>
      <c r="T12" s="7" t="s">
        <v>108</v>
      </c>
    </row>
    <row r="13" customFormat="1" customHeight="1" spans="1:20">
      <c r="A13" s="10">
        <f t="shared" si="3"/>
        <v>11</v>
      </c>
      <c r="B13" s="10" t="s">
        <v>105</v>
      </c>
      <c r="C13" s="11" t="s">
        <v>106</v>
      </c>
      <c r="D13" s="11" t="s">
        <v>109</v>
      </c>
      <c r="E13" s="11"/>
      <c r="F13" s="11"/>
      <c r="G13" s="11"/>
      <c r="H13" s="11"/>
      <c r="I13" s="10"/>
      <c r="J13" s="10"/>
      <c r="K13" s="11">
        <f t="shared" si="0"/>
        <v>0</v>
      </c>
      <c r="L13" s="18">
        <f t="shared" si="1"/>
        <v>0</v>
      </c>
      <c r="M13" s="18"/>
      <c r="N13" s="10">
        <f t="shared" si="2"/>
        <v>0</v>
      </c>
      <c r="O13" s="19"/>
      <c r="P13" s="10"/>
      <c r="S13" s="7" t="str">
        <f>VLOOKUP(D13,[1]劳务临时工!C$2:P$78,14,0)</f>
        <v>2020-06-14</v>
      </c>
      <c r="T13" s="7" t="s">
        <v>110</v>
      </c>
    </row>
    <row r="14" customFormat="1" customHeight="1" spans="1:20">
      <c r="A14" s="10">
        <f t="shared" si="3"/>
        <v>12</v>
      </c>
      <c r="B14" s="10" t="s">
        <v>105</v>
      </c>
      <c r="C14" s="11" t="s">
        <v>106</v>
      </c>
      <c r="D14" s="11" t="s">
        <v>39</v>
      </c>
      <c r="E14" s="11"/>
      <c r="F14" s="11"/>
      <c r="G14" s="11"/>
      <c r="H14" s="11"/>
      <c r="I14" s="10"/>
      <c r="J14" s="10"/>
      <c r="K14" s="11">
        <f t="shared" si="0"/>
        <v>0</v>
      </c>
      <c r="L14" s="18">
        <f t="shared" si="1"/>
        <v>0</v>
      </c>
      <c r="M14" s="18"/>
      <c r="N14" s="10">
        <f t="shared" si="2"/>
        <v>0</v>
      </c>
      <c r="O14" s="19"/>
      <c r="P14" s="22"/>
      <c r="S14" s="7" t="str">
        <f>VLOOKUP(D14,[1]劳务临时工!C$2:P$78,14,0)</f>
        <v>2020-06-29</v>
      </c>
      <c r="T14" s="7" t="s">
        <v>40</v>
      </c>
    </row>
    <row r="15" customFormat="1" customHeight="1" spans="1:20">
      <c r="A15" s="10">
        <f t="shared" si="3"/>
        <v>13</v>
      </c>
      <c r="B15" s="10" t="s">
        <v>105</v>
      </c>
      <c r="C15" s="11" t="s">
        <v>106</v>
      </c>
      <c r="D15" s="11" t="s">
        <v>111</v>
      </c>
      <c r="E15" s="11"/>
      <c r="F15" s="11"/>
      <c r="G15" s="11"/>
      <c r="H15" s="11"/>
      <c r="I15" s="10"/>
      <c r="J15" s="10"/>
      <c r="K15" s="11">
        <f t="shared" si="0"/>
        <v>0</v>
      </c>
      <c r="L15" s="18">
        <f t="shared" si="1"/>
        <v>0</v>
      </c>
      <c r="M15" s="18"/>
      <c r="N15" s="10">
        <f t="shared" si="2"/>
        <v>0</v>
      </c>
      <c r="O15" s="19"/>
      <c r="P15" s="22"/>
      <c r="S15" s="7" t="e">
        <f>VLOOKUP(D15,[1]劳务临时工!C$2:P$78,14,0)</f>
        <v>#N/A</v>
      </c>
      <c r="T15" s="7" t="e">
        <v>#N/A</v>
      </c>
    </row>
    <row r="16" customFormat="1" customHeight="1" spans="1:20">
      <c r="A16" s="10">
        <f t="shared" si="3"/>
        <v>14</v>
      </c>
      <c r="B16" s="10" t="s">
        <v>105</v>
      </c>
      <c r="C16" s="11" t="s">
        <v>106</v>
      </c>
      <c r="D16" s="11" t="s">
        <v>112</v>
      </c>
      <c r="E16" s="11"/>
      <c r="F16" s="11"/>
      <c r="G16" s="11"/>
      <c r="H16" s="11"/>
      <c r="I16" s="10"/>
      <c r="J16" s="10"/>
      <c r="K16" s="11">
        <f t="shared" si="0"/>
        <v>0</v>
      </c>
      <c r="L16" s="18">
        <f t="shared" si="1"/>
        <v>0</v>
      </c>
      <c r="M16" s="18"/>
      <c r="N16" s="10">
        <f t="shared" si="2"/>
        <v>0</v>
      </c>
      <c r="O16" s="19"/>
      <c r="P16" s="22"/>
      <c r="S16" s="7"/>
      <c r="T16" s="7"/>
    </row>
    <row r="17" s="6" customFormat="1" customHeight="1" spans="1:20">
      <c r="A17" s="10">
        <f t="shared" si="3"/>
        <v>15</v>
      </c>
      <c r="B17" s="10" t="s">
        <v>105</v>
      </c>
      <c r="C17" s="11" t="s">
        <v>106</v>
      </c>
      <c r="D17" s="11" t="s">
        <v>113</v>
      </c>
      <c r="E17" s="11"/>
      <c r="F17" s="11"/>
      <c r="G17" s="11"/>
      <c r="H17" s="11"/>
      <c r="I17" s="10"/>
      <c r="J17" s="10"/>
      <c r="K17" s="11">
        <f t="shared" si="0"/>
        <v>0</v>
      </c>
      <c r="L17" s="18">
        <f t="shared" si="1"/>
        <v>0</v>
      </c>
      <c r="M17" s="18"/>
      <c r="N17" s="10">
        <f t="shared" si="2"/>
        <v>0</v>
      </c>
      <c r="O17" s="19"/>
      <c r="P17" s="22"/>
      <c r="S17" s="7" t="str">
        <f>VLOOKUP(D17,[1]劳务临时工!C$2:P$78,14,0)</f>
        <v>2020-08-26</v>
      </c>
      <c r="T17" s="7" t="e">
        <v>#N/A</v>
      </c>
    </row>
    <row r="18" customFormat="1" customHeight="1" spans="1:20">
      <c r="A18" s="10">
        <f t="shared" si="3"/>
        <v>16</v>
      </c>
      <c r="B18" s="10" t="s">
        <v>105</v>
      </c>
      <c r="C18" s="11" t="s">
        <v>106</v>
      </c>
      <c r="D18" s="11" t="s">
        <v>41</v>
      </c>
      <c r="E18" s="11"/>
      <c r="F18" s="11"/>
      <c r="G18" s="11"/>
      <c r="H18" s="11"/>
      <c r="I18" s="10"/>
      <c r="J18" s="10"/>
      <c r="K18" s="11">
        <f t="shared" si="0"/>
        <v>0</v>
      </c>
      <c r="L18" s="18">
        <f t="shared" si="1"/>
        <v>0</v>
      </c>
      <c r="M18" s="18"/>
      <c r="N18" s="10">
        <f t="shared" si="2"/>
        <v>0</v>
      </c>
      <c r="O18" s="19"/>
      <c r="P18" s="22"/>
      <c r="S18" s="7" t="str">
        <f>VLOOKUP(D18,[1]劳务临时工!C$2:P$78,14,0)</f>
        <v>2020-09-18</v>
      </c>
      <c r="T18" s="7" t="s">
        <v>42</v>
      </c>
    </row>
    <row r="19" customFormat="1" customHeight="1" spans="1:20">
      <c r="A19" s="12">
        <f t="shared" si="3"/>
        <v>17</v>
      </c>
      <c r="B19" s="12" t="s">
        <v>105</v>
      </c>
      <c r="C19" s="13" t="s">
        <v>106</v>
      </c>
      <c r="D19" s="13" t="s">
        <v>114</v>
      </c>
      <c r="E19" s="13"/>
      <c r="F19" s="13"/>
      <c r="G19" s="13"/>
      <c r="H19" s="13"/>
      <c r="I19" s="12"/>
      <c r="J19" s="12"/>
      <c r="K19" s="11">
        <f t="shared" si="0"/>
        <v>0</v>
      </c>
      <c r="L19" s="20">
        <f t="shared" si="1"/>
        <v>0</v>
      </c>
      <c r="M19" s="20"/>
      <c r="N19" s="12">
        <f t="shared" si="2"/>
        <v>0</v>
      </c>
      <c r="O19" s="21"/>
      <c r="P19" s="23"/>
      <c r="S19" s="7" t="str">
        <f>VLOOKUP(D19,[1]劳务临时工!C$2:P$78,14,0)</f>
        <v>2020-10-12</v>
      </c>
      <c r="T19" s="7" t="s">
        <v>115</v>
      </c>
    </row>
    <row r="20" customFormat="1" customHeight="1" spans="1:20">
      <c r="A20" s="12">
        <f t="shared" si="3"/>
        <v>18</v>
      </c>
      <c r="B20" s="12" t="s">
        <v>105</v>
      </c>
      <c r="C20" s="13" t="s">
        <v>106</v>
      </c>
      <c r="D20" s="13" t="s">
        <v>116</v>
      </c>
      <c r="E20" s="13"/>
      <c r="F20" s="13"/>
      <c r="G20" s="13"/>
      <c r="H20" s="13"/>
      <c r="I20" s="12"/>
      <c r="J20" s="12"/>
      <c r="K20" s="11">
        <f t="shared" si="0"/>
        <v>0</v>
      </c>
      <c r="L20" s="20">
        <f t="shared" si="1"/>
        <v>0</v>
      </c>
      <c r="M20" s="20"/>
      <c r="N20" s="12">
        <f t="shared" si="2"/>
        <v>0</v>
      </c>
      <c r="O20" s="21"/>
      <c r="P20" s="23"/>
      <c r="S20" s="7" t="str">
        <f>VLOOKUP(D20,[1]劳务临时工!C$2:P$78,14,0)</f>
        <v>2020-10-09</v>
      </c>
      <c r="T20" s="7" t="s">
        <v>44</v>
      </c>
    </row>
    <row r="21" customFormat="1" customHeight="1" spans="1:20">
      <c r="A21" s="12">
        <f t="shared" si="3"/>
        <v>19</v>
      </c>
      <c r="B21" s="12" t="s">
        <v>105</v>
      </c>
      <c r="C21" s="13" t="s">
        <v>106</v>
      </c>
      <c r="D21" s="13" t="s">
        <v>43</v>
      </c>
      <c r="E21" s="13"/>
      <c r="F21" s="13"/>
      <c r="G21" s="13"/>
      <c r="H21" s="13"/>
      <c r="I21" s="12"/>
      <c r="J21" s="12"/>
      <c r="K21" s="11">
        <f t="shared" si="0"/>
        <v>0</v>
      </c>
      <c r="L21" s="20">
        <f t="shared" si="1"/>
        <v>0</v>
      </c>
      <c r="M21" s="20"/>
      <c r="N21" s="12">
        <f t="shared" si="2"/>
        <v>0</v>
      </c>
      <c r="O21" s="21"/>
      <c r="P21" s="23"/>
      <c r="S21" s="7" t="str">
        <f>VLOOKUP(D21,[1]劳务临时工!C$2:P$78,14,0)</f>
        <v>2020-10-09</v>
      </c>
      <c r="T21" s="7" t="s">
        <v>44</v>
      </c>
    </row>
    <row r="22" customFormat="1" customHeight="1" spans="1:20">
      <c r="A22" s="10">
        <f t="shared" si="3"/>
        <v>20</v>
      </c>
      <c r="B22" s="10" t="s">
        <v>117</v>
      </c>
      <c r="C22" s="11" t="s">
        <v>106</v>
      </c>
      <c r="D22" s="11" t="s">
        <v>46</v>
      </c>
      <c r="E22" s="11"/>
      <c r="F22" s="11"/>
      <c r="G22" s="11"/>
      <c r="H22" s="11"/>
      <c r="I22" s="10"/>
      <c r="J22" s="10"/>
      <c r="K22" s="11">
        <f t="shared" si="0"/>
        <v>0</v>
      </c>
      <c r="L22" s="18">
        <f t="shared" si="1"/>
        <v>0</v>
      </c>
      <c r="M22" s="18"/>
      <c r="N22" s="10">
        <f t="shared" si="2"/>
        <v>0</v>
      </c>
      <c r="O22" s="19"/>
      <c r="P22" s="10"/>
      <c r="S22" s="7" t="str">
        <f>VLOOKUP(D22,[1]劳务临时工!C$2:P$78,14,0)</f>
        <v>2020-06-06</v>
      </c>
      <c r="T22" s="7" t="s">
        <v>47</v>
      </c>
    </row>
    <row r="23" customFormat="1" customHeight="1" spans="1:20">
      <c r="A23" s="10">
        <f t="shared" si="3"/>
        <v>21</v>
      </c>
      <c r="B23" s="10" t="s">
        <v>118</v>
      </c>
      <c r="C23" s="11" t="s">
        <v>106</v>
      </c>
      <c r="D23" s="11" t="s">
        <v>119</v>
      </c>
      <c r="E23" s="11"/>
      <c r="F23" s="11"/>
      <c r="G23" s="11"/>
      <c r="H23" s="11"/>
      <c r="I23" s="10"/>
      <c r="J23" s="10"/>
      <c r="K23" s="11">
        <f t="shared" si="0"/>
        <v>0</v>
      </c>
      <c r="L23" s="24">
        <f t="shared" si="1"/>
        <v>0</v>
      </c>
      <c r="M23" s="11">
        <f>ROUND((K23+L23),2)</f>
        <v>0</v>
      </c>
      <c r="N23" s="10">
        <f t="shared" si="2"/>
        <v>0</v>
      </c>
      <c r="O23" s="19"/>
      <c r="P23" s="10"/>
      <c r="S23" s="7"/>
      <c r="T23" s="7"/>
    </row>
    <row r="24" customFormat="1" customHeight="1" spans="1:20">
      <c r="A24" s="10">
        <f t="shared" si="3"/>
        <v>22</v>
      </c>
      <c r="B24" s="12" t="s">
        <v>118</v>
      </c>
      <c r="C24" s="13" t="s">
        <v>106</v>
      </c>
      <c r="D24" s="13" t="s">
        <v>25</v>
      </c>
      <c r="E24" s="13"/>
      <c r="F24" s="13"/>
      <c r="G24" s="13"/>
      <c r="H24" s="13"/>
      <c r="I24" s="12"/>
      <c r="J24" s="12"/>
      <c r="K24" s="11">
        <f t="shared" si="0"/>
        <v>0</v>
      </c>
      <c r="L24" s="20">
        <f t="shared" si="1"/>
        <v>0</v>
      </c>
      <c r="M24" s="20"/>
      <c r="N24" s="12">
        <f t="shared" si="2"/>
        <v>0</v>
      </c>
      <c r="O24" s="21"/>
      <c r="P24" s="10"/>
      <c r="S24" s="7"/>
      <c r="T24" s="28">
        <v>44145</v>
      </c>
    </row>
    <row r="25" customHeight="1" spans="1:16">
      <c r="A25" s="10"/>
      <c r="B25" s="10"/>
      <c r="C25" s="10"/>
      <c r="D25" s="10"/>
      <c r="E25" s="10">
        <f>SUM(E3:E24)</f>
        <v>0</v>
      </c>
      <c r="F25" s="10">
        <f>SUM(F3:F24)</f>
        <v>0</v>
      </c>
      <c r="G25" s="10"/>
      <c r="H25" s="10"/>
      <c r="I25" s="10">
        <f t="shared" ref="I25:N25" si="4">SUM(I3:I24)</f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-74</v>
      </c>
      <c r="N25" s="10">
        <f t="shared" si="4"/>
        <v>0</v>
      </c>
      <c r="O25" s="19"/>
      <c r="P25" s="10"/>
    </row>
    <row r="26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5"/>
      <c r="P26" s="14"/>
    </row>
    <row r="27" customHeight="1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4"/>
      <c r="M27" s="15"/>
      <c r="N27" s="15"/>
    </row>
    <row r="28" customHeight="1" spans="2:15">
      <c r="B28" s="14" t="s">
        <v>120</v>
      </c>
      <c r="C28" s="14" t="s">
        <v>121</v>
      </c>
      <c r="D28" s="14"/>
      <c r="E28" s="14"/>
      <c r="F28" s="14"/>
      <c r="G28" s="14"/>
      <c r="H28" s="14"/>
      <c r="I28" s="14" t="s">
        <v>122</v>
      </c>
      <c r="L28" s="26"/>
      <c r="M28" s="26"/>
      <c r="N28" s="26"/>
      <c r="O28" s="27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3"/>
  <sheetViews>
    <sheetView workbookViewId="0">
      <selection activeCell="C16" sqref="C16"/>
    </sheetView>
  </sheetViews>
  <sheetFormatPr defaultColWidth="9" defaultRowHeight="16.5" outlineLevelCol="3"/>
  <cols>
    <col min="2" max="2" width="9" style="1"/>
    <col min="3" max="3" width="25.75" style="1" customWidth="1"/>
    <col min="4" max="4" width="9" style="1"/>
  </cols>
  <sheetData>
    <row r="1" ht="20" customHeight="1" spans="2:4">
      <c r="B1" s="2" t="s">
        <v>3</v>
      </c>
      <c r="C1" s="2" t="s">
        <v>123</v>
      </c>
      <c r="D1" s="2" t="s">
        <v>124</v>
      </c>
    </row>
    <row r="2" ht="20" customHeight="1" spans="2:4">
      <c r="B2" s="3" t="s">
        <v>34</v>
      </c>
      <c r="C2" s="4" t="s">
        <v>125</v>
      </c>
      <c r="D2" s="5">
        <v>30</v>
      </c>
    </row>
    <row r="3" ht="20" customHeight="1" spans="2:4">
      <c r="B3" s="3" t="s">
        <v>39</v>
      </c>
      <c r="C3" s="4" t="s">
        <v>126</v>
      </c>
      <c r="D3" s="5">
        <v>30</v>
      </c>
    </row>
    <row r="4" spans="4:4">
      <c r="D4" s="1">
        <f>SUM(D2:D3)</f>
        <v>60</v>
      </c>
    </row>
    <row r="7" spans="2:4">
      <c r="B7" s="2" t="s">
        <v>127</v>
      </c>
      <c r="C7" s="2"/>
      <c r="D7" s="2"/>
    </row>
    <row r="8" spans="2:4">
      <c r="B8" s="2" t="s">
        <v>3</v>
      </c>
      <c r="C8" s="2" t="s">
        <v>128</v>
      </c>
      <c r="D8" s="2" t="s">
        <v>129</v>
      </c>
    </row>
    <row r="9" spans="2:4">
      <c r="B9" s="2" t="s">
        <v>17</v>
      </c>
      <c r="C9" s="2" t="s">
        <v>130</v>
      </c>
      <c r="D9" s="2">
        <v>350</v>
      </c>
    </row>
    <row r="10" spans="2:4">
      <c r="B10" s="2" t="s">
        <v>25</v>
      </c>
      <c r="C10" s="2" t="s">
        <v>130</v>
      </c>
      <c r="D10" s="2">
        <v>100</v>
      </c>
    </row>
    <row r="11" spans="2:4">
      <c r="B11" s="2" t="s">
        <v>26</v>
      </c>
      <c r="C11" s="2" t="s">
        <v>130</v>
      </c>
      <c r="D11" s="2">
        <v>100</v>
      </c>
    </row>
    <row r="12" spans="2:4">
      <c r="B12" s="2" t="s">
        <v>27</v>
      </c>
      <c r="C12" s="2" t="s">
        <v>130</v>
      </c>
      <c r="D12" s="2">
        <v>200</v>
      </c>
    </row>
    <row r="13" spans="2:4">
      <c r="B13" s="2" t="s">
        <v>30</v>
      </c>
      <c r="C13" s="2" t="s">
        <v>130</v>
      </c>
      <c r="D13" s="2">
        <v>400</v>
      </c>
    </row>
    <row r="14" spans="2:4">
      <c r="B14" s="2" t="s">
        <v>33</v>
      </c>
      <c r="C14" s="2" t="s">
        <v>130</v>
      </c>
      <c r="D14" s="2">
        <v>200</v>
      </c>
    </row>
    <row r="15" spans="2:4">
      <c r="B15" s="2" t="s">
        <v>34</v>
      </c>
      <c r="C15" s="2" t="s">
        <v>130</v>
      </c>
      <c r="D15" s="2">
        <v>150</v>
      </c>
    </row>
    <row r="16" spans="2:4">
      <c r="B16" s="2" t="s">
        <v>37</v>
      </c>
      <c r="C16" s="2" t="s">
        <v>130</v>
      </c>
      <c r="D16" s="2">
        <v>400</v>
      </c>
    </row>
    <row r="17" spans="2:4">
      <c r="B17" s="2" t="s">
        <v>39</v>
      </c>
      <c r="C17" s="2" t="s">
        <v>130</v>
      </c>
      <c r="D17" s="2">
        <v>400</v>
      </c>
    </row>
    <row r="18" spans="2:4">
      <c r="B18" s="2" t="s">
        <v>41</v>
      </c>
      <c r="C18" s="2" t="s">
        <v>130</v>
      </c>
      <c r="D18" s="2">
        <v>100</v>
      </c>
    </row>
    <row r="19" spans="2:4">
      <c r="B19" s="2" t="s">
        <v>46</v>
      </c>
      <c r="C19" s="2" t="s">
        <v>130</v>
      </c>
      <c r="D19" s="2">
        <v>200</v>
      </c>
    </row>
    <row r="20" spans="2:4">
      <c r="B20" s="2" t="s">
        <v>49</v>
      </c>
      <c r="C20" s="2" t="s">
        <v>130</v>
      </c>
      <c r="D20" s="2">
        <v>100</v>
      </c>
    </row>
    <row r="21" spans="2:4">
      <c r="B21" s="2" t="s">
        <v>51</v>
      </c>
      <c r="C21" s="2" t="s">
        <v>130</v>
      </c>
      <c r="D21" s="2">
        <v>400</v>
      </c>
    </row>
    <row r="22" spans="2:4">
      <c r="B22" s="2" t="s">
        <v>52</v>
      </c>
      <c r="C22" s="2" t="s">
        <v>130</v>
      </c>
      <c r="D22" s="2">
        <v>400</v>
      </c>
    </row>
    <row r="23" spans="2:4">
      <c r="B23" s="2" t="s">
        <v>81</v>
      </c>
      <c r="C23" s="2" t="s">
        <v>130</v>
      </c>
      <c r="D23" s="2">
        <v>200</v>
      </c>
    </row>
    <row r="24" spans="2:4">
      <c r="B24" s="2" t="s">
        <v>68</v>
      </c>
      <c r="C24" s="2" t="s">
        <v>130</v>
      </c>
      <c r="D24" s="2">
        <v>200</v>
      </c>
    </row>
    <row r="25" spans="2:4">
      <c r="B25" s="2" t="s">
        <v>60</v>
      </c>
      <c r="C25" s="2" t="s">
        <v>130</v>
      </c>
      <c r="D25" s="2">
        <v>200</v>
      </c>
    </row>
    <row r="26" spans="2:4">
      <c r="B26" s="2" t="s">
        <v>66</v>
      </c>
      <c r="C26" s="2" t="s">
        <v>130</v>
      </c>
      <c r="D26" s="2">
        <v>200</v>
      </c>
    </row>
    <row r="27" spans="2:4">
      <c r="B27" s="2" t="s">
        <v>62</v>
      </c>
      <c r="C27" s="2" t="s">
        <v>130</v>
      </c>
      <c r="D27" s="2">
        <v>200</v>
      </c>
    </row>
    <row r="28" spans="2:4">
      <c r="B28" s="2" t="s">
        <v>64</v>
      </c>
      <c r="C28" s="2" t="s">
        <v>130</v>
      </c>
      <c r="D28" s="2">
        <v>200</v>
      </c>
    </row>
    <row r="29" spans="2:4">
      <c r="B29" s="2" t="s">
        <v>78</v>
      </c>
      <c r="C29" s="2" t="s">
        <v>130</v>
      </c>
      <c r="D29" s="2">
        <v>300</v>
      </c>
    </row>
    <row r="30" spans="2:4">
      <c r="B30" s="2" t="s">
        <v>70</v>
      </c>
      <c r="C30" s="2" t="s">
        <v>130</v>
      </c>
      <c r="D30" s="2">
        <v>400</v>
      </c>
    </row>
    <row r="31" spans="2:4">
      <c r="B31" s="2" t="s">
        <v>72</v>
      </c>
      <c r="C31" s="2" t="s">
        <v>130</v>
      </c>
      <c r="D31" s="2">
        <v>400</v>
      </c>
    </row>
    <row r="32" spans="2:4">
      <c r="B32" s="2" t="s">
        <v>79</v>
      </c>
      <c r="C32" s="2" t="s">
        <v>131</v>
      </c>
      <c r="D32" s="2">
        <v>280</v>
      </c>
    </row>
    <row r="33" spans="4:4">
      <c r="D33" s="1">
        <f>SUM(D9:D32)</f>
        <v>6080</v>
      </c>
    </row>
  </sheetData>
  <mergeCells count="1">
    <mergeCell ref="B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2006-09-13T11:21:00Z</dcterms:created>
  <dcterms:modified xsi:type="dcterms:W3CDTF">2021-03-24T02:16:21Z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2052-11.1.0.10356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