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Lemon\Desktop\"/>
    </mc:Choice>
  </mc:AlternateContent>
  <bookViews>
    <workbookView xWindow="0" yWindow="0" windowWidth="19200" windowHeight="11325"/>
  </bookViews>
  <sheets>
    <sheet name="Sheet1" sheetId="1" r:id="rId1"/>
  </sheets>
  <definedNames>
    <definedName name="AFDays">OFFSET(Sheet1!$H$5,0,0,Sheet1!$F$2,1)</definedName>
    <definedName name="ASDate">OFFSET(Sheet1!$G$5,0,0,Sheet1!$F$2,1)</definedName>
    <definedName name="Name">OFFSET(Sheet1!$C$5,0,0,Sheet1!$F$2,1)</definedName>
    <definedName name="Num">OFFSET(Sheet1!$B$5,0,0,Sheet1!$F$2,1)</definedName>
    <definedName name="P">OFFSET(Sheet1!$O$5,0,0,Sheet1!$F$2,1)</definedName>
    <definedName name="PFDays">OFFSET(Sheet1!$E$5,0,0,Sheet1!$F$2,1)</definedName>
    <definedName name="PPlot">OFFSET(Sheet1!$Q$5,0,0,Sheet1!$F$2,1)</definedName>
    <definedName name="Predict">OFFSET(Sheet1!$P$5,0,0,Sheet1!$F$2,1)</definedName>
    <definedName name="PSDate">OFFSET(Sheet1!$D$5,0,0,Sheet1!$F$2,1)</definedName>
    <definedName name="YPlot">OFFSET(Sheet1!$A$5,0,0,Sheet1!$F$2,1)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D2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5" i="1"/>
  <c r="L5" i="1" l="1"/>
  <c r="G16" i="1"/>
  <c r="L16" i="1" s="1"/>
  <c r="G17" i="1"/>
  <c r="L17" i="1" s="1"/>
  <c r="G18" i="1"/>
  <c r="L18" i="1" s="1"/>
  <c r="G19" i="1"/>
  <c r="L19" i="1" s="1"/>
  <c r="G20" i="1"/>
  <c r="L20" i="1" s="1"/>
  <c r="G21" i="1"/>
  <c r="L21" i="1" s="1"/>
  <c r="G22" i="1"/>
  <c r="L22" i="1" s="1"/>
  <c r="G23" i="1"/>
  <c r="L23" i="1" s="1"/>
  <c r="G24" i="1"/>
  <c r="L24" i="1" s="1"/>
  <c r="G15" i="1"/>
  <c r="L15" i="1" s="1"/>
  <c r="A15" i="1" l="1"/>
  <c r="A16" i="1"/>
  <c r="A17" i="1"/>
  <c r="A18" i="1"/>
  <c r="A19" i="1"/>
  <c r="A20" i="1"/>
  <c r="A21" i="1"/>
  <c r="A22" i="1"/>
  <c r="A23" i="1"/>
  <c r="A24" i="1"/>
  <c r="G6" i="1"/>
  <c r="L6" i="1" s="1"/>
  <c r="G7" i="1"/>
  <c r="L7" i="1" s="1"/>
  <c r="G8" i="1"/>
  <c r="L8" i="1" s="1"/>
  <c r="G9" i="1"/>
  <c r="L9" i="1" s="1"/>
  <c r="G10" i="1"/>
  <c r="L10" i="1" s="1"/>
  <c r="G11" i="1"/>
  <c r="L11" i="1" s="1"/>
  <c r="G12" i="1"/>
  <c r="L12" i="1" s="1"/>
  <c r="G13" i="1"/>
  <c r="L13" i="1" s="1"/>
  <c r="G14" i="1"/>
  <c r="L14" i="1" s="1"/>
  <c r="G5" i="1"/>
  <c r="L1" i="1"/>
  <c r="A13" i="1"/>
  <c r="A14" i="1"/>
  <c r="A6" i="1"/>
  <c r="A7" i="1"/>
  <c r="A8" i="1"/>
  <c r="A9" i="1"/>
  <c r="A10" i="1"/>
  <c r="A11" i="1"/>
  <c r="A12" i="1"/>
  <c r="A5" i="1"/>
  <c r="P5" i="1" l="1"/>
  <c r="P6" i="1"/>
  <c r="P8" i="1"/>
  <c r="P10" i="1"/>
  <c r="P12" i="1"/>
  <c r="P14" i="1"/>
  <c r="P16" i="1"/>
  <c r="P18" i="1"/>
  <c r="P20" i="1"/>
  <c r="P22" i="1"/>
  <c r="P24" i="1"/>
  <c r="P7" i="1"/>
  <c r="P9" i="1"/>
  <c r="P11" i="1"/>
  <c r="P13" i="1"/>
  <c r="P15" i="1"/>
  <c r="P17" i="1"/>
  <c r="P19" i="1"/>
  <c r="P21" i="1"/>
  <c r="P23" i="1"/>
  <c r="Q5" i="1"/>
  <c r="Q6" i="1"/>
  <c r="Q8" i="1"/>
  <c r="Q10" i="1"/>
  <c r="Q12" i="1"/>
  <c r="Q14" i="1"/>
  <c r="Q16" i="1"/>
  <c r="Q18" i="1"/>
  <c r="Q20" i="1"/>
  <c r="Q22" i="1"/>
  <c r="Q24" i="1"/>
  <c r="Q7" i="1"/>
  <c r="Q9" i="1"/>
  <c r="Q11" i="1"/>
  <c r="Q13" i="1"/>
  <c r="Q15" i="1"/>
  <c r="Q17" i="1"/>
  <c r="Q19" i="1"/>
  <c r="Q21" i="1"/>
  <c r="Q23" i="1"/>
  <c r="N5" i="1"/>
  <c r="N6" i="1"/>
  <c r="N8" i="1"/>
  <c r="N10" i="1"/>
  <c r="N12" i="1"/>
  <c r="N14" i="1"/>
  <c r="N16" i="1"/>
  <c r="N18" i="1"/>
  <c r="N20" i="1"/>
  <c r="N22" i="1"/>
  <c r="N24" i="1"/>
  <c r="N7" i="1"/>
  <c r="N9" i="1"/>
  <c r="N11" i="1"/>
  <c r="N13" i="1"/>
  <c r="N15" i="1"/>
  <c r="N17" i="1"/>
  <c r="N19" i="1"/>
  <c r="N21" i="1"/>
  <c r="N23" i="1"/>
  <c r="I5" i="1"/>
  <c r="I7" i="1"/>
  <c r="I9" i="1"/>
  <c r="I6" i="1"/>
  <c r="I8" i="1"/>
  <c r="I10" i="1"/>
  <c r="I12" i="1"/>
  <c r="I14" i="1"/>
  <c r="I16" i="1"/>
  <c r="I18" i="1"/>
  <c r="I20" i="1"/>
  <c r="I22" i="1"/>
  <c r="I24" i="1"/>
  <c r="I11" i="1"/>
  <c r="I13" i="1"/>
  <c r="I15" i="1"/>
  <c r="I17" i="1"/>
  <c r="I19" i="1"/>
  <c r="I21" i="1"/>
  <c r="I23" i="1"/>
  <c r="J6" i="1"/>
  <c r="J8" i="1"/>
  <c r="J10" i="1"/>
  <c r="J12" i="1"/>
  <c r="J14" i="1"/>
  <c r="J16" i="1"/>
  <c r="J18" i="1"/>
  <c r="J20" i="1"/>
  <c r="J22" i="1"/>
  <c r="J24" i="1"/>
  <c r="J7" i="1"/>
  <c r="J9" i="1"/>
  <c r="J11" i="1"/>
  <c r="J13" i="1"/>
  <c r="J15" i="1"/>
  <c r="J17" i="1"/>
  <c r="J19" i="1"/>
  <c r="J21" i="1"/>
  <c r="J23" i="1"/>
  <c r="J5" i="1"/>
  <c r="H23" i="1" l="1"/>
  <c r="H19" i="1"/>
  <c r="H15" i="1"/>
  <c r="H11" i="1"/>
  <c r="H22" i="1"/>
  <c r="H18" i="1"/>
  <c r="H14" i="1"/>
  <c r="H10" i="1"/>
  <c r="H6" i="1"/>
  <c r="H7" i="1"/>
  <c r="H21" i="1"/>
  <c r="H17" i="1"/>
  <c r="H13" i="1"/>
  <c r="H24" i="1"/>
  <c r="H20" i="1"/>
  <c r="H16" i="1"/>
  <c r="H12" i="1"/>
  <c r="H8" i="1"/>
  <c r="H9" i="1"/>
  <c r="H5" i="1"/>
</calcChain>
</file>

<file path=xl/sharedStrings.xml><?xml version="1.0" encoding="utf-8"?>
<sst xmlns="http://schemas.openxmlformats.org/spreadsheetml/2006/main" count="31" uniqueCount="31">
  <si>
    <t>Task 1</t>
    <phoneticPr fontId="2" type="noConversion"/>
  </si>
  <si>
    <t>Task 2</t>
  </si>
  <si>
    <t>Task 3</t>
  </si>
  <si>
    <t>Task 4</t>
  </si>
  <si>
    <t>Task 5</t>
  </si>
  <si>
    <t>Task 6</t>
  </si>
  <si>
    <t>Task 7</t>
  </si>
  <si>
    <t>Task 8</t>
  </si>
  <si>
    <t>The Current Date</t>
    <phoneticPr fontId="2" type="noConversion"/>
  </si>
  <si>
    <t>Actual Finish Days</t>
    <phoneticPr fontId="2" type="noConversion"/>
  </si>
  <si>
    <t>Start day</t>
    <phoneticPr fontId="2" type="noConversion"/>
  </si>
  <si>
    <t>Planed Finish Days</t>
    <phoneticPr fontId="2" type="noConversion"/>
  </si>
  <si>
    <t>Number of Task</t>
    <phoneticPr fontId="2" type="noConversion"/>
  </si>
  <si>
    <t>#</t>
    <phoneticPr fontId="2" type="noConversion"/>
  </si>
  <si>
    <t>Task 9</t>
  </si>
  <si>
    <t>Task 10</t>
  </si>
  <si>
    <t>Delay</t>
    <phoneticPr fontId="2" type="noConversion"/>
  </si>
  <si>
    <t>Task 11</t>
  </si>
  <si>
    <t>Task 12</t>
  </si>
  <si>
    <t>Task 13</t>
  </si>
  <si>
    <t>Task 14</t>
  </si>
  <si>
    <t>Task 15</t>
  </si>
  <si>
    <t>Task 16</t>
  </si>
  <si>
    <t>Task 17</t>
  </si>
  <si>
    <t>Task 18</t>
  </si>
  <si>
    <t>Task 19</t>
  </si>
  <si>
    <t>Task 20</t>
  </si>
  <si>
    <t>Status</t>
    <phoneticPr fontId="2" type="noConversion"/>
  </si>
  <si>
    <t>Planed</t>
    <phoneticPr fontId="2" type="noConversion"/>
  </si>
  <si>
    <t>Actual</t>
    <phoneticPr fontId="2" type="noConversion"/>
  </si>
  <si>
    <t>Predict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</si>
</sst>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4" formatCode="0_);[Red]\(0\)"/>
    <numFmt numFmtId="191" formatCode="[Color9]__0;[Color10]\-0;&quot;&quot;"/>
    <numFmt numFmtId="193" formatCode="0;0;&quot;&quot;"/>
  </numFmts>
  <fonts count="7">
    <font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0" tint="-0.14999847407452621"/>
      <name val="宋体"/>
      <family val="2"/>
      <charset val="134"/>
      <scheme val="minor"/>
    </font>
    <font>
      <sz val="11"/>
      <name val="宋体"/>
      <family val="2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C00000"/>
      </left>
      <right style="thin">
        <color rgb="FFC00000"/>
      </right>
      <top style="thin">
        <color indexed="64"/>
      </top>
      <bottom/>
      <diagonal/>
    </border>
    <border>
      <left style="thin">
        <color rgb="FF0070C0"/>
      </left>
      <right style="thin">
        <color rgb="FF0070C0"/>
      </right>
      <top style="thin">
        <color indexed="64"/>
      </top>
      <bottom/>
      <diagonal/>
    </border>
    <border>
      <left style="thin">
        <color rgb="FFC00000"/>
      </left>
      <right style="thin">
        <color rgb="FFC00000"/>
      </right>
      <top/>
      <bottom style="thin">
        <color indexed="64"/>
      </bottom>
      <diagonal/>
    </border>
    <border>
      <left style="thin">
        <color rgb="FF0070C0"/>
      </left>
      <right style="thin">
        <color rgb="FF0070C0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16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3" fillId="0" borderId="0" xfId="0" applyNumberFormat="1" applyFont="1">
      <alignment vertical="center"/>
    </xf>
    <xf numFmtId="0" fontId="1" fillId="3" borderId="0" xfId="0" applyFont="1" applyFill="1">
      <alignment vertical="center"/>
    </xf>
    <xf numFmtId="0" fontId="5" fillId="3" borderId="0" xfId="0" applyFont="1" applyFill="1">
      <alignment vertical="center"/>
    </xf>
    <xf numFmtId="14" fontId="0" fillId="2" borderId="0" xfId="0" applyNumberFormat="1" applyFill="1" applyAlignment="1">
      <alignment horizontal="left" vertical="center"/>
    </xf>
    <xf numFmtId="14" fontId="0" fillId="2" borderId="0" xfId="0" quotePrefix="1" applyNumberForma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14" fontId="0" fillId="4" borderId="4" xfId="0" applyNumberFormat="1" applyFill="1" applyBorder="1" applyAlignment="1">
      <alignment horizontal="center" vertical="center"/>
    </xf>
    <xf numFmtId="0" fontId="0" fillId="4" borderId="5" xfId="0" applyNumberFormat="1" applyFill="1" applyBorder="1" applyAlignment="1">
      <alignment horizontal="center" vertical="center"/>
    </xf>
    <xf numFmtId="14" fontId="0" fillId="4" borderId="6" xfId="0" applyNumberFormat="1" applyFill="1" applyBorder="1" applyAlignment="1">
      <alignment horizontal="center" vertical="center"/>
    </xf>
    <xf numFmtId="0" fontId="0" fillId="4" borderId="8" xfId="0" applyNumberFormat="1" applyFill="1" applyBorder="1" applyAlignment="1">
      <alignment horizontal="center" vertical="center"/>
    </xf>
    <xf numFmtId="184" fontId="0" fillId="4" borderId="5" xfId="0" applyNumberForma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191" fontId="6" fillId="4" borderId="10" xfId="0" applyNumberFormat="1" applyFont="1" applyFill="1" applyBorder="1" applyAlignment="1">
      <alignment horizontal="center" vertical="center"/>
    </xf>
    <xf numFmtId="191" fontId="6" fillId="4" borderId="9" xfId="0" applyNumberFormat="1" applyFont="1" applyFill="1" applyBorder="1" applyAlignment="1">
      <alignment horizontal="center" vertical="center"/>
    </xf>
    <xf numFmtId="0" fontId="0" fillId="5" borderId="11" xfId="0" applyFill="1" applyBorder="1" applyAlignment="1">
      <alignment horizontal="left" vertical="center"/>
    </xf>
    <xf numFmtId="0" fontId="0" fillId="6" borderId="13" xfId="0" applyFill="1" applyBorder="1">
      <alignment vertical="center"/>
    </xf>
    <xf numFmtId="184" fontId="0" fillId="4" borderId="8" xfId="0" applyNumberFormat="1" applyFill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93" fontId="3" fillId="0" borderId="0" xfId="0" applyNumberFormat="1" applyFont="1" applyBorder="1" applyAlignment="1">
      <alignment horizontal="center" vertical="center"/>
    </xf>
    <xf numFmtId="14" fontId="3" fillId="0" borderId="0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193" fontId="3" fillId="0" borderId="2" xfId="0" applyNumberFormat="1" applyFont="1" applyBorder="1" applyAlignment="1">
      <alignment horizontal="center" vertical="center"/>
    </xf>
    <xf numFmtId="1" fontId="0" fillId="0" borderId="16" xfId="0" applyNumberFormat="1" applyBorder="1" applyAlignment="1">
      <alignment horizontal="center" vertical="center"/>
    </xf>
    <xf numFmtId="14" fontId="3" fillId="0" borderId="2" xfId="0" applyNumberFormat="1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193" fontId="3" fillId="0" borderId="7" xfId="0" applyNumberFormat="1" applyFon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14" fontId="3" fillId="0" borderId="7" xfId="0" applyNumberFormat="1" applyFont="1" applyBorder="1">
      <alignment vertical="center"/>
    </xf>
    <xf numFmtId="0" fontId="3" fillId="0" borderId="8" xfId="0" applyFont="1" applyBorder="1">
      <alignment vertical="center"/>
    </xf>
  </cellXfs>
  <cellStyles count="1">
    <cellStyle name="常规" xfId="0" builtinId="0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b="1"/>
              <a:t>Gantt Chart-02</a:t>
            </a:r>
          </a:p>
        </c:rich>
      </c:tx>
      <c:layout>
        <c:manualLayout>
          <c:xMode val="edge"/>
          <c:yMode val="edge"/>
          <c:x val="2.8964580185052574E-2"/>
          <c:y val="2.05761316872427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6.4197486677801632E-2"/>
          <c:y val="0.21661093289264768"/>
          <c:w val="0.90244134255945274"/>
          <c:h val="0.69079615048118981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Sheet1!$D$4</c:f>
              <c:strCache>
                <c:ptCount val="1"/>
                <c:pt idx="0">
                  <c:v>Planed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errBars>
            <c:errDir val="x"/>
            <c:errBarType val="plus"/>
            <c:errValType val="cust"/>
            <c:noEndCap val="1"/>
            <c:plus>
              <c:numRef>
                <c:f>[0]!PFDays</c:f>
                <c:numCache>
                  <c:formatCode>General</c:formatCode>
                  <c:ptCount val="20"/>
                  <c:pt idx="0">
                    <c:v>7</c:v>
                  </c:pt>
                  <c:pt idx="1">
                    <c:v>8</c:v>
                  </c:pt>
                  <c:pt idx="2">
                    <c:v>5</c:v>
                  </c:pt>
                  <c:pt idx="3">
                    <c:v>15</c:v>
                  </c:pt>
                  <c:pt idx="4">
                    <c:v>13</c:v>
                  </c:pt>
                  <c:pt idx="5">
                    <c:v>8</c:v>
                  </c:pt>
                  <c:pt idx="6">
                    <c:v>17</c:v>
                  </c:pt>
                  <c:pt idx="7">
                    <c:v>13</c:v>
                  </c:pt>
                  <c:pt idx="8">
                    <c:v>10</c:v>
                  </c:pt>
                  <c:pt idx="9">
                    <c:v>10</c:v>
                  </c:pt>
                  <c:pt idx="10">
                    <c:v>12</c:v>
                  </c:pt>
                  <c:pt idx="11">
                    <c:v>10</c:v>
                  </c:pt>
                  <c:pt idx="12">
                    <c:v>10</c:v>
                  </c:pt>
                  <c:pt idx="13">
                    <c:v>8</c:v>
                  </c:pt>
                  <c:pt idx="14">
                    <c:v>8</c:v>
                  </c:pt>
                  <c:pt idx="15">
                    <c:v>10</c:v>
                  </c:pt>
                  <c:pt idx="16">
                    <c:v>8</c:v>
                  </c:pt>
                  <c:pt idx="17">
                    <c:v>6</c:v>
                  </c:pt>
                  <c:pt idx="18">
                    <c:v>10</c:v>
                  </c:pt>
                  <c:pt idx="19">
                    <c:v>11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noFill/>
              <a:ln w="123825" cap="flat" cmpd="sng" algn="ctr">
                <a:solidFill>
                  <a:schemeClr val="bg1">
                    <a:lumMod val="85000"/>
                  </a:schemeClr>
                </a:solidFill>
                <a:round/>
              </a:ln>
              <a:effectLst/>
            </c:spPr>
          </c:errBars>
          <c:xVal>
            <c:numRef>
              <c:f>[0]!PSDate</c:f>
              <c:numCache>
                <c:formatCode>m/d/yyyy</c:formatCode>
                <c:ptCount val="20"/>
                <c:pt idx="0">
                  <c:v>42005</c:v>
                </c:pt>
                <c:pt idx="1">
                  <c:v>42010</c:v>
                </c:pt>
                <c:pt idx="2">
                  <c:v>42019</c:v>
                </c:pt>
                <c:pt idx="3">
                  <c:v>42022</c:v>
                </c:pt>
                <c:pt idx="4">
                  <c:v>42035</c:v>
                </c:pt>
                <c:pt idx="5">
                  <c:v>42045</c:v>
                </c:pt>
                <c:pt idx="6">
                  <c:v>42050</c:v>
                </c:pt>
                <c:pt idx="7">
                  <c:v>42057</c:v>
                </c:pt>
                <c:pt idx="8">
                  <c:v>42068</c:v>
                </c:pt>
                <c:pt idx="9">
                  <c:v>42072</c:v>
                </c:pt>
                <c:pt idx="10">
                  <c:v>42078</c:v>
                </c:pt>
                <c:pt idx="11">
                  <c:v>42083</c:v>
                </c:pt>
                <c:pt idx="12">
                  <c:v>42087</c:v>
                </c:pt>
                <c:pt idx="13">
                  <c:v>42091</c:v>
                </c:pt>
                <c:pt idx="14">
                  <c:v>42093</c:v>
                </c:pt>
                <c:pt idx="15">
                  <c:v>42097</c:v>
                </c:pt>
                <c:pt idx="16">
                  <c:v>42102</c:v>
                </c:pt>
                <c:pt idx="17">
                  <c:v>42106</c:v>
                </c:pt>
                <c:pt idx="18">
                  <c:v>42108</c:v>
                </c:pt>
                <c:pt idx="19">
                  <c:v>42114</c:v>
                </c:pt>
              </c:numCache>
            </c:numRef>
          </c:xVal>
          <c:yVal>
            <c:numRef>
              <c:f>[0]!Num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yVal>
          <c:smooth val="0"/>
        </c:ser>
        <c:ser>
          <c:idx val="1"/>
          <c:order val="1"/>
          <c:tx>
            <c:v>Name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F8F8A863-6045-489C-B818-4F5A9457A0C0}" type="CELLRANGE">
                      <a:rPr lang="en-US" altLang="zh-CN"/>
                      <a:pPr/>
                      <a:t>[CELLRANGE]</a:t>
                    </a:fld>
                    <a:endParaRPr lang="zh-CN" alt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E0B0E7A4-7677-41CA-A3B9-4F844747CF55}" type="CELLRANGE">
                      <a:rPr lang="en-US" altLang="zh-CN"/>
                      <a:pPr/>
                      <a:t>[CELLRANGE]</a:t>
                    </a:fld>
                    <a:endParaRPr lang="zh-CN" alt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C3F3A999-6767-4A37-B3BB-822516D2F184}" type="CELLRANGE">
                      <a:rPr lang="en-US" altLang="zh-CN"/>
                      <a:pPr/>
                      <a:t>[CELLRANGE]</a:t>
                    </a:fld>
                    <a:endParaRPr lang="zh-CN" alt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ABA95128-8FCF-4045-B5EA-61A1FD1B2F78}" type="CELLRANGE">
                      <a:rPr lang="en-US" altLang="zh-CN"/>
                      <a:pPr/>
                      <a:t>[CELLRANGE]</a:t>
                    </a:fld>
                    <a:endParaRPr lang="zh-CN" alt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438947D8-26D6-4BB6-836C-4EEE9D43DF2E}" type="CELLRANGE">
                      <a:rPr lang="en-US" altLang="zh-CN"/>
                      <a:pPr/>
                      <a:t>[CELLRANGE]</a:t>
                    </a:fld>
                    <a:endParaRPr lang="zh-CN" alt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052E5ABF-D437-4901-8652-BC4B548340AD}" type="CELLRANGE">
                      <a:rPr lang="en-US" altLang="zh-CN"/>
                      <a:pPr/>
                      <a:t>[CELLRANGE]</a:t>
                    </a:fld>
                    <a:endParaRPr lang="zh-CN" alt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AAB3BF01-22BF-4AA7-9B43-C92F63BBC349}" type="CELLRANGE">
                      <a:rPr lang="en-US" altLang="zh-CN"/>
                      <a:pPr/>
                      <a:t>[CELLRANGE]</a:t>
                    </a:fld>
                    <a:endParaRPr lang="zh-CN" alt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746A1125-2B54-4ACB-9510-28F514D8A11F}" type="CELLRANGE">
                      <a:rPr lang="en-US" altLang="zh-CN"/>
                      <a:pPr/>
                      <a:t>[CELLRANGE]</a:t>
                    </a:fld>
                    <a:endParaRPr lang="zh-CN" alt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8367A0C7-E810-48F1-9916-0B12CF843A0A}" type="CELLRANGE">
                      <a:rPr lang="en-US" altLang="zh-CN"/>
                      <a:pPr/>
                      <a:t>[CELLRANGE]</a:t>
                    </a:fld>
                    <a:endParaRPr lang="zh-CN" alt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FC017806-9F1F-4542-9127-EDCEFB5C5392}" type="CELLRANGE">
                      <a:rPr lang="en-US" altLang="zh-CN"/>
                      <a:pPr/>
                      <a:t>[CELLRANGE]</a:t>
                    </a:fld>
                    <a:endParaRPr lang="zh-CN" alt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C7D5A560-41A2-42DF-BE59-8D469BA47DA8}" type="CELLRANGE">
                      <a:rPr lang="en-US" altLang="zh-CN"/>
                      <a:pPr/>
                      <a:t>[CELLRANGE]</a:t>
                    </a:fld>
                    <a:endParaRPr lang="zh-CN" alt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1136B641-1AB9-4FC1-9AA8-F2BE27FCA4E2}" type="CELLRANGE">
                      <a:rPr lang="en-US" altLang="zh-CN"/>
                      <a:pPr/>
                      <a:t>[CELLRANGE]</a:t>
                    </a:fld>
                    <a:endParaRPr lang="zh-CN" alt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fld id="{8A76B838-B76B-4C31-920A-C915E12214F2}" type="CELLRANGE">
                      <a:rPr lang="en-US" altLang="zh-CN"/>
                      <a:pPr/>
                      <a:t>[CELLRANGE]</a:t>
                    </a:fld>
                    <a:endParaRPr lang="zh-CN" alt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fld id="{4C7FAAC0-0A38-43E2-AD71-8AE30EAFFE98}" type="CELLRANGE">
                      <a:rPr lang="en-US" altLang="zh-CN"/>
                      <a:pPr/>
                      <a:t>[CELLRANGE]</a:t>
                    </a:fld>
                    <a:endParaRPr lang="zh-CN" alt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fld id="{F1B93601-A81D-4D04-AAC1-20648711C161}" type="CELLRANGE">
                      <a:rPr lang="en-US" altLang="zh-CN"/>
                      <a:pPr/>
                      <a:t>[CELLRANGE]</a:t>
                    </a:fld>
                    <a:endParaRPr lang="zh-CN" alt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fld id="{8376A5D4-D3A1-4133-82DE-985F2043D02C}" type="CELLRANGE">
                      <a:rPr lang="en-US" altLang="zh-CN"/>
                      <a:pPr/>
                      <a:t>[CELLRANGE]</a:t>
                    </a:fld>
                    <a:endParaRPr lang="zh-CN" alt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6"/>
              <c:layout/>
              <c:tx>
                <c:rich>
                  <a:bodyPr/>
                  <a:lstStyle/>
                  <a:p>
                    <a:fld id="{CB8780C0-B0B6-449F-BE72-D522F42106F7}" type="CELLRANGE">
                      <a:rPr lang="en-US" altLang="zh-CN"/>
                      <a:pPr/>
                      <a:t>[CELLRANGE]</a:t>
                    </a:fld>
                    <a:endParaRPr lang="zh-CN" alt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fld id="{4614B87D-0EDB-440D-B3BD-C9EDF81FC39D}" type="CELLRANGE">
                      <a:rPr lang="en-US" altLang="zh-CN"/>
                      <a:pPr/>
                      <a:t>[CELLRANGE]</a:t>
                    </a:fld>
                    <a:endParaRPr lang="zh-CN" alt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8"/>
              <c:layout/>
              <c:tx>
                <c:rich>
                  <a:bodyPr/>
                  <a:lstStyle/>
                  <a:p>
                    <a:fld id="{8CD5BD40-A49D-472F-9E66-AF5798F0757A}" type="CELLRANGE">
                      <a:rPr lang="en-US" altLang="zh-CN"/>
                      <a:pPr/>
                      <a:t>[CELLRANGE]</a:t>
                    </a:fld>
                    <a:endParaRPr lang="zh-CN" alt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9"/>
              <c:layout/>
              <c:tx>
                <c:rich>
                  <a:bodyPr/>
                  <a:lstStyle/>
                  <a:p>
                    <a:fld id="{55E4667E-8CB2-4B33-A2A4-5499CF9C10B7}" type="CELLRANGE">
                      <a:rPr lang="en-US" altLang="zh-CN"/>
                      <a:pPr/>
                      <a:t>[CELLRANGE]</a:t>
                    </a:fld>
                    <a:endParaRPr lang="zh-CN" alt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xVal>
            <c:numRef>
              <c:f>[0]!YPlot</c:f>
              <c:numCache>
                <c:formatCode>m/d/yyyy</c:formatCode>
                <c:ptCount val="20"/>
                <c:pt idx="0">
                  <c:v>42005</c:v>
                </c:pt>
                <c:pt idx="1">
                  <c:v>42005</c:v>
                </c:pt>
                <c:pt idx="2">
                  <c:v>42005</c:v>
                </c:pt>
                <c:pt idx="3">
                  <c:v>42005</c:v>
                </c:pt>
                <c:pt idx="4">
                  <c:v>42005</c:v>
                </c:pt>
                <c:pt idx="5">
                  <c:v>42005</c:v>
                </c:pt>
                <c:pt idx="6">
                  <c:v>42005</c:v>
                </c:pt>
                <c:pt idx="7">
                  <c:v>42005</c:v>
                </c:pt>
                <c:pt idx="8">
                  <c:v>42005</c:v>
                </c:pt>
                <c:pt idx="9">
                  <c:v>42005</c:v>
                </c:pt>
                <c:pt idx="10">
                  <c:v>42005</c:v>
                </c:pt>
                <c:pt idx="11">
                  <c:v>42005</c:v>
                </c:pt>
                <c:pt idx="12">
                  <c:v>42005</c:v>
                </c:pt>
                <c:pt idx="13">
                  <c:v>42005</c:v>
                </c:pt>
                <c:pt idx="14">
                  <c:v>42005</c:v>
                </c:pt>
                <c:pt idx="15">
                  <c:v>42005</c:v>
                </c:pt>
                <c:pt idx="16">
                  <c:v>42005</c:v>
                </c:pt>
                <c:pt idx="17">
                  <c:v>42005</c:v>
                </c:pt>
                <c:pt idx="18">
                  <c:v>42005</c:v>
                </c:pt>
                <c:pt idx="19">
                  <c:v>42005</c:v>
                </c:pt>
              </c:numCache>
            </c:numRef>
          </c:xVal>
          <c:yVal>
            <c:numRef>
              <c:f>[0]!Num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[0]!Name</c15:f>
                <c15:dlblRangeCache>
                  <c:ptCount val="20"/>
                  <c:pt idx="0">
                    <c:v>Task 1</c:v>
                  </c:pt>
                  <c:pt idx="1">
                    <c:v>Task 2</c:v>
                  </c:pt>
                  <c:pt idx="2">
                    <c:v>Task 3</c:v>
                  </c:pt>
                  <c:pt idx="3">
                    <c:v>Task 4</c:v>
                  </c:pt>
                  <c:pt idx="4">
                    <c:v>Task 5</c:v>
                  </c:pt>
                  <c:pt idx="5">
                    <c:v>Task 6</c:v>
                  </c:pt>
                  <c:pt idx="6">
                    <c:v>Task 7</c:v>
                  </c:pt>
                  <c:pt idx="7">
                    <c:v>Task 8</c:v>
                  </c:pt>
                  <c:pt idx="8">
                    <c:v>Task 9</c:v>
                  </c:pt>
                  <c:pt idx="9">
                    <c:v>Task 10</c:v>
                  </c:pt>
                  <c:pt idx="10">
                    <c:v>Task 11</c:v>
                  </c:pt>
                  <c:pt idx="11">
                    <c:v>Task 12</c:v>
                  </c:pt>
                  <c:pt idx="12">
                    <c:v>Task 13</c:v>
                  </c:pt>
                  <c:pt idx="13">
                    <c:v>Task 14</c:v>
                  </c:pt>
                  <c:pt idx="14">
                    <c:v>Task 15</c:v>
                  </c:pt>
                  <c:pt idx="15">
                    <c:v>Task 16</c:v>
                  </c:pt>
                  <c:pt idx="16">
                    <c:v>Task 17</c:v>
                  </c:pt>
                  <c:pt idx="17">
                    <c:v>Task 18</c:v>
                  </c:pt>
                  <c:pt idx="18">
                    <c:v>Task 19</c:v>
                  </c:pt>
                  <c:pt idx="19">
                    <c:v>Task 20</c:v>
                  </c:pt>
                </c15:dlblRangeCache>
              </c15:datalabelsRange>
            </c:ext>
          </c:extLst>
        </c:ser>
        <c:ser>
          <c:idx val="2"/>
          <c:order val="2"/>
          <c:tx>
            <c:v>Current Plot</c:v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errBars>
            <c:errDir val="x"/>
            <c:errBarType val="both"/>
            <c:errValType val="stdDev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plus"/>
            <c:errValType val="cust"/>
            <c:noEndCap val="1"/>
            <c:plus>
              <c:numRef>
                <c:f>Sheet1!$L$1</c:f>
                <c:numCache>
                  <c:formatCode>General</c:formatCode>
                  <c:ptCount val="1"/>
                  <c:pt idx="0">
                    <c:v>21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noFill/>
              <a:ln w="9525" cap="flat" cmpd="sng" algn="ctr">
                <a:solidFill>
                  <a:srgbClr val="C00000"/>
                </a:solidFill>
                <a:round/>
                <a:tailEnd type="triangle"/>
              </a:ln>
              <a:effectLst/>
            </c:spPr>
          </c:errBars>
          <c:xVal>
            <c:numRef>
              <c:f>Sheet1!$D$2</c:f>
              <c:numCache>
                <c:formatCode>m/d/yyyy</c:formatCode>
                <c:ptCount val="1"/>
                <c:pt idx="0">
                  <c:v>42111.076377321318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</c:ser>
        <c:ser>
          <c:idx val="3"/>
          <c:order val="3"/>
          <c:tx>
            <c:v>The Current Date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dLbls>
            <c:dLbl>
              <c:idx val="0"/>
              <c:numFmt formatCode="[$-409]d\-mmm;@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CN"/>
                </a:p>
              </c:txPr>
              <c:dLblPos val="b"/>
              <c:showLegendKey val="0"/>
              <c:showVal val="0"/>
              <c:showCatName val="1"/>
              <c:showSerName val="1"/>
              <c:showPercent val="0"/>
              <c:showBubbleSize val="0"/>
            </c:dLbl>
            <c:numFmt formatCode="[$-409]d\-mmm;@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b"/>
            <c:showLegendKey val="0"/>
            <c:showVal val="0"/>
            <c:showCatName val="1"/>
            <c:showSerName val="1"/>
            <c:showPercent val="0"/>
            <c:showBubbleSize val="0"/>
            <c:separator>: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numRef>
              <c:f>Sheet1!$D$2</c:f>
              <c:numCache>
                <c:formatCode>m/d/yyyy</c:formatCode>
                <c:ptCount val="1"/>
                <c:pt idx="0">
                  <c:v>42111.076377321318</c:v>
                </c:pt>
              </c:numCache>
            </c:numRef>
          </c:xVal>
          <c:yVal>
            <c:numRef>
              <c:f>Sheet1!$L$1</c:f>
              <c:numCache>
                <c:formatCode>General</c:formatCode>
                <c:ptCount val="1"/>
                <c:pt idx="0">
                  <c:v>21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Sheet1!$G$4</c:f>
              <c:strCache>
                <c:ptCount val="1"/>
                <c:pt idx="0">
                  <c:v>Actual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errBars>
            <c:errDir val="x"/>
            <c:errBarType val="plus"/>
            <c:errValType val="cust"/>
            <c:noEndCap val="1"/>
            <c:plus>
              <c:numRef>
                <c:f>[0]!AFDays</c:f>
                <c:numCache>
                  <c:formatCode>General</c:formatCode>
                  <c:ptCount val="20"/>
                  <c:pt idx="0">
                    <c:v>6.9833245604801411</c:v>
                  </c:pt>
                  <c:pt idx="1">
                    <c:v>8.300461477534947</c:v>
                  </c:pt>
                  <c:pt idx="2">
                    <c:v>5.3653299207693514</c:v>
                  </c:pt>
                  <c:pt idx="3">
                    <c:v>14.983203312743914</c:v>
                  </c:pt>
                  <c:pt idx="4">
                    <c:v>13.898828220018149</c:v>
                  </c:pt>
                  <c:pt idx="5">
                    <c:v>8.5665101660288379</c:v>
                  </c:pt>
                  <c:pt idx="6">
                    <c:v>17</c:v>
                  </c:pt>
                  <c:pt idx="7">
                    <c:v>14.301413202650155</c:v>
                  </c:pt>
                  <c:pt idx="8">
                    <c:v>9.0150933981724428</c:v>
                  </c:pt>
                  <c:pt idx="9">
                    <c:v>10.475398859228934</c:v>
                  </c:pt>
                  <c:pt idx="10">
                    <c:v>11.01501857140568</c:v>
                  </c:pt>
                  <c:pt idx="11">
                    <c:v>8.3479779628827711</c:v>
                  </c:pt>
                  <c:pt idx="12">
                    <c:v>9.9267366641247747</c:v>
                  </c:pt>
                  <c:pt idx="13">
                    <c:v>7.8713802457537447</c:v>
                  </c:pt>
                  <c:pt idx="14">
                    <c:v>9.9605164012785394</c:v>
                  </c:pt>
                  <c:pt idx="15">
                    <c:v>10.116070673062717</c:v>
                  </c:pt>
                  <c:pt idx="16">
                    <c:v>8.5612026058309389</c:v>
                  </c:pt>
                  <c:pt idx="17">
                    <c:v>5.0763773213184322</c:v>
                  </c:pt>
                  <c:pt idx="18">
                    <c:v>2.0763773213184322</c:v>
                  </c:pt>
                  <c:pt idx="19">
                    <c:v>0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73025" cap="flat" cmpd="sng" algn="ctr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</c:errBars>
          <c:xVal>
            <c:numRef>
              <c:f>[0]!ASDate</c:f>
              <c:numCache>
                <c:formatCode>m/d/yyyy</c:formatCode>
                <c:ptCount val="20"/>
                <c:pt idx="0">
                  <c:v>42005</c:v>
                </c:pt>
                <c:pt idx="1">
                  <c:v>42012</c:v>
                </c:pt>
                <c:pt idx="2">
                  <c:v>42020</c:v>
                </c:pt>
                <c:pt idx="3">
                  <c:v>42022</c:v>
                </c:pt>
                <c:pt idx="4">
                  <c:v>42036</c:v>
                </c:pt>
                <c:pt idx="5">
                  <c:v>42044</c:v>
                </c:pt>
                <c:pt idx="6">
                  <c:v>42050</c:v>
                </c:pt>
                <c:pt idx="7">
                  <c:v>42058</c:v>
                </c:pt>
                <c:pt idx="8">
                  <c:v>42066</c:v>
                </c:pt>
                <c:pt idx="9">
                  <c:v>42074</c:v>
                </c:pt>
                <c:pt idx="10">
                  <c:v>42078</c:v>
                </c:pt>
                <c:pt idx="11">
                  <c:v>42084</c:v>
                </c:pt>
                <c:pt idx="12">
                  <c:v>42084</c:v>
                </c:pt>
                <c:pt idx="13">
                  <c:v>42093</c:v>
                </c:pt>
                <c:pt idx="14">
                  <c:v>42093</c:v>
                </c:pt>
                <c:pt idx="15">
                  <c:v>42097</c:v>
                </c:pt>
                <c:pt idx="16">
                  <c:v>42103</c:v>
                </c:pt>
                <c:pt idx="17">
                  <c:v>42106</c:v>
                </c:pt>
                <c:pt idx="18">
                  <c:v>42109</c:v>
                </c:pt>
                <c:pt idx="19">
                  <c:v>42113</c:v>
                </c:pt>
              </c:numCache>
            </c:numRef>
          </c:xVal>
          <c:yVal>
            <c:numRef>
              <c:f>[0]!Num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Sheet1!$I$4</c:f>
              <c:strCache>
                <c:ptCount val="1"/>
                <c:pt idx="0">
                  <c:v>Predict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errBars>
            <c:errDir val="x"/>
            <c:errBarType val="plus"/>
            <c:errValType val="cust"/>
            <c:noEndCap val="0"/>
            <c:plus>
              <c:numRef>
                <c:f>[0]!P</c:f>
                <c:numCache>
                  <c:formatCode>General</c:formatCode>
                  <c:ptCount val="20"/>
                  <c:pt idx="0">
                    <c:v>10.940075317369624</c:v>
                  </c:pt>
                  <c:pt idx="1">
                    <c:v>10.489183553572408</c:v>
                  </c:pt>
                  <c:pt idx="2">
                    <c:v>7.4337868482271725</c:v>
                  </c:pt>
                  <c:pt idx="3">
                    <c:v>12.489906748991302</c:v>
                  </c:pt>
                  <c:pt idx="4">
                    <c:v>7.1498124496174835</c:v>
                  </c:pt>
                  <c:pt idx="5">
                    <c:v>9.9579409997875512</c:v>
                  </c:pt>
                  <c:pt idx="6">
                    <c:v>6.9083541355195885</c:v>
                  </c:pt>
                  <c:pt idx="7">
                    <c:v>13.036433619281556</c:v>
                  </c:pt>
                  <c:pt idx="8">
                    <c:v>9.9019491582322186</c:v>
                  </c:pt>
                  <c:pt idx="9">
                    <c:v>5.9487361855167222</c:v>
                  </c:pt>
                  <c:pt idx="10">
                    <c:v>3.379814334000268</c:v>
                  </c:pt>
                  <c:pt idx="11">
                    <c:v>8.1118226794537112</c:v>
                  </c:pt>
                  <c:pt idx="12">
                    <c:v>4.6251743334017581</c:v>
                  </c:pt>
                  <c:pt idx="13">
                    <c:v>9.9909227076347182</c:v>
                  </c:pt>
                  <c:pt idx="14">
                    <c:v>4.8373665274821906</c:v>
                  </c:pt>
                  <c:pt idx="15">
                    <c:v>8.0958541494946736</c:v>
                  </c:pt>
                  <c:pt idx="16">
                    <c:v>12.939510582890794</c:v>
                  </c:pt>
                  <c:pt idx="17">
                    <c:v>7.0781794656523029</c:v>
                  </c:pt>
                  <c:pt idx="18">
                    <c:v>12.185373161352432</c:v>
                  </c:pt>
                  <c:pt idx="19">
                    <c:v>7.18013585781702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rgbClr val="00B050"/>
                </a:solidFill>
                <a:round/>
              </a:ln>
              <a:effectLst/>
            </c:spPr>
          </c:errBars>
          <c:xVal>
            <c:numRef>
              <c:f>[0]!Predict</c:f>
              <c:numCache>
                <c:formatCode>m/d/yyyy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42111.076377321318</c:v>
                </c:pt>
                <c:pt idx="18">
                  <c:v>42111.076377321318</c:v>
                </c:pt>
                <c:pt idx="19">
                  <c:v>0</c:v>
                </c:pt>
              </c:numCache>
            </c:numRef>
          </c:xVal>
          <c:yVal>
            <c:numRef>
              <c:f>[0]!PPlot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18</c:v>
                </c:pt>
                <c:pt idx="18">
                  <c:v>19</c:v>
                </c:pt>
                <c:pt idx="1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808427120"/>
        <c:axId val="-808418960"/>
      </c:scatterChart>
      <c:valAx>
        <c:axId val="-808427120"/>
        <c:scaling>
          <c:orientation val="minMax"/>
          <c:min val="42005"/>
        </c:scaling>
        <c:delete val="0"/>
        <c:axPos val="t"/>
        <c:numFmt formatCode="[$-409]d\-mmm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808418960"/>
        <c:crosses val="autoZero"/>
        <c:crossBetween val="midCat"/>
        <c:majorUnit val="10"/>
      </c:valAx>
      <c:valAx>
        <c:axId val="-808418960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-808427120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l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bg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egendEntry>
        <c:idx val="5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rgbClr val="00B050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legendEntry>
      <c:layout>
        <c:manualLayout>
          <c:xMode val="edge"/>
          <c:yMode val="edge"/>
          <c:x val="0.72007827766022647"/>
          <c:y val="0.22166135267968717"/>
          <c:w val="0.24673592563044153"/>
          <c:h val="6.06794807000639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Spin" dx="22" fmlaLink="$F$2" max="20" min="1" page="10" val="2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26</xdr:row>
      <xdr:rowOff>0</xdr:rowOff>
    </xdr:from>
    <xdr:to>
      <xdr:col>24</xdr:col>
      <xdr:colOff>17319</xdr:colOff>
      <xdr:row>46</xdr:row>
      <xdr:rowOff>0</xdr:rowOff>
    </xdr:to>
    <xdr:graphicFrame macro="">
      <xdr:nvGraphicFramePr>
        <xdr:cNvPr id="12" name="图表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571499</xdr:colOff>
          <xdr:row>0</xdr:row>
          <xdr:rowOff>161925</xdr:rowOff>
        </xdr:from>
        <xdr:to>
          <xdr:col>6</xdr:col>
          <xdr:colOff>143999</xdr:colOff>
          <xdr:row>2</xdr:row>
          <xdr:rowOff>9525</xdr:rowOff>
        </xdr:to>
        <xdr:sp macro="" textlink="">
          <xdr:nvSpPr>
            <xdr:cNvPr id="1031" name="Spinner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8</xdr:col>
      <xdr:colOff>295274</xdr:colOff>
      <xdr:row>2</xdr:row>
      <xdr:rowOff>0</xdr:rowOff>
    </xdr:from>
    <xdr:to>
      <xdr:col>14</xdr:col>
      <xdr:colOff>352424</xdr:colOff>
      <xdr:row>3</xdr:row>
      <xdr:rowOff>9525</xdr:rowOff>
    </xdr:to>
    <xdr:sp macro="" textlink="">
      <xdr:nvSpPr>
        <xdr:cNvPr id="17" name="任意多边形 16"/>
        <xdr:cNvSpPr/>
      </xdr:nvSpPr>
      <xdr:spPr>
        <a:xfrm>
          <a:off x="7858124" y="342900"/>
          <a:ext cx="4276725" cy="180975"/>
        </a:xfrm>
        <a:custGeom>
          <a:avLst/>
          <a:gdLst>
            <a:gd name="connsiteX0" fmla="*/ 0 w 5314950"/>
            <a:gd name="connsiteY0" fmla="*/ 152400 h 171450"/>
            <a:gd name="connsiteX1" fmla="*/ 0 w 5314950"/>
            <a:gd name="connsiteY1" fmla="*/ 0 h 171450"/>
            <a:gd name="connsiteX2" fmla="*/ 5314950 w 5314950"/>
            <a:gd name="connsiteY2" fmla="*/ 0 h 171450"/>
            <a:gd name="connsiteX3" fmla="*/ 5314950 w 5314950"/>
            <a:gd name="connsiteY3" fmla="*/ 171450 h 1714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5314950" h="171450">
              <a:moveTo>
                <a:pt x="0" y="152400"/>
              </a:moveTo>
              <a:lnTo>
                <a:pt x="0" y="0"/>
              </a:lnTo>
              <a:lnTo>
                <a:pt x="5314950" y="0"/>
              </a:lnTo>
              <a:lnTo>
                <a:pt x="5314950" y="171450"/>
              </a:lnTo>
            </a:path>
          </a:pathLst>
        </a:custGeom>
        <a:noFill/>
        <a:ln w="28575">
          <a:solidFill>
            <a:srgbClr val="0070C0"/>
          </a:solidFill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7</xdr:col>
      <xdr:colOff>685800</xdr:colOff>
      <xdr:row>1</xdr:row>
      <xdr:rowOff>0</xdr:rowOff>
    </xdr:from>
    <xdr:to>
      <xdr:col>12</xdr:col>
      <xdr:colOff>409576</xdr:colOff>
      <xdr:row>3</xdr:row>
      <xdr:rowOff>9525</xdr:rowOff>
    </xdr:to>
    <xdr:sp macro="" textlink="">
      <xdr:nvSpPr>
        <xdr:cNvPr id="21" name="任意多边形 20"/>
        <xdr:cNvSpPr/>
      </xdr:nvSpPr>
      <xdr:spPr>
        <a:xfrm>
          <a:off x="6772275" y="171450"/>
          <a:ext cx="3933826" cy="352425"/>
        </a:xfrm>
        <a:custGeom>
          <a:avLst/>
          <a:gdLst>
            <a:gd name="connsiteX0" fmla="*/ 0 w 5314950"/>
            <a:gd name="connsiteY0" fmla="*/ 152400 h 171450"/>
            <a:gd name="connsiteX1" fmla="*/ 0 w 5314950"/>
            <a:gd name="connsiteY1" fmla="*/ 0 h 171450"/>
            <a:gd name="connsiteX2" fmla="*/ 5314950 w 5314950"/>
            <a:gd name="connsiteY2" fmla="*/ 0 h 171450"/>
            <a:gd name="connsiteX3" fmla="*/ 5314950 w 5314950"/>
            <a:gd name="connsiteY3" fmla="*/ 171450 h 1714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5314950" h="171450">
              <a:moveTo>
                <a:pt x="0" y="152400"/>
              </a:moveTo>
              <a:lnTo>
                <a:pt x="0" y="0"/>
              </a:lnTo>
              <a:lnTo>
                <a:pt x="5314950" y="0"/>
              </a:lnTo>
              <a:lnTo>
                <a:pt x="5314950" y="171450"/>
              </a:lnTo>
            </a:path>
          </a:pathLst>
        </a:custGeom>
        <a:noFill/>
        <a:ln w="28575">
          <a:solidFill>
            <a:srgbClr val="C00000"/>
          </a:solidFill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0</xdr:rowOff>
        </xdr:from>
        <xdr:to>
          <xdr:col>10</xdr:col>
          <xdr:colOff>0</xdr:colOff>
          <xdr:row>46</xdr:row>
          <xdr:rowOff>9524</xdr:rowOff>
        </xdr:to>
        <xdr:pic>
          <xdr:nvPicPr>
            <xdr:cNvPr id="22" name="图片 21"/>
            <xdr:cNvPicPr>
              <a:picLocks noChangeAspect="1" noChangeArrowheads="1"/>
              <a:extLst>
                <a:ext uri="{84589F7E-364E-4C9E-8A38-B11213B215E9}">
                  <a14:cameraTool cellRange="$M$27:$X$46" spid="_x0000_s103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228600" y="4457700"/>
              <a:ext cx="8648700" cy="3438524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chemeClr val="bg1">
                  <a:lumMod val="85000"/>
                </a:schemeClr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  <xdr:oneCellAnchor>
    <xdr:from>
      <xdr:col>7</xdr:col>
      <xdr:colOff>1400175</xdr:colOff>
      <xdr:row>26</xdr:row>
      <xdr:rowOff>28575</xdr:rowOff>
    </xdr:from>
    <xdr:ext cx="1362076" cy="334451"/>
    <xdr:sp macro="" textlink="">
      <xdr:nvSpPr>
        <xdr:cNvPr id="20" name="文本框 19"/>
        <xdr:cNvSpPr txBox="1"/>
      </xdr:nvSpPr>
      <xdr:spPr>
        <a:xfrm>
          <a:off x="7486650" y="4486275"/>
          <a:ext cx="1362076" cy="334451"/>
        </a:xfrm>
        <a:prstGeom prst="rect">
          <a:avLst/>
        </a:prstGeom>
        <a:solidFill>
          <a:srgbClr val="C00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zh-CN" altLang="en-US" sz="1100" b="1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按</a:t>
          </a:r>
          <a:r>
            <a:rPr lang="en-US" altLang="zh-CN" sz="1100" b="1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F9</a:t>
          </a:r>
          <a:r>
            <a:rPr lang="zh-CN" altLang="en-US" sz="1100" b="1">
              <a:solidFill>
                <a:schemeClr val="bg1"/>
              </a:solidFill>
              <a:latin typeface="微软雅黑" panose="020B0503020204020204" pitchFamily="34" charset="-122"/>
              <a:ea typeface="微软雅黑" panose="020B0503020204020204" pitchFamily="34" charset="-122"/>
            </a:rPr>
            <a:t>刷新数据测试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3.24034E-7</cdr:y>
    </cdr:from>
    <cdr:to>
      <cdr:x>0.02525</cdr:x>
      <cdr:y>0.10802</cdr:y>
    </cdr:to>
    <cdr:sp macro="" textlink="">
      <cdr:nvSpPr>
        <cdr:cNvPr id="2" name="矩形 1"/>
        <cdr:cNvSpPr/>
      </cdr:nvSpPr>
      <cdr:spPr>
        <a:xfrm xmlns:a="http://schemas.openxmlformats.org/drawingml/2006/main">
          <a:off x="0" y="1"/>
          <a:ext cx="190500" cy="333374"/>
        </a:xfrm>
        <a:prstGeom xmlns:a="http://schemas.openxmlformats.org/drawingml/2006/main" prst="rect">
          <a:avLst/>
        </a:prstGeom>
        <a:solidFill xmlns:a="http://schemas.openxmlformats.org/drawingml/2006/main">
          <a:srgbClr val="C00000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zh-CN"/>
        </a:p>
      </cdr:txBody>
    </cdr:sp>
  </cdr:relSizeAnchor>
  <cdr:relSizeAnchor xmlns:cdr="http://schemas.openxmlformats.org/drawingml/2006/chartDrawing">
    <cdr:from>
      <cdr:x>0</cdr:x>
      <cdr:y>0.92284</cdr:y>
    </cdr:from>
    <cdr:to>
      <cdr:x>0.17929</cdr:x>
      <cdr:y>1</cdr:y>
    </cdr:to>
    <cdr:sp macro="" textlink="">
      <cdr:nvSpPr>
        <cdr:cNvPr id="3" name="文本框 2"/>
        <cdr:cNvSpPr txBox="1"/>
      </cdr:nvSpPr>
      <cdr:spPr>
        <a:xfrm xmlns:a="http://schemas.openxmlformats.org/drawingml/2006/main">
          <a:off x="0" y="2847975"/>
          <a:ext cx="1352551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zh-CN" sz="900">
              <a:solidFill>
                <a:schemeClr val="bg1">
                  <a:lumMod val="75000"/>
                </a:schemeClr>
              </a:solidFill>
            </a:rPr>
            <a:t>Made by iLemon_Chart </a:t>
          </a:r>
          <a:endParaRPr lang="zh-CN" altLang="en-US" sz="900">
            <a:solidFill>
              <a:schemeClr val="bg1">
                <a:lumMod val="75000"/>
              </a:schemeClr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95"/>
  <sheetViews>
    <sheetView tabSelected="1" topLeftCell="E16" zoomScaleNormal="100" workbookViewId="0">
      <selection activeCell="M5" sqref="M5"/>
    </sheetView>
  </sheetViews>
  <sheetFormatPr defaultRowHeight="13.5"/>
  <cols>
    <col min="1" max="1" width="3" customWidth="1"/>
    <col min="2" max="2" width="3.25" customWidth="1"/>
    <col min="3" max="3" width="8.875" customWidth="1"/>
    <col min="4" max="4" width="18.5" customWidth="1"/>
    <col min="5" max="5" width="19.125" customWidth="1"/>
    <col min="6" max="6" width="7.5" customWidth="1"/>
    <col min="7" max="7" width="19.625" customWidth="1"/>
    <col min="8" max="8" width="19.375" customWidth="1"/>
    <col min="9" max="9" width="8.25" customWidth="1"/>
    <col min="10" max="10" width="9" bestFit="1" customWidth="1"/>
    <col min="11" max="11" width="9.625" customWidth="1"/>
    <col min="13" max="13" width="10.5" bestFit="1" customWidth="1"/>
    <col min="16" max="16" width="11.625" bestFit="1" customWidth="1"/>
  </cols>
  <sheetData>
    <row r="1" spans="1:17">
      <c r="D1" s="6" t="s">
        <v>8</v>
      </c>
      <c r="E1" s="7" t="s">
        <v>10</v>
      </c>
      <c r="F1" s="7" t="s">
        <v>12</v>
      </c>
      <c r="K1" s="3">
        <v>0</v>
      </c>
      <c r="L1" s="3">
        <f>F2+1</f>
        <v>21</v>
      </c>
    </row>
    <row r="2" spans="1:17">
      <c r="D2" s="8">
        <f ca="1">NOW()+ROUND(RAND(),1)*100*IF(RAND()&gt;0.5,RAND(),-RAND())</f>
        <v>42111.076377321318</v>
      </c>
      <c r="E2" s="9">
        <v>42005</v>
      </c>
      <c r="F2" s="10">
        <v>20</v>
      </c>
      <c r="M2" s="4"/>
    </row>
    <row r="4" spans="1:17">
      <c r="B4" s="11" t="s">
        <v>13</v>
      </c>
      <c r="C4" s="12"/>
      <c r="D4" s="13" t="s">
        <v>28</v>
      </c>
      <c r="E4" s="13" t="s">
        <v>11</v>
      </c>
      <c r="F4" s="13" t="s">
        <v>16</v>
      </c>
      <c r="G4" s="13" t="s">
        <v>29</v>
      </c>
      <c r="H4" s="13" t="s">
        <v>9</v>
      </c>
      <c r="I4" s="13" t="s">
        <v>30</v>
      </c>
      <c r="J4" s="14" t="s">
        <v>27</v>
      </c>
      <c r="M4" s="26"/>
      <c r="O4" s="27"/>
    </row>
    <row r="5" spans="1:17">
      <c r="A5" s="5">
        <f>$E$2</f>
        <v>42005</v>
      </c>
      <c r="B5" s="22">
        <v>1</v>
      </c>
      <c r="C5" s="22" t="s">
        <v>0</v>
      </c>
      <c r="D5" s="17">
        <v>42005</v>
      </c>
      <c r="E5" s="18">
        <v>7</v>
      </c>
      <c r="F5" s="24">
        <v>0</v>
      </c>
      <c r="G5" s="17">
        <f>D5+F5</f>
        <v>42005</v>
      </c>
      <c r="H5" s="21">
        <f ca="1">IF(L5=1,INDEX($M$5:$M$24,B5),INDEX($N$5:$N$24,B5))</f>
        <v>6.9833245604801411</v>
      </c>
      <c r="I5" s="21" t="str">
        <f ca="1">IF(L5=1,"",INDEX($O$5:$O$24,B5))</f>
        <v/>
      </c>
      <c r="J5" s="15" t="str">
        <f ca="1">IF(AND($D$2&gt;=D5,$D$2&lt;=(D5+E5)),"Soon",IF($D$2&lt;D5,"","Done"))</f>
        <v>Done</v>
      </c>
      <c r="L5" s="33">
        <f ca="1">IF(AND($D$2&gt;D5,$D$2&lt;(D5+E5)),2,IF($D$2&gt;D5,1,0))</f>
        <v>1</v>
      </c>
      <c r="M5" s="34">
        <f ca="1">E5+ROUND(RAND(),1)*2*IF(RAND()&gt;0.5,RAND(),-RAND())</f>
        <v>6.9833245604801411</v>
      </c>
      <c r="N5" s="35">
        <f ca="1">IF(AND($D$2&gt;=D5,$D$2&lt;=(D5+E5)),$D$2-G5,)</f>
        <v>0</v>
      </c>
      <c r="O5" s="36">
        <f ca="1">3+10*RAND()+ROUND(RAND(),1)*2*IF(RAND()&gt;0.5,RAND(),-RAND())</f>
        <v>10.940075317369624</v>
      </c>
      <c r="P5" s="37">
        <f ca="1">IF(AND($D$2&gt;=D5,$D$2&lt;=(D5+E5)),$D$2,0)</f>
        <v>0</v>
      </c>
      <c r="Q5" s="38" t="str">
        <f ca="1">IF(AND($D$2&gt;=D5,$D$2&lt;=(D5+E5)),B5,"")</f>
        <v/>
      </c>
    </row>
    <row r="6" spans="1:17">
      <c r="A6" s="5">
        <f>$E$2</f>
        <v>42005</v>
      </c>
      <c r="B6" s="22">
        <v>2</v>
      </c>
      <c r="C6" s="22" t="s">
        <v>1</v>
      </c>
      <c r="D6" s="17">
        <v>42010</v>
      </c>
      <c r="E6" s="18">
        <v>8</v>
      </c>
      <c r="F6" s="24">
        <v>2</v>
      </c>
      <c r="G6" s="17">
        <f t="shared" ref="G6:G24" si="0">D6+F6</f>
        <v>42012</v>
      </c>
      <c r="H6" s="21">
        <f t="shared" ref="H6:H24" ca="1" si="1">IF(L6=1,INDEX($M$5:$M$24,B6),INDEX($N$5:$N$24,B6))</f>
        <v>8.300461477534947</v>
      </c>
      <c r="I6" s="21" t="str">
        <f t="shared" ref="I6:I24" ca="1" si="2">IF(L6=1,"",INDEX($O$5:$O$24,B6))</f>
        <v/>
      </c>
      <c r="J6" s="15" t="str">
        <f t="shared" ref="J6:J25" ca="1" si="3">IF(AND($D$2&gt;=D6,$D$2&lt;=(D6+E6)),"Soon",IF($D$2&lt;D6,"","Done"))</f>
        <v>Done</v>
      </c>
      <c r="L6" s="39">
        <f t="shared" ref="L6:L24" ca="1" si="4">IF(AND($D$2&gt;G6,$D$2&lt;(D6+E6)),2,IF($D$2&gt;D6,1,0))</f>
        <v>1</v>
      </c>
      <c r="M6" s="30">
        <f t="shared" ref="M6:M24" ca="1" si="5">E6+ROUND(RAND(),1)*2*IF(RAND()&gt;0.5,RAND(),-RAND())</f>
        <v>8.300461477534947</v>
      </c>
      <c r="N6" s="31">
        <f t="shared" ref="N6:N24" ca="1" si="6">IF(AND($D$2&gt;=D6,$D$2&lt;=(D6+E6)),$D$2-G6,)</f>
        <v>0</v>
      </c>
      <c r="O6" s="29">
        <f t="shared" ref="O6:O24" ca="1" si="7">3+10*RAND()+ROUND(RAND(),1)*2*IF(RAND()&gt;0.5,RAND(),-RAND())</f>
        <v>10.489183553572408</v>
      </c>
      <c r="P6" s="32">
        <f t="shared" ref="P6:P24" ca="1" si="8">IF(AND($D$2&gt;=D6,$D$2&lt;=(D6+E6)),$D$2,0)</f>
        <v>0</v>
      </c>
      <c r="Q6" s="40" t="str">
        <f t="shared" ref="Q6:Q24" ca="1" si="9">IF(AND($D$2&gt;=D6,$D$2&lt;=(D6+E6)),B6,"")</f>
        <v/>
      </c>
    </row>
    <row r="7" spans="1:17">
      <c r="A7" s="5">
        <f>$E$2</f>
        <v>42005</v>
      </c>
      <c r="B7" s="22">
        <v>3</v>
      </c>
      <c r="C7" s="22" t="s">
        <v>2</v>
      </c>
      <c r="D7" s="17">
        <v>42019</v>
      </c>
      <c r="E7" s="18">
        <v>5</v>
      </c>
      <c r="F7" s="24">
        <v>1</v>
      </c>
      <c r="G7" s="17">
        <f t="shared" si="0"/>
        <v>42020</v>
      </c>
      <c r="H7" s="21">
        <f t="shared" ca="1" si="1"/>
        <v>5.3653299207693514</v>
      </c>
      <c r="I7" s="21" t="str">
        <f t="shared" ca="1" si="2"/>
        <v/>
      </c>
      <c r="J7" s="15" t="str">
        <f t="shared" ca="1" si="3"/>
        <v>Done</v>
      </c>
      <c r="L7" s="39">
        <f t="shared" ca="1" si="4"/>
        <v>1</v>
      </c>
      <c r="M7" s="30">
        <f t="shared" ca="1" si="5"/>
        <v>5.3653299207693514</v>
      </c>
      <c r="N7" s="31">
        <f t="shared" ca="1" si="6"/>
        <v>0</v>
      </c>
      <c r="O7" s="29">
        <f t="shared" ca="1" si="7"/>
        <v>7.4337868482271725</v>
      </c>
      <c r="P7" s="32">
        <f t="shared" ca="1" si="8"/>
        <v>0</v>
      </c>
      <c r="Q7" s="40" t="str">
        <f t="shared" ca="1" si="9"/>
        <v/>
      </c>
    </row>
    <row r="8" spans="1:17">
      <c r="A8" s="5">
        <f>$E$2</f>
        <v>42005</v>
      </c>
      <c r="B8" s="22">
        <v>4</v>
      </c>
      <c r="C8" s="22" t="s">
        <v>3</v>
      </c>
      <c r="D8" s="17">
        <v>42022</v>
      </c>
      <c r="E8" s="18">
        <v>15</v>
      </c>
      <c r="F8" s="24">
        <v>0</v>
      </c>
      <c r="G8" s="17">
        <f t="shared" si="0"/>
        <v>42022</v>
      </c>
      <c r="H8" s="21">
        <f t="shared" ca="1" si="1"/>
        <v>14.983203312743914</v>
      </c>
      <c r="I8" s="21" t="str">
        <f t="shared" ca="1" si="2"/>
        <v/>
      </c>
      <c r="J8" s="15" t="str">
        <f t="shared" ca="1" si="3"/>
        <v>Done</v>
      </c>
      <c r="L8" s="39">
        <f t="shared" ca="1" si="4"/>
        <v>1</v>
      </c>
      <c r="M8" s="30">
        <f t="shared" ca="1" si="5"/>
        <v>14.983203312743914</v>
      </c>
      <c r="N8" s="31">
        <f t="shared" ca="1" si="6"/>
        <v>0</v>
      </c>
      <c r="O8" s="29">
        <f t="shared" ca="1" si="7"/>
        <v>12.489906748991302</v>
      </c>
      <c r="P8" s="32">
        <f t="shared" ca="1" si="8"/>
        <v>0</v>
      </c>
      <c r="Q8" s="40" t="str">
        <f t="shared" ca="1" si="9"/>
        <v/>
      </c>
    </row>
    <row r="9" spans="1:17">
      <c r="A9" s="5">
        <f>$E$2</f>
        <v>42005</v>
      </c>
      <c r="B9" s="22">
        <v>5</v>
      </c>
      <c r="C9" s="22" t="s">
        <v>4</v>
      </c>
      <c r="D9" s="17">
        <v>42035</v>
      </c>
      <c r="E9" s="18">
        <v>13</v>
      </c>
      <c r="F9" s="24">
        <v>1</v>
      </c>
      <c r="G9" s="17">
        <f t="shared" si="0"/>
        <v>42036</v>
      </c>
      <c r="H9" s="21">
        <f t="shared" ca="1" si="1"/>
        <v>13.898828220018149</v>
      </c>
      <c r="I9" s="21" t="str">
        <f t="shared" ca="1" si="2"/>
        <v/>
      </c>
      <c r="J9" s="15" t="str">
        <f t="shared" ca="1" si="3"/>
        <v>Done</v>
      </c>
      <c r="L9" s="39">
        <f t="shared" ca="1" si="4"/>
        <v>1</v>
      </c>
      <c r="M9" s="30">
        <f t="shared" ca="1" si="5"/>
        <v>13.898828220018149</v>
      </c>
      <c r="N9" s="31">
        <f t="shared" ca="1" si="6"/>
        <v>0</v>
      </c>
      <c r="O9" s="29">
        <f t="shared" ca="1" si="7"/>
        <v>7.1498124496174835</v>
      </c>
      <c r="P9" s="32">
        <f t="shared" ca="1" si="8"/>
        <v>0</v>
      </c>
      <c r="Q9" s="40" t="str">
        <f t="shared" ca="1" si="9"/>
        <v/>
      </c>
    </row>
    <row r="10" spans="1:17">
      <c r="A10" s="5">
        <f>$E$2</f>
        <v>42005</v>
      </c>
      <c r="B10" s="22">
        <v>6</v>
      </c>
      <c r="C10" s="22" t="s">
        <v>5</v>
      </c>
      <c r="D10" s="17">
        <v>42045</v>
      </c>
      <c r="E10" s="18">
        <v>8</v>
      </c>
      <c r="F10" s="24">
        <v>-1</v>
      </c>
      <c r="G10" s="17">
        <f t="shared" si="0"/>
        <v>42044</v>
      </c>
      <c r="H10" s="21">
        <f t="shared" ca="1" si="1"/>
        <v>8.5665101660288379</v>
      </c>
      <c r="I10" s="21" t="str">
        <f t="shared" ca="1" si="2"/>
        <v/>
      </c>
      <c r="J10" s="15" t="str">
        <f t="shared" ca="1" si="3"/>
        <v>Done</v>
      </c>
      <c r="L10" s="39">
        <f t="shared" ca="1" si="4"/>
        <v>1</v>
      </c>
      <c r="M10" s="30">
        <f t="shared" ca="1" si="5"/>
        <v>8.5665101660288379</v>
      </c>
      <c r="N10" s="31">
        <f t="shared" ca="1" si="6"/>
        <v>0</v>
      </c>
      <c r="O10" s="29">
        <f t="shared" ca="1" si="7"/>
        <v>9.9579409997875512</v>
      </c>
      <c r="P10" s="32">
        <f t="shared" ca="1" si="8"/>
        <v>0</v>
      </c>
      <c r="Q10" s="40" t="str">
        <f t="shared" ca="1" si="9"/>
        <v/>
      </c>
    </row>
    <row r="11" spans="1:17">
      <c r="A11" s="5">
        <f>$E$2</f>
        <v>42005</v>
      </c>
      <c r="B11" s="22">
        <v>7</v>
      </c>
      <c r="C11" s="22" t="s">
        <v>6</v>
      </c>
      <c r="D11" s="17">
        <v>42050</v>
      </c>
      <c r="E11" s="18">
        <v>17</v>
      </c>
      <c r="F11" s="24">
        <v>0</v>
      </c>
      <c r="G11" s="17">
        <f t="shared" si="0"/>
        <v>42050</v>
      </c>
      <c r="H11" s="21">
        <f t="shared" ca="1" si="1"/>
        <v>17</v>
      </c>
      <c r="I11" s="21" t="str">
        <f t="shared" ca="1" si="2"/>
        <v/>
      </c>
      <c r="J11" s="15" t="str">
        <f t="shared" ca="1" si="3"/>
        <v>Done</v>
      </c>
      <c r="L11" s="39">
        <f t="shared" ca="1" si="4"/>
        <v>1</v>
      </c>
      <c r="M11" s="30">
        <f ca="1">E11+ROUND(RAND(),1)*IF(RAND()&gt;0.5,RAND(),-RAND())</f>
        <v>17</v>
      </c>
      <c r="N11" s="31">
        <f t="shared" ca="1" si="6"/>
        <v>0</v>
      </c>
      <c r="O11" s="29">
        <f t="shared" ca="1" si="7"/>
        <v>6.9083541355195885</v>
      </c>
      <c r="P11" s="32">
        <f t="shared" ca="1" si="8"/>
        <v>0</v>
      </c>
      <c r="Q11" s="40" t="str">
        <f t="shared" ca="1" si="9"/>
        <v/>
      </c>
    </row>
    <row r="12" spans="1:17">
      <c r="A12" s="5">
        <f>$E$2</f>
        <v>42005</v>
      </c>
      <c r="B12" s="22">
        <v>8</v>
      </c>
      <c r="C12" s="22" t="s">
        <v>7</v>
      </c>
      <c r="D12" s="17">
        <v>42057</v>
      </c>
      <c r="E12" s="18">
        <v>13</v>
      </c>
      <c r="F12" s="24">
        <v>1</v>
      </c>
      <c r="G12" s="17">
        <f t="shared" si="0"/>
        <v>42058</v>
      </c>
      <c r="H12" s="21">
        <f t="shared" ca="1" si="1"/>
        <v>14.301413202650155</v>
      </c>
      <c r="I12" s="21" t="str">
        <f t="shared" ca="1" si="2"/>
        <v/>
      </c>
      <c r="J12" s="15" t="str">
        <f t="shared" ca="1" si="3"/>
        <v>Done</v>
      </c>
      <c r="L12" s="39">
        <f t="shared" ca="1" si="4"/>
        <v>1</v>
      </c>
      <c r="M12" s="30">
        <f t="shared" ca="1" si="5"/>
        <v>14.301413202650155</v>
      </c>
      <c r="N12" s="31">
        <f t="shared" ca="1" si="6"/>
        <v>0</v>
      </c>
      <c r="O12" s="29">
        <f t="shared" ca="1" si="7"/>
        <v>13.036433619281556</v>
      </c>
      <c r="P12" s="32">
        <f t="shared" ca="1" si="8"/>
        <v>0</v>
      </c>
      <c r="Q12" s="40" t="str">
        <f t="shared" ca="1" si="9"/>
        <v/>
      </c>
    </row>
    <row r="13" spans="1:17">
      <c r="A13" s="5">
        <f>$E$2</f>
        <v>42005</v>
      </c>
      <c r="B13" s="22">
        <v>9</v>
      </c>
      <c r="C13" s="22" t="s">
        <v>14</v>
      </c>
      <c r="D13" s="17">
        <v>42068</v>
      </c>
      <c r="E13" s="18">
        <v>10</v>
      </c>
      <c r="F13" s="24">
        <v>-2</v>
      </c>
      <c r="G13" s="17">
        <f t="shared" si="0"/>
        <v>42066</v>
      </c>
      <c r="H13" s="21">
        <f t="shared" ca="1" si="1"/>
        <v>9.0150933981724428</v>
      </c>
      <c r="I13" s="21" t="str">
        <f t="shared" ca="1" si="2"/>
        <v/>
      </c>
      <c r="J13" s="15" t="str">
        <f t="shared" ca="1" si="3"/>
        <v>Done</v>
      </c>
      <c r="L13" s="39">
        <f t="shared" ca="1" si="4"/>
        <v>1</v>
      </c>
      <c r="M13" s="30">
        <f t="shared" ca="1" si="5"/>
        <v>9.0150933981724428</v>
      </c>
      <c r="N13" s="31">
        <f t="shared" ca="1" si="6"/>
        <v>0</v>
      </c>
      <c r="O13" s="29">
        <f t="shared" ca="1" si="7"/>
        <v>9.9019491582322186</v>
      </c>
      <c r="P13" s="32">
        <f t="shared" ca="1" si="8"/>
        <v>0</v>
      </c>
      <c r="Q13" s="40" t="str">
        <f t="shared" ca="1" si="9"/>
        <v/>
      </c>
    </row>
    <row r="14" spans="1:17">
      <c r="A14" s="5">
        <f>$E$2</f>
        <v>42005</v>
      </c>
      <c r="B14" s="22">
        <v>10</v>
      </c>
      <c r="C14" s="22" t="s">
        <v>15</v>
      </c>
      <c r="D14" s="17">
        <v>42072</v>
      </c>
      <c r="E14" s="18">
        <v>10</v>
      </c>
      <c r="F14" s="24">
        <v>2</v>
      </c>
      <c r="G14" s="17">
        <f t="shared" si="0"/>
        <v>42074</v>
      </c>
      <c r="H14" s="21">
        <f t="shared" ca="1" si="1"/>
        <v>10.475398859228934</v>
      </c>
      <c r="I14" s="21" t="str">
        <f t="shared" ca="1" si="2"/>
        <v/>
      </c>
      <c r="J14" s="15" t="str">
        <f t="shared" ca="1" si="3"/>
        <v>Done</v>
      </c>
      <c r="K14" s="2"/>
      <c r="L14" s="39">
        <f t="shared" ca="1" si="4"/>
        <v>1</v>
      </c>
      <c r="M14" s="30">
        <f t="shared" ca="1" si="5"/>
        <v>10.475398859228934</v>
      </c>
      <c r="N14" s="31">
        <f t="shared" ca="1" si="6"/>
        <v>0</v>
      </c>
      <c r="O14" s="29">
        <f t="shared" ca="1" si="7"/>
        <v>5.9487361855167222</v>
      </c>
      <c r="P14" s="32">
        <f t="shared" ca="1" si="8"/>
        <v>0</v>
      </c>
      <c r="Q14" s="40" t="str">
        <f t="shared" ca="1" si="9"/>
        <v/>
      </c>
    </row>
    <row r="15" spans="1:17">
      <c r="A15" s="5">
        <f t="shared" ref="A15:A24" si="10">$E$2</f>
        <v>42005</v>
      </c>
      <c r="B15" s="22">
        <v>11</v>
      </c>
      <c r="C15" s="22" t="s">
        <v>17</v>
      </c>
      <c r="D15" s="17">
        <v>42078</v>
      </c>
      <c r="E15" s="18">
        <v>12</v>
      </c>
      <c r="F15" s="24">
        <v>0</v>
      </c>
      <c r="G15" s="17">
        <f t="shared" si="0"/>
        <v>42078</v>
      </c>
      <c r="H15" s="21">
        <f t="shared" ca="1" si="1"/>
        <v>11.01501857140568</v>
      </c>
      <c r="I15" s="21" t="str">
        <f t="shared" ca="1" si="2"/>
        <v/>
      </c>
      <c r="J15" s="15" t="str">
        <f t="shared" ca="1" si="3"/>
        <v>Done</v>
      </c>
      <c r="L15" s="39">
        <f t="shared" ca="1" si="4"/>
        <v>1</v>
      </c>
      <c r="M15" s="30">
        <f t="shared" ca="1" si="5"/>
        <v>11.01501857140568</v>
      </c>
      <c r="N15" s="31">
        <f t="shared" ca="1" si="6"/>
        <v>0</v>
      </c>
      <c r="O15" s="29">
        <f t="shared" ca="1" si="7"/>
        <v>3.379814334000268</v>
      </c>
      <c r="P15" s="32">
        <f t="shared" ca="1" si="8"/>
        <v>0</v>
      </c>
      <c r="Q15" s="40" t="str">
        <f t="shared" ca="1" si="9"/>
        <v/>
      </c>
    </row>
    <row r="16" spans="1:17">
      <c r="A16" s="5">
        <f t="shared" si="10"/>
        <v>42005</v>
      </c>
      <c r="B16" s="22">
        <v>12</v>
      </c>
      <c r="C16" s="22" t="s">
        <v>18</v>
      </c>
      <c r="D16" s="17">
        <v>42083</v>
      </c>
      <c r="E16" s="18">
        <v>10</v>
      </c>
      <c r="F16" s="24">
        <v>1</v>
      </c>
      <c r="G16" s="17">
        <f t="shared" si="0"/>
        <v>42084</v>
      </c>
      <c r="H16" s="21">
        <f t="shared" ca="1" si="1"/>
        <v>8.3479779628827711</v>
      </c>
      <c r="I16" s="21" t="str">
        <f t="shared" ca="1" si="2"/>
        <v/>
      </c>
      <c r="J16" s="15" t="str">
        <f t="shared" ca="1" si="3"/>
        <v>Done</v>
      </c>
      <c r="L16" s="39">
        <f t="shared" ca="1" si="4"/>
        <v>1</v>
      </c>
      <c r="M16" s="30">
        <f t="shared" ca="1" si="5"/>
        <v>8.3479779628827711</v>
      </c>
      <c r="N16" s="31">
        <f t="shared" ca="1" si="6"/>
        <v>0</v>
      </c>
      <c r="O16" s="29">
        <f t="shared" ca="1" si="7"/>
        <v>8.1118226794537112</v>
      </c>
      <c r="P16" s="32">
        <f t="shared" ca="1" si="8"/>
        <v>0</v>
      </c>
      <c r="Q16" s="40" t="str">
        <f t="shared" ca="1" si="9"/>
        <v/>
      </c>
    </row>
    <row r="17" spans="1:17">
      <c r="A17" s="5">
        <f t="shared" si="10"/>
        <v>42005</v>
      </c>
      <c r="B17" s="22">
        <v>13</v>
      </c>
      <c r="C17" s="22" t="s">
        <v>19</v>
      </c>
      <c r="D17" s="17">
        <v>42087</v>
      </c>
      <c r="E17" s="18">
        <v>10</v>
      </c>
      <c r="F17" s="24">
        <v>-3</v>
      </c>
      <c r="G17" s="17">
        <f t="shared" si="0"/>
        <v>42084</v>
      </c>
      <c r="H17" s="21">
        <f t="shared" ca="1" si="1"/>
        <v>9.9267366641247747</v>
      </c>
      <c r="I17" s="21" t="str">
        <f t="shared" ca="1" si="2"/>
        <v/>
      </c>
      <c r="J17" s="15" t="str">
        <f t="shared" ca="1" si="3"/>
        <v>Done</v>
      </c>
      <c r="L17" s="39">
        <f t="shared" ca="1" si="4"/>
        <v>1</v>
      </c>
      <c r="M17" s="30">
        <f t="shared" ca="1" si="5"/>
        <v>9.9267366641247747</v>
      </c>
      <c r="N17" s="31">
        <f t="shared" ca="1" si="6"/>
        <v>0</v>
      </c>
      <c r="O17" s="29">
        <f t="shared" ca="1" si="7"/>
        <v>4.6251743334017581</v>
      </c>
      <c r="P17" s="32">
        <f t="shared" ca="1" si="8"/>
        <v>0</v>
      </c>
      <c r="Q17" s="40" t="str">
        <f t="shared" ca="1" si="9"/>
        <v/>
      </c>
    </row>
    <row r="18" spans="1:17">
      <c r="A18" s="5">
        <f t="shared" si="10"/>
        <v>42005</v>
      </c>
      <c r="B18" s="22">
        <v>14</v>
      </c>
      <c r="C18" s="22" t="s">
        <v>20</v>
      </c>
      <c r="D18" s="17">
        <v>42091</v>
      </c>
      <c r="E18" s="18">
        <v>8</v>
      </c>
      <c r="F18" s="24">
        <v>2</v>
      </c>
      <c r="G18" s="17">
        <f t="shared" si="0"/>
        <v>42093</v>
      </c>
      <c r="H18" s="21">
        <f t="shared" ca="1" si="1"/>
        <v>7.8713802457537447</v>
      </c>
      <c r="I18" s="21" t="str">
        <f t="shared" ca="1" si="2"/>
        <v/>
      </c>
      <c r="J18" s="15" t="str">
        <f t="shared" ca="1" si="3"/>
        <v>Done</v>
      </c>
      <c r="L18" s="39">
        <f t="shared" ca="1" si="4"/>
        <v>1</v>
      </c>
      <c r="M18" s="30">
        <f t="shared" ca="1" si="5"/>
        <v>7.8713802457537447</v>
      </c>
      <c r="N18" s="31">
        <f t="shared" ca="1" si="6"/>
        <v>0</v>
      </c>
      <c r="O18" s="29">
        <f t="shared" ca="1" si="7"/>
        <v>9.9909227076347182</v>
      </c>
      <c r="P18" s="32">
        <f t="shared" ca="1" si="8"/>
        <v>0</v>
      </c>
      <c r="Q18" s="40" t="str">
        <f t="shared" ca="1" si="9"/>
        <v/>
      </c>
    </row>
    <row r="19" spans="1:17">
      <c r="A19" s="5">
        <f t="shared" si="10"/>
        <v>42005</v>
      </c>
      <c r="B19" s="22">
        <v>15</v>
      </c>
      <c r="C19" s="22" t="s">
        <v>21</v>
      </c>
      <c r="D19" s="17">
        <v>42093</v>
      </c>
      <c r="E19" s="18">
        <v>8</v>
      </c>
      <c r="F19" s="24">
        <v>0</v>
      </c>
      <c r="G19" s="17">
        <f t="shared" si="0"/>
        <v>42093</v>
      </c>
      <c r="H19" s="21">
        <f t="shared" ca="1" si="1"/>
        <v>9.9605164012785394</v>
      </c>
      <c r="I19" s="21" t="str">
        <f t="shared" ca="1" si="2"/>
        <v/>
      </c>
      <c r="J19" s="15" t="str">
        <f t="shared" ca="1" si="3"/>
        <v>Done</v>
      </c>
      <c r="K19" s="2"/>
      <c r="L19" s="39">
        <f t="shared" ca="1" si="4"/>
        <v>1</v>
      </c>
      <c r="M19" s="30">
        <f t="shared" ca="1" si="5"/>
        <v>9.9605164012785394</v>
      </c>
      <c r="N19" s="31">
        <f t="shared" ca="1" si="6"/>
        <v>0</v>
      </c>
      <c r="O19" s="29">
        <f t="shared" ca="1" si="7"/>
        <v>4.8373665274821906</v>
      </c>
      <c r="P19" s="32">
        <f t="shared" ca="1" si="8"/>
        <v>0</v>
      </c>
      <c r="Q19" s="40" t="str">
        <f t="shared" ca="1" si="9"/>
        <v/>
      </c>
    </row>
    <row r="20" spans="1:17">
      <c r="A20" s="5">
        <f t="shared" si="10"/>
        <v>42005</v>
      </c>
      <c r="B20" s="22">
        <v>16</v>
      </c>
      <c r="C20" s="22" t="s">
        <v>22</v>
      </c>
      <c r="D20" s="17">
        <v>42097</v>
      </c>
      <c r="E20" s="18">
        <v>10</v>
      </c>
      <c r="F20" s="24">
        <v>0</v>
      </c>
      <c r="G20" s="17">
        <f t="shared" si="0"/>
        <v>42097</v>
      </c>
      <c r="H20" s="21">
        <f t="shared" ca="1" si="1"/>
        <v>10.116070673062717</v>
      </c>
      <c r="I20" s="21" t="str">
        <f t="shared" ca="1" si="2"/>
        <v/>
      </c>
      <c r="J20" s="15" t="str">
        <f t="shared" ca="1" si="3"/>
        <v>Done</v>
      </c>
      <c r="L20" s="39">
        <f t="shared" ca="1" si="4"/>
        <v>1</v>
      </c>
      <c r="M20" s="30">
        <f t="shared" ca="1" si="5"/>
        <v>10.116070673062717</v>
      </c>
      <c r="N20" s="31">
        <f t="shared" ca="1" si="6"/>
        <v>0</v>
      </c>
      <c r="O20" s="29">
        <f t="shared" ca="1" si="7"/>
        <v>8.0958541494946736</v>
      </c>
      <c r="P20" s="32">
        <f t="shared" ca="1" si="8"/>
        <v>0</v>
      </c>
      <c r="Q20" s="40" t="str">
        <f t="shared" ca="1" si="9"/>
        <v/>
      </c>
    </row>
    <row r="21" spans="1:17">
      <c r="A21" s="5">
        <f t="shared" si="10"/>
        <v>42005</v>
      </c>
      <c r="B21" s="22">
        <v>17</v>
      </c>
      <c r="C21" s="22" t="s">
        <v>23</v>
      </c>
      <c r="D21" s="17">
        <v>42102</v>
      </c>
      <c r="E21" s="18">
        <v>8</v>
      </c>
      <c r="F21" s="24">
        <v>1</v>
      </c>
      <c r="G21" s="17">
        <f t="shared" si="0"/>
        <v>42103</v>
      </c>
      <c r="H21" s="21">
        <f t="shared" ca="1" si="1"/>
        <v>8.5612026058309389</v>
      </c>
      <c r="I21" s="21" t="str">
        <f t="shared" ca="1" si="2"/>
        <v/>
      </c>
      <c r="J21" s="15" t="str">
        <f t="shared" ca="1" si="3"/>
        <v>Done</v>
      </c>
      <c r="L21" s="39">
        <f t="shared" ca="1" si="4"/>
        <v>1</v>
      </c>
      <c r="M21" s="30">
        <f t="shared" ca="1" si="5"/>
        <v>8.5612026058309389</v>
      </c>
      <c r="N21" s="31">
        <f t="shared" ca="1" si="6"/>
        <v>0</v>
      </c>
      <c r="O21" s="29">
        <f t="shared" ca="1" si="7"/>
        <v>12.939510582890794</v>
      </c>
      <c r="P21" s="32">
        <f t="shared" ca="1" si="8"/>
        <v>0</v>
      </c>
      <c r="Q21" s="40" t="str">
        <f t="shared" ca="1" si="9"/>
        <v/>
      </c>
    </row>
    <row r="22" spans="1:17">
      <c r="A22" s="5">
        <f t="shared" si="10"/>
        <v>42005</v>
      </c>
      <c r="B22" s="22">
        <v>18</v>
      </c>
      <c r="C22" s="22" t="s">
        <v>24</v>
      </c>
      <c r="D22" s="17">
        <v>42106</v>
      </c>
      <c r="E22" s="18">
        <v>6</v>
      </c>
      <c r="F22" s="24">
        <v>0</v>
      </c>
      <c r="G22" s="17">
        <f t="shared" si="0"/>
        <v>42106</v>
      </c>
      <c r="H22" s="21">
        <f t="shared" ca="1" si="1"/>
        <v>5.0763773213184322</v>
      </c>
      <c r="I22" s="21">
        <f t="shared" ca="1" si="2"/>
        <v>7.0781794656523029</v>
      </c>
      <c r="J22" s="15" t="str">
        <f t="shared" ca="1" si="3"/>
        <v>Soon</v>
      </c>
      <c r="L22" s="39">
        <f t="shared" ca="1" si="4"/>
        <v>2</v>
      </c>
      <c r="M22" s="30">
        <f t="shared" ca="1" si="5"/>
        <v>5.6730887475034235</v>
      </c>
      <c r="N22" s="31">
        <f t="shared" ca="1" si="6"/>
        <v>5.0763773213184322</v>
      </c>
      <c r="O22" s="29">
        <f t="shared" ca="1" si="7"/>
        <v>7.0781794656523029</v>
      </c>
      <c r="P22" s="32">
        <f t="shared" ca="1" si="8"/>
        <v>42111.076377321318</v>
      </c>
      <c r="Q22" s="40">
        <f t="shared" ca="1" si="9"/>
        <v>18</v>
      </c>
    </row>
    <row r="23" spans="1:17">
      <c r="A23" s="5">
        <f t="shared" si="10"/>
        <v>42005</v>
      </c>
      <c r="B23" s="22">
        <v>19</v>
      </c>
      <c r="C23" s="22" t="s">
        <v>25</v>
      </c>
      <c r="D23" s="17">
        <v>42108</v>
      </c>
      <c r="E23" s="18">
        <v>10</v>
      </c>
      <c r="F23" s="24">
        <v>1</v>
      </c>
      <c r="G23" s="17">
        <f t="shared" si="0"/>
        <v>42109</v>
      </c>
      <c r="H23" s="21">
        <f t="shared" ca="1" si="1"/>
        <v>2.0763773213184322</v>
      </c>
      <c r="I23" s="21">
        <f t="shared" ca="1" si="2"/>
        <v>12.185373161352432</v>
      </c>
      <c r="J23" s="15" t="str">
        <f t="shared" ca="1" si="3"/>
        <v>Soon</v>
      </c>
      <c r="L23" s="39">
        <f t="shared" ca="1" si="4"/>
        <v>2</v>
      </c>
      <c r="M23" s="30">
        <f t="shared" ca="1" si="5"/>
        <v>10.074276166791597</v>
      </c>
      <c r="N23" s="31">
        <f t="shared" ca="1" si="6"/>
        <v>2.0763773213184322</v>
      </c>
      <c r="O23" s="29">
        <f t="shared" ca="1" si="7"/>
        <v>12.185373161352432</v>
      </c>
      <c r="P23" s="32">
        <f t="shared" ca="1" si="8"/>
        <v>42111.076377321318</v>
      </c>
      <c r="Q23" s="40">
        <f t="shared" ca="1" si="9"/>
        <v>19</v>
      </c>
    </row>
    <row r="24" spans="1:17">
      <c r="A24" s="5">
        <f t="shared" si="10"/>
        <v>42005</v>
      </c>
      <c r="B24" s="23">
        <v>20</v>
      </c>
      <c r="C24" s="23" t="s">
        <v>26</v>
      </c>
      <c r="D24" s="19">
        <v>42114</v>
      </c>
      <c r="E24" s="20">
        <v>11</v>
      </c>
      <c r="F24" s="25">
        <v>-1</v>
      </c>
      <c r="G24" s="19">
        <f t="shared" si="0"/>
        <v>42113</v>
      </c>
      <c r="H24" s="28">
        <f t="shared" ca="1" si="1"/>
        <v>0</v>
      </c>
      <c r="I24" s="28">
        <f t="shared" ca="1" si="2"/>
        <v>7.18013585781702</v>
      </c>
      <c r="J24" s="16" t="str">
        <f t="shared" ca="1" si="3"/>
        <v/>
      </c>
      <c r="L24" s="41">
        <f t="shared" ca="1" si="4"/>
        <v>0</v>
      </c>
      <c r="M24" s="42">
        <f t="shared" ca="1" si="5"/>
        <v>12.032312745256986</v>
      </c>
      <c r="N24" s="43">
        <f t="shared" ca="1" si="6"/>
        <v>0</v>
      </c>
      <c r="O24" s="44">
        <f t="shared" ca="1" si="7"/>
        <v>7.18013585781702</v>
      </c>
      <c r="P24" s="45">
        <f t="shared" ca="1" si="8"/>
        <v>0</v>
      </c>
      <c r="Q24" s="46" t="str">
        <f t="shared" ca="1" si="9"/>
        <v/>
      </c>
    </row>
    <row r="26" spans="1:17">
      <c r="C26" s="2"/>
    </row>
    <row r="28" spans="1:17">
      <c r="C28" s="2"/>
    </row>
    <row r="46" spans="3:3">
      <c r="C46" s="1"/>
    </row>
    <row r="47" spans="3:3">
      <c r="C47" s="1"/>
    </row>
    <row r="48" spans="3:3">
      <c r="C48" s="1"/>
    </row>
    <row r="49" spans="3:3">
      <c r="C49" s="1"/>
    </row>
    <row r="50" spans="3:3">
      <c r="C50" s="1"/>
    </row>
    <row r="51" spans="3:3">
      <c r="C51" s="1"/>
    </row>
    <row r="52" spans="3:3">
      <c r="C52" s="1"/>
    </row>
    <row r="53" spans="3:3">
      <c r="C53" s="1"/>
    </row>
    <row r="54" spans="3:3">
      <c r="C54" s="1"/>
    </row>
    <row r="55" spans="3:3">
      <c r="C55" s="1"/>
    </row>
    <row r="56" spans="3:3">
      <c r="C56" s="1"/>
    </row>
    <row r="57" spans="3:3">
      <c r="C57" s="1"/>
    </row>
    <row r="58" spans="3:3">
      <c r="C58" s="1"/>
    </row>
    <row r="59" spans="3:3">
      <c r="C59" s="1"/>
    </row>
    <row r="60" spans="3:3">
      <c r="C60" s="1"/>
    </row>
    <row r="61" spans="3:3">
      <c r="C61" s="1"/>
    </row>
    <row r="62" spans="3:3">
      <c r="C62" s="1"/>
    </row>
    <row r="63" spans="3:3">
      <c r="C63" s="1"/>
    </row>
    <row r="64" spans="3:3">
      <c r="C64" s="1"/>
    </row>
    <row r="65" spans="3:3">
      <c r="C65" s="1"/>
    </row>
    <row r="66" spans="3:3">
      <c r="C66" s="1"/>
    </row>
    <row r="67" spans="3:3">
      <c r="C67" s="1"/>
    </row>
    <row r="68" spans="3:3">
      <c r="C68" s="1"/>
    </row>
    <row r="69" spans="3:3">
      <c r="C69" s="1"/>
    </row>
    <row r="70" spans="3:3">
      <c r="C70" s="1"/>
    </row>
    <row r="71" spans="3:3">
      <c r="C71" s="1"/>
    </row>
    <row r="72" spans="3:3">
      <c r="C72" s="1"/>
    </row>
    <row r="73" spans="3:3">
      <c r="C73" s="1"/>
    </row>
    <row r="74" spans="3:3">
      <c r="C74" s="1"/>
    </row>
    <row r="75" spans="3:3">
      <c r="C75" s="1"/>
    </row>
    <row r="76" spans="3:3">
      <c r="C76" s="1"/>
    </row>
    <row r="77" spans="3:3">
      <c r="C77" s="1"/>
    </row>
    <row r="78" spans="3:3">
      <c r="C78" s="1"/>
    </row>
    <row r="79" spans="3:3">
      <c r="C79" s="1"/>
    </row>
    <row r="80" spans="3:3">
      <c r="C80" s="1"/>
    </row>
    <row r="81" spans="3:3">
      <c r="C81" s="1"/>
    </row>
    <row r="82" spans="3:3">
      <c r="C82" s="1"/>
    </row>
    <row r="83" spans="3:3">
      <c r="C83" s="1"/>
    </row>
    <row r="84" spans="3:3">
      <c r="C84" s="1"/>
    </row>
    <row r="85" spans="3:3">
      <c r="C85" s="1"/>
    </row>
    <row r="86" spans="3:3">
      <c r="C86" s="1"/>
    </row>
    <row r="87" spans="3:3">
      <c r="C87" s="1"/>
    </row>
    <row r="88" spans="3:3">
      <c r="C88" s="1"/>
    </row>
    <row r="89" spans="3:3">
      <c r="C89" s="1"/>
    </row>
    <row r="90" spans="3:3">
      <c r="C90" s="1"/>
    </row>
    <row r="91" spans="3:3">
      <c r="C91" s="1"/>
    </row>
    <row r="92" spans="3:3">
      <c r="C92" s="1"/>
    </row>
    <row r="93" spans="3:3">
      <c r="C93" s="1"/>
    </row>
    <row r="94" spans="3:3">
      <c r="C94" s="1"/>
    </row>
    <row r="95" spans="3:3">
      <c r="C95" s="1">
        <v>42167</v>
      </c>
    </row>
  </sheetData>
  <phoneticPr fontId="2" type="noConversion"/>
  <conditionalFormatting sqref="F5:I24">
    <cfRule type="expression" dxfId="2" priority="9">
      <formula>$G5&gt;$D$2</formula>
    </cfRule>
  </conditionalFormatting>
  <conditionalFormatting sqref="J5:J24">
    <cfRule type="containsText" dxfId="4" priority="7" operator="containsText" text="Soon">
      <formula>NOT(ISERROR(SEARCH("Soon",J5)))</formula>
    </cfRule>
    <cfRule type="containsText" dxfId="3" priority="8" operator="containsText" text="Done">
      <formula>NOT(ISERROR(SEARCH("Done",J5)))</formula>
    </cfRule>
  </conditionalFormatting>
  <conditionalFormatting sqref="A5:I24">
    <cfRule type="expression" dxfId="1" priority="11">
      <formula>ROW()-4&gt;$F$2</formula>
    </cfRule>
  </conditionalFormatting>
  <conditionalFormatting sqref="L5:Q24">
    <cfRule type="expression" dxfId="0" priority="1">
      <formula>$G5&gt;$D$2</formula>
    </cfRule>
  </conditionalFormatting>
  <dataValidations count="1">
    <dataValidation allowBlank="1" showInputMessage="1" showErrorMessage="1" prompt="此处不需修改" sqref="H5:I24"/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Spinner 7">
              <controlPr defaultSize="0" autoPict="0">
                <anchor moveWithCells="1" sizeWithCells="1">
                  <from>
                    <xdr:col>5</xdr:col>
                    <xdr:colOff>571500</xdr:colOff>
                    <xdr:row>0</xdr:row>
                    <xdr:rowOff>161925</xdr:rowOff>
                  </from>
                  <to>
                    <xdr:col>6</xdr:col>
                    <xdr:colOff>142875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Home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iLemon</dc:creator>
  <cp:lastModifiedBy>iLemon</cp:lastModifiedBy>
  <dcterms:created xsi:type="dcterms:W3CDTF">2015-02-24T01:53:47Z</dcterms:created>
  <dcterms:modified xsi:type="dcterms:W3CDTF">2015-02-24T13:14:59Z</dcterms:modified>
</cp:coreProperties>
</file>