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劳务费" sheetId="5" r:id="rId1"/>
    <sheet name="黄骅劳务" sheetId="3" state="hidden" r:id="rId2"/>
    <sheet name="奖罚" sheetId="4" r:id="rId3"/>
    <sheet name="车补明细" sheetId="6" r:id="rId4"/>
  </sheets>
  <definedNames>
    <definedName name="_xlnm._FilterDatabase" localSheetId="1" hidden="1">黄骅劳务!$A$1:$U$48</definedName>
    <definedName name="_xlnm._FilterDatabase" localSheetId="0" hidden="1">劳务费!$A$1:$O$92</definedName>
    <definedName name="_xlnm.Print_Area" localSheetId="0">劳务费!$A$1:$O$92</definedName>
    <definedName name="_xlnm.Print_Titles" localSheetId="1">黄骅劳务!$1:$2</definedName>
    <definedName name="_xlnm.Print_Titles" localSheetId="0">劳务费!$2:$2</definedName>
  </definedNames>
  <calcPr calcId="144525"/>
</workbook>
</file>

<file path=xl/sharedStrings.xml><?xml version="1.0" encoding="utf-8"?>
<sst xmlns="http://schemas.openxmlformats.org/spreadsheetml/2006/main" count="505" uniqueCount="200">
  <si>
    <t>众智鑫成劳务公司2021年03月份工人工资</t>
  </si>
  <si>
    <t>序号</t>
  </si>
  <si>
    <t>车间</t>
  </si>
  <si>
    <t>姓名</t>
  </si>
  <si>
    <t>入职时间</t>
  </si>
  <si>
    <t>出勤天数</t>
  </si>
  <si>
    <t>总工时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</si>
  <si>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</si>
  <si>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</si>
  <si>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</si>
  <si>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</si>
  <si>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</si>
  <si>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</si>
  <si>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</si>
  <si>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</si>
  <si>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座椅事业部</t>
  </si>
  <si>
    <t>前工序</t>
  </si>
  <si>
    <t>曹瑞祥</t>
  </si>
  <si>
    <t>焊接车间</t>
  </si>
  <si>
    <t>朱希洪</t>
  </si>
  <si>
    <t>孙忠来</t>
  </si>
  <si>
    <t>临时工</t>
  </si>
  <si>
    <t>骨架组装</t>
  </si>
  <si>
    <t>白东合</t>
  </si>
  <si>
    <t>刘昌嘉</t>
  </si>
  <si>
    <t>徐旭</t>
  </si>
  <si>
    <t>徐福祥</t>
  </si>
  <si>
    <t>王文博</t>
  </si>
  <si>
    <t>白金峰</t>
  </si>
  <si>
    <t>井月</t>
  </si>
  <si>
    <t>电泳车间</t>
  </si>
  <si>
    <t>孟祥亮</t>
  </si>
  <si>
    <t>2020-12-16</t>
  </si>
  <si>
    <t>座椅车间</t>
  </si>
  <si>
    <t>赵学亮</t>
  </si>
  <si>
    <t>2020-06-17</t>
  </si>
  <si>
    <t>吴海肖</t>
  </si>
  <si>
    <t>许墨兰</t>
  </si>
  <si>
    <t>李秀珍</t>
  </si>
  <si>
    <t>孙国栋</t>
  </si>
  <si>
    <t>韩艳芳</t>
  </si>
  <si>
    <t>张冰</t>
  </si>
  <si>
    <t>韩萌萌</t>
  </si>
  <si>
    <t>张贺宁</t>
  </si>
  <si>
    <t>赵砚利</t>
  </si>
  <si>
    <t>刘桂平</t>
  </si>
  <si>
    <t>刘红英</t>
  </si>
  <si>
    <t>韩艳梅</t>
  </si>
  <si>
    <t>韩明毅</t>
  </si>
  <si>
    <t>赵长流</t>
  </si>
  <si>
    <t>刘欢</t>
  </si>
  <si>
    <t>王海燕</t>
  </si>
  <si>
    <t>田英</t>
  </si>
  <si>
    <t>胡建凤</t>
  </si>
  <si>
    <t>刁丽莉</t>
  </si>
  <si>
    <t>张丽娜</t>
  </si>
  <si>
    <t>杨小焕</t>
  </si>
  <si>
    <t>张红芳</t>
  </si>
  <si>
    <t>邓洪旺</t>
  </si>
  <si>
    <t>付小金</t>
  </si>
  <si>
    <t>杜金平</t>
  </si>
  <si>
    <t>李艳艳</t>
  </si>
  <si>
    <t>缝纫车间</t>
  </si>
  <si>
    <t>任苏玲</t>
  </si>
  <si>
    <t>2019-09-20</t>
  </si>
  <si>
    <t>彭洪香</t>
  </si>
  <si>
    <t>2019-10-04</t>
  </si>
  <si>
    <t>发泡车间</t>
  </si>
  <si>
    <t>田金梅</t>
  </si>
  <si>
    <t>2020-04-03</t>
  </si>
  <si>
    <t>崔宪晶</t>
  </si>
  <si>
    <t>2020-08-19</t>
  </si>
  <si>
    <t>魏福杰</t>
  </si>
  <si>
    <t>2020-03-12</t>
  </si>
  <si>
    <t>郑守佳</t>
  </si>
  <si>
    <t>2020-04-15</t>
  </si>
  <si>
    <t>于俊焕</t>
  </si>
  <si>
    <t>于海旺</t>
  </si>
  <si>
    <t>孙秋生</t>
  </si>
  <si>
    <t>2020-10-13</t>
  </si>
  <si>
    <t>陈英</t>
  </si>
  <si>
    <t>2020-10-26</t>
  </si>
  <si>
    <t>王杰</t>
  </si>
  <si>
    <t>2020-12-02</t>
  </si>
  <si>
    <t>李红霞</t>
  </si>
  <si>
    <t>2020-12-03</t>
  </si>
  <si>
    <t>王梓宸</t>
  </si>
  <si>
    <t>王海涛</t>
  </si>
  <si>
    <t>王露霖</t>
  </si>
  <si>
    <t>孙丽</t>
  </si>
  <si>
    <t>2021-02-21</t>
  </si>
  <si>
    <t>韩阔</t>
  </si>
  <si>
    <t>刘俊岭</t>
  </si>
  <si>
    <t>2021-02-01</t>
  </si>
  <si>
    <t>杨春华</t>
  </si>
  <si>
    <t>张金平</t>
  </si>
  <si>
    <t>于家衡</t>
  </si>
  <si>
    <t>车费补贴</t>
  </si>
  <si>
    <t>视觉事业部</t>
  </si>
  <si>
    <t>组装车间</t>
  </si>
  <si>
    <t>王彦华</t>
  </si>
  <si>
    <t>张俊霞</t>
  </si>
  <si>
    <t>注塑车间</t>
  </si>
  <si>
    <t>范泽英</t>
  </si>
  <si>
    <t>白丽霞</t>
  </si>
  <si>
    <t>赵斌</t>
  </si>
  <si>
    <t>赵甜玲</t>
  </si>
  <si>
    <t>田树治</t>
  </si>
  <si>
    <t>刘俊新</t>
  </si>
  <si>
    <t>吕永昌</t>
  </si>
  <si>
    <t>李浩</t>
  </si>
  <si>
    <t>刘海婷</t>
  </si>
  <si>
    <t>张博翱</t>
  </si>
  <si>
    <t>李策</t>
  </si>
  <si>
    <t>狄红博</t>
  </si>
  <si>
    <t>潘红梅</t>
  </si>
  <si>
    <t>徐若升</t>
  </si>
  <si>
    <t>孙绍峰</t>
  </si>
  <si>
    <t>李亚文</t>
  </si>
  <si>
    <t>韩广策</t>
  </si>
  <si>
    <t>王洋林</t>
  </si>
  <si>
    <t>赵志祥</t>
  </si>
  <si>
    <t>陈吉通</t>
  </si>
  <si>
    <t>田金荣</t>
  </si>
  <si>
    <t>杨秋雨</t>
  </si>
  <si>
    <t>张金艳</t>
  </si>
  <si>
    <t>王文萍</t>
  </si>
  <si>
    <t>孙永凤</t>
  </si>
  <si>
    <t>合计</t>
  </si>
  <si>
    <t>开票数</t>
  </si>
  <si>
    <t>说明：15天试用期工资为15/小时，转正之后18元/小时，整理现场、盘点等工时按照80%计算，饭补5元/天；
      临时工工2天试用期为15/小时，转正后18元/小时</t>
  </si>
  <si>
    <t>众智鑫成劳务公司2020年12月份工人工资</t>
  </si>
  <si>
    <t>工种</t>
  </si>
  <si>
    <t>说明</t>
  </si>
  <si>
    <t>劳务工资</t>
  </si>
  <si>
    <t>座椅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</si>
  <si>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</si>
  <si>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</si>
  <si>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</si>
  <si>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</si>
  <si>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</si>
  <si>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</si>
  <si>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</si>
  <si>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</si>
  <si>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</si>
  <si>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</si>
  <si>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</si>
  <si>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</si>
  <si>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</si>
  <si>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</si>
  <si>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许衍明</t>
  </si>
  <si>
    <t>组装2班</t>
  </si>
  <si>
    <t>组装工</t>
  </si>
  <si>
    <t>宋连俊</t>
  </si>
  <si>
    <t>庞其鑫</t>
  </si>
  <si>
    <t>缝纫</t>
  </si>
  <si>
    <t>发泡</t>
  </si>
  <si>
    <t>何文皓</t>
  </si>
  <si>
    <t>2020-08-28</t>
  </si>
  <si>
    <t>陈小岩</t>
  </si>
  <si>
    <t>2020-10-20</t>
  </si>
  <si>
    <t>王楠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</si>
  <si>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</si>
  <si>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</si>
  <si>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</si>
  <si>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</si>
  <si>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</si>
  <si>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</si>
  <si>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</si>
  <si>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</si>
  <si>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</si>
  <si>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</si>
  <si>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</si>
  <si>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</si>
  <si>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</si>
  <si>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</si>
  <si>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</si>
  <si>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</si>
  <si>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</si>
  <si>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</si>
  <si>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</si>
  <si>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</si>
  <si>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</si>
  <si>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</si>
  <si>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</si>
  <si>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</si>
  <si>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</si>
  <si>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</si>
  <si>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</si>
  <si>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</si>
  <si>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</si>
  <si>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视觉事业部奖惩明细</t>
  </si>
  <si>
    <t>日期</t>
  </si>
  <si>
    <t>车辆信息</t>
  </si>
  <si>
    <t>人员姓名</t>
  </si>
  <si>
    <t>出勤人数</t>
  </si>
  <si>
    <t>补贴金额</t>
  </si>
  <si>
    <t>杜国平</t>
  </si>
  <si>
    <t>邓红旺</t>
  </si>
  <si>
    <t>刁丽娜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</si>
</sst>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\-mm\-dd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34" fillId="3" borderId="12" applyNumberFormat="0" applyAlignment="0" applyProtection="0">
      <alignment vertical="center"/>
    </xf>
    <xf numFmtId="0" fontId="35" fillId="21" borderId="14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tabSelected="1" workbookViewId="0">
      <pane xSplit="4" ySplit="2" topLeftCell="E53" activePane="bottomRight" state="frozen"/>
      <selection/>
      <selection pane="topRight"/>
      <selection pane="bottomLeft"/>
      <selection pane="bottomRight" activeCell="E64" sqref="E64"/>
    </sheetView>
  </sheetViews>
  <sheetFormatPr defaultColWidth="9" defaultRowHeight="16.5"/>
  <cols>
    <col min="1" max="1" width="9" style="59"/>
    <col min="2" max="4" width="9" style="15"/>
    <col min="5" max="5" width="11" style="15" customWidth="1"/>
    <col min="6" max="11" width="9" style="15"/>
    <col min="12" max="12" width="9.375" style="15"/>
    <col min="13" max="13" width="9" style="15"/>
    <col min="14" max="14" width="10.375" style="15"/>
    <col min="15" max="15" width="12.375" style="15" customWidth="1"/>
  </cols>
  <sheetData>
    <row r="1" ht="18" spans="1:15">
      <c r="A1" s="29" t="s">
        <v>0</v>
      </c>
      <c r="B1" s="2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>
      <c r="A2" s="61" t="s">
        <v>1</v>
      </c>
      <c r="B2" s="61"/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1" t="s">
        <v>10</v>
      </c>
      <c r="L2" s="61" t="s">
        <v>11</v>
      </c>
      <c r="M2" s="61" t="s">
        <v>12</v>
      </c>
      <c r="N2" s="61" t="s">
        <v>13</v>
      </c>
      <c r="O2" s="61" t="s">
        <v>14</v>
      </c>
    </row>
    <row r="3" spans="1:15">
      <c r="A3" s="52">
        <f>ROW()-2</f>
        <v>1</v>
      </c>
      <c r="B3" s="62" t="s">
        <v>15</v>
      </c>
      <c r="C3" s="52" t="s">
        <v>16</v>
      </c>
      <c r="D3" s="19" t="s">
        <v>17</v>
      </c>
      <c r="E3" s="63">
        <v>44229</v>
      </c>
      <c r="F3" s="52">
        <v>20</v>
      </c>
      <c r="G3" s="52">
        <v>212.5</v>
      </c>
      <c r="H3" s="52"/>
      <c r="I3" s="52"/>
      <c r="J3" s="52"/>
      <c r="K3" s="52"/>
      <c r="L3" s="52">
        <f>18*(G3-H3-I3)+15*H3+18*0.8*I3+J3-K3</f>
        <v>3825</v>
      </c>
      <c r="M3" s="52">
        <f>F3*5</f>
        <v>100</v>
      </c>
      <c r="N3" s="52">
        <f>ROUND((L3+M3),2)</f>
        <v>3925</v>
      </c>
      <c r="O3" s="52"/>
    </row>
    <row r="4" spans="1:15">
      <c r="A4" s="52">
        <f t="shared" ref="A4:A13" si="0">ROW()-2</f>
        <v>2</v>
      </c>
      <c r="B4" s="62"/>
      <c r="C4" s="52" t="s">
        <v>18</v>
      </c>
      <c r="D4" s="61" t="s">
        <v>19</v>
      </c>
      <c r="E4" s="63">
        <v>44133</v>
      </c>
      <c r="F4" s="52">
        <v>29.5</v>
      </c>
      <c r="G4" s="52">
        <v>333.5</v>
      </c>
      <c r="H4" s="52"/>
      <c r="I4" s="52"/>
      <c r="J4" s="52"/>
      <c r="K4" s="52"/>
      <c r="L4" s="52">
        <f t="shared" ref="L4:L35" si="1">18*(G4-H4-I4)+15*H4+18*0.8*I4+J4-K4</f>
        <v>6003</v>
      </c>
      <c r="M4" s="52">
        <f t="shared" ref="M4:M35" si="2">F4*5</f>
        <v>147.5</v>
      </c>
      <c r="N4" s="52">
        <f t="shared" ref="N4:N35" si="3">ROUND((L4+M4),2)</f>
        <v>6150.5</v>
      </c>
      <c r="O4" s="52"/>
    </row>
    <row r="5" spans="1:15">
      <c r="A5" s="52">
        <f t="shared" si="0"/>
        <v>3</v>
      </c>
      <c r="B5" s="62"/>
      <c r="C5" s="52" t="s">
        <v>18</v>
      </c>
      <c r="D5" s="61" t="s">
        <v>20</v>
      </c>
      <c r="E5" s="63"/>
      <c r="F5" s="52">
        <v>15</v>
      </c>
      <c r="G5" s="52">
        <v>164</v>
      </c>
      <c r="H5" s="52">
        <v>25</v>
      </c>
      <c r="I5" s="52"/>
      <c r="J5" s="52"/>
      <c r="K5" s="52"/>
      <c r="L5" s="52">
        <f t="shared" si="1"/>
        <v>2877</v>
      </c>
      <c r="M5" s="52">
        <f t="shared" si="2"/>
        <v>75</v>
      </c>
      <c r="N5" s="52">
        <f t="shared" si="3"/>
        <v>2952</v>
      </c>
      <c r="O5" s="52" t="s">
        <v>21</v>
      </c>
    </row>
    <row r="6" s="57" customFormat="1" spans="1:15">
      <c r="A6" s="52">
        <f t="shared" si="0"/>
        <v>4</v>
      </c>
      <c r="B6" s="62"/>
      <c r="C6" s="52" t="s">
        <v>22</v>
      </c>
      <c r="D6" s="61" t="s">
        <v>23</v>
      </c>
      <c r="E6" s="63">
        <v>44211</v>
      </c>
      <c r="F6" s="52">
        <v>29.5</v>
      </c>
      <c r="G6" s="52">
        <v>366</v>
      </c>
      <c r="H6" s="52"/>
      <c r="I6" s="52"/>
      <c r="J6" s="52"/>
      <c r="K6" s="52"/>
      <c r="L6" s="52">
        <f t="shared" si="1"/>
        <v>6588</v>
      </c>
      <c r="M6" s="52">
        <f t="shared" si="2"/>
        <v>147.5</v>
      </c>
      <c r="N6" s="52">
        <f t="shared" si="3"/>
        <v>6735.5</v>
      </c>
      <c r="O6" s="52"/>
    </row>
    <row r="7" s="57" customFormat="1" spans="1:15">
      <c r="A7" s="52">
        <f t="shared" si="0"/>
        <v>5</v>
      </c>
      <c r="B7" s="62"/>
      <c r="C7" s="52" t="s">
        <v>22</v>
      </c>
      <c r="D7" s="61" t="s">
        <v>24</v>
      </c>
      <c r="E7" s="63"/>
      <c r="F7" s="52">
        <v>21</v>
      </c>
      <c r="G7" s="52">
        <v>251</v>
      </c>
      <c r="H7" s="52">
        <v>22</v>
      </c>
      <c r="I7" s="52"/>
      <c r="J7" s="52"/>
      <c r="K7" s="52"/>
      <c r="L7" s="52">
        <f t="shared" si="1"/>
        <v>4452</v>
      </c>
      <c r="M7" s="52">
        <f t="shared" si="2"/>
        <v>105</v>
      </c>
      <c r="N7" s="52">
        <f t="shared" si="3"/>
        <v>4557</v>
      </c>
      <c r="O7" s="52" t="s">
        <v>21</v>
      </c>
    </row>
    <row r="8" s="57" customFormat="1" spans="1:15">
      <c r="A8" s="52">
        <f t="shared" si="0"/>
        <v>6</v>
      </c>
      <c r="B8" s="62"/>
      <c r="C8" s="52" t="s">
        <v>22</v>
      </c>
      <c r="D8" s="61" t="s">
        <v>25</v>
      </c>
      <c r="E8" s="63"/>
      <c r="F8" s="52">
        <v>5</v>
      </c>
      <c r="G8" s="52">
        <v>44.5</v>
      </c>
      <c r="H8" s="52">
        <v>17.5</v>
      </c>
      <c r="I8" s="52"/>
      <c r="J8" s="52"/>
      <c r="K8" s="52"/>
      <c r="L8" s="52">
        <f t="shared" si="1"/>
        <v>748.5</v>
      </c>
      <c r="M8" s="52">
        <f t="shared" si="2"/>
        <v>25</v>
      </c>
      <c r="N8" s="52">
        <f t="shared" si="3"/>
        <v>773.5</v>
      </c>
      <c r="O8" s="52" t="s">
        <v>21</v>
      </c>
    </row>
    <row r="9" s="57" customFormat="1" spans="1:15">
      <c r="A9" s="52">
        <f t="shared" si="0"/>
        <v>7</v>
      </c>
      <c r="B9" s="62"/>
      <c r="C9" s="52" t="s">
        <v>22</v>
      </c>
      <c r="D9" s="61" t="s">
        <v>26</v>
      </c>
      <c r="E9" s="63"/>
      <c r="F9" s="52">
        <v>4</v>
      </c>
      <c r="G9" s="52">
        <v>37.5</v>
      </c>
      <c r="H9" s="52">
        <v>17.5</v>
      </c>
      <c r="I9" s="52"/>
      <c r="J9" s="52"/>
      <c r="K9" s="52"/>
      <c r="L9" s="52">
        <f t="shared" si="1"/>
        <v>622.5</v>
      </c>
      <c r="M9" s="52">
        <f t="shared" si="2"/>
        <v>20</v>
      </c>
      <c r="N9" s="52">
        <f t="shared" si="3"/>
        <v>642.5</v>
      </c>
      <c r="O9" s="52" t="s">
        <v>21</v>
      </c>
    </row>
    <row r="10" spans="1:15">
      <c r="A10" s="52">
        <f t="shared" si="0"/>
        <v>8</v>
      </c>
      <c r="B10" s="62"/>
      <c r="C10" s="52" t="s">
        <v>22</v>
      </c>
      <c r="D10" s="61" t="s">
        <v>27</v>
      </c>
      <c r="E10" s="63"/>
      <c r="F10" s="52">
        <v>25.5</v>
      </c>
      <c r="G10" s="52">
        <v>301</v>
      </c>
      <c r="H10" s="52">
        <v>22</v>
      </c>
      <c r="I10" s="52"/>
      <c r="J10" s="52"/>
      <c r="K10" s="52"/>
      <c r="L10" s="52">
        <f t="shared" si="1"/>
        <v>5352</v>
      </c>
      <c r="M10" s="52">
        <f t="shared" si="2"/>
        <v>127.5</v>
      </c>
      <c r="N10" s="52">
        <f t="shared" si="3"/>
        <v>5479.5</v>
      </c>
      <c r="O10" s="52" t="s">
        <v>21</v>
      </c>
    </row>
    <row r="11" s="57" customFormat="1" spans="1:15">
      <c r="A11" s="52">
        <f t="shared" si="0"/>
        <v>9</v>
      </c>
      <c r="B11" s="62"/>
      <c r="C11" s="52" t="s">
        <v>22</v>
      </c>
      <c r="D11" s="61" t="s">
        <v>28</v>
      </c>
      <c r="E11" s="63"/>
      <c r="F11" s="52">
        <v>24</v>
      </c>
      <c r="G11" s="52">
        <v>270.5</v>
      </c>
      <c r="H11" s="52">
        <v>22</v>
      </c>
      <c r="I11" s="52"/>
      <c r="J11" s="52"/>
      <c r="K11" s="52"/>
      <c r="L11" s="52">
        <f t="shared" si="1"/>
        <v>4803</v>
      </c>
      <c r="M11" s="52">
        <f t="shared" si="2"/>
        <v>120</v>
      </c>
      <c r="N11" s="52">
        <f t="shared" si="3"/>
        <v>4923</v>
      </c>
      <c r="O11" s="52" t="s">
        <v>21</v>
      </c>
    </row>
    <row r="12" s="57" customFormat="1" spans="1:15">
      <c r="A12" s="52">
        <f t="shared" si="0"/>
        <v>10</v>
      </c>
      <c r="B12" s="62"/>
      <c r="C12" s="52" t="s">
        <v>22</v>
      </c>
      <c r="D12" s="61" t="s">
        <v>29</v>
      </c>
      <c r="E12" s="63"/>
      <c r="F12" s="52">
        <v>8.5</v>
      </c>
      <c r="G12" s="52">
        <v>87.5</v>
      </c>
      <c r="H12" s="52">
        <v>18.5</v>
      </c>
      <c r="I12" s="52"/>
      <c r="J12" s="52"/>
      <c r="K12" s="52"/>
      <c r="L12" s="52">
        <f t="shared" si="1"/>
        <v>1519.5</v>
      </c>
      <c r="M12" s="52">
        <f t="shared" si="2"/>
        <v>42.5</v>
      </c>
      <c r="N12" s="52">
        <f t="shared" si="3"/>
        <v>1562</v>
      </c>
      <c r="O12" s="52" t="s">
        <v>21</v>
      </c>
    </row>
    <row r="13" spans="1:15">
      <c r="A13" s="52">
        <f t="shared" si="0"/>
        <v>11</v>
      </c>
      <c r="B13" s="62"/>
      <c r="C13" s="52" t="s">
        <v>30</v>
      </c>
      <c r="D13" s="19" t="s">
        <v>31</v>
      </c>
      <c r="E13" s="63" t="s">
        <v>32</v>
      </c>
      <c r="F13" s="52">
        <v>8</v>
      </c>
      <c r="G13" s="52">
        <v>92.5</v>
      </c>
      <c r="H13" s="52"/>
      <c r="I13" s="52"/>
      <c r="J13" s="52"/>
      <c r="K13" s="52"/>
      <c r="L13" s="52">
        <f t="shared" si="1"/>
        <v>1665</v>
      </c>
      <c r="M13" s="52">
        <f t="shared" si="2"/>
        <v>40</v>
      </c>
      <c r="N13" s="52">
        <f t="shared" si="3"/>
        <v>1705</v>
      </c>
      <c r="O13" s="52"/>
    </row>
    <row r="14" spans="1:15">
      <c r="A14" s="52">
        <f t="shared" ref="A14:A33" si="4">ROW()-2</f>
        <v>12</v>
      </c>
      <c r="B14" s="62"/>
      <c r="C14" s="61" t="s">
        <v>33</v>
      </c>
      <c r="D14" s="61" t="s">
        <v>34</v>
      </c>
      <c r="E14" s="64" t="s">
        <v>35</v>
      </c>
      <c r="F14" s="52">
        <v>3</v>
      </c>
      <c r="G14" s="52">
        <v>37.5</v>
      </c>
      <c r="H14" s="52"/>
      <c r="I14" s="52"/>
      <c r="J14" s="52"/>
      <c r="K14" s="52"/>
      <c r="L14" s="52">
        <f t="shared" si="1"/>
        <v>675</v>
      </c>
      <c r="M14" s="52">
        <f t="shared" si="2"/>
        <v>15</v>
      </c>
      <c r="N14" s="52">
        <f t="shared" si="3"/>
        <v>690</v>
      </c>
      <c r="O14" s="52"/>
    </row>
    <row r="15" spans="1:15">
      <c r="A15" s="52">
        <f t="shared" si="4"/>
        <v>13</v>
      </c>
      <c r="B15" s="62"/>
      <c r="C15" s="61" t="s">
        <v>33</v>
      </c>
      <c r="D15" s="61" t="s">
        <v>36</v>
      </c>
      <c r="E15" s="63"/>
      <c r="F15" s="52">
        <v>4</v>
      </c>
      <c r="G15" s="52">
        <v>42.5</v>
      </c>
      <c r="H15" s="52">
        <v>21</v>
      </c>
      <c r="I15" s="52"/>
      <c r="J15" s="52"/>
      <c r="K15" s="52"/>
      <c r="L15" s="52">
        <f t="shared" si="1"/>
        <v>702</v>
      </c>
      <c r="M15" s="52">
        <f t="shared" si="2"/>
        <v>20</v>
      </c>
      <c r="N15" s="52">
        <f t="shared" si="3"/>
        <v>722</v>
      </c>
      <c r="O15" s="52" t="s">
        <v>21</v>
      </c>
    </row>
    <row r="16" spans="1:15">
      <c r="A16" s="52">
        <f t="shared" si="4"/>
        <v>14</v>
      </c>
      <c r="B16" s="62"/>
      <c r="C16" s="61" t="s">
        <v>33</v>
      </c>
      <c r="D16" s="61" t="s">
        <v>37</v>
      </c>
      <c r="E16" s="63"/>
      <c r="F16" s="52">
        <v>3</v>
      </c>
      <c r="G16" s="52">
        <v>31.5</v>
      </c>
      <c r="H16" s="52">
        <v>21</v>
      </c>
      <c r="I16" s="52"/>
      <c r="J16" s="52"/>
      <c r="K16" s="52"/>
      <c r="L16" s="52">
        <f t="shared" si="1"/>
        <v>504</v>
      </c>
      <c r="M16" s="52">
        <f t="shared" si="2"/>
        <v>15</v>
      </c>
      <c r="N16" s="52">
        <f t="shared" si="3"/>
        <v>519</v>
      </c>
      <c r="O16" s="52" t="s">
        <v>21</v>
      </c>
    </row>
    <row r="17" spans="1:15">
      <c r="A17" s="52">
        <f t="shared" si="4"/>
        <v>15</v>
      </c>
      <c r="B17" s="62"/>
      <c r="C17" s="61" t="s">
        <v>33</v>
      </c>
      <c r="D17" s="61" t="s">
        <v>38</v>
      </c>
      <c r="E17" s="63"/>
      <c r="F17" s="52">
        <v>3</v>
      </c>
      <c r="G17" s="52">
        <v>31.5</v>
      </c>
      <c r="H17" s="52">
        <v>21</v>
      </c>
      <c r="I17" s="52"/>
      <c r="J17" s="52"/>
      <c r="K17" s="52"/>
      <c r="L17" s="52">
        <f t="shared" si="1"/>
        <v>504</v>
      </c>
      <c r="M17" s="52">
        <f t="shared" si="2"/>
        <v>15</v>
      </c>
      <c r="N17" s="52">
        <f t="shared" si="3"/>
        <v>519</v>
      </c>
      <c r="O17" s="52" t="s">
        <v>21</v>
      </c>
    </row>
    <row r="18" spans="1:15">
      <c r="A18" s="52">
        <f t="shared" si="4"/>
        <v>16</v>
      </c>
      <c r="B18" s="62"/>
      <c r="C18" s="61" t="s">
        <v>33</v>
      </c>
      <c r="D18" s="61" t="s">
        <v>39</v>
      </c>
      <c r="E18" s="63"/>
      <c r="F18" s="52">
        <v>2</v>
      </c>
      <c r="G18" s="52">
        <v>21</v>
      </c>
      <c r="H18" s="52">
        <v>21</v>
      </c>
      <c r="I18" s="52"/>
      <c r="J18" s="52"/>
      <c r="K18" s="52"/>
      <c r="L18" s="52">
        <f t="shared" si="1"/>
        <v>315</v>
      </c>
      <c r="M18" s="52">
        <f t="shared" si="2"/>
        <v>10</v>
      </c>
      <c r="N18" s="52">
        <f t="shared" si="3"/>
        <v>325</v>
      </c>
      <c r="O18" s="52" t="s">
        <v>21</v>
      </c>
    </row>
    <row r="19" spans="1:15">
      <c r="A19" s="52">
        <f t="shared" si="4"/>
        <v>17</v>
      </c>
      <c r="B19" s="62"/>
      <c r="C19" s="61" t="s">
        <v>33</v>
      </c>
      <c r="D19" s="61" t="s">
        <v>40</v>
      </c>
      <c r="E19" s="63"/>
      <c r="F19" s="52">
        <v>2</v>
      </c>
      <c r="G19" s="52">
        <v>21</v>
      </c>
      <c r="H19" s="52">
        <v>21</v>
      </c>
      <c r="I19" s="52"/>
      <c r="J19" s="52"/>
      <c r="K19" s="52"/>
      <c r="L19" s="52">
        <f t="shared" si="1"/>
        <v>315</v>
      </c>
      <c r="M19" s="52">
        <f t="shared" si="2"/>
        <v>10</v>
      </c>
      <c r="N19" s="52">
        <f t="shared" si="3"/>
        <v>325</v>
      </c>
      <c r="O19" s="52" t="s">
        <v>21</v>
      </c>
    </row>
    <row r="20" spans="1:15">
      <c r="A20" s="52">
        <f t="shared" si="4"/>
        <v>18</v>
      </c>
      <c r="B20" s="62"/>
      <c r="C20" s="61" t="s">
        <v>33</v>
      </c>
      <c r="D20" s="61" t="s">
        <v>41</v>
      </c>
      <c r="E20" s="63"/>
      <c r="F20" s="52">
        <v>13</v>
      </c>
      <c r="G20" s="52">
        <v>125.5</v>
      </c>
      <c r="H20" s="52">
        <v>18.5</v>
      </c>
      <c r="I20" s="52"/>
      <c r="J20" s="52"/>
      <c r="K20" s="52"/>
      <c r="L20" s="52">
        <f t="shared" si="1"/>
        <v>2203.5</v>
      </c>
      <c r="M20" s="52">
        <f t="shared" si="2"/>
        <v>65</v>
      </c>
      <c r="N20" s="52">
        <f t="shared" si="3"/>
        <v>2268.5</v>
      </c>
      <c r="O20" s="52" t="s">
        <v>21</v>
      </c>
    </row>
    <row r="21" spans="1:15">
      <c r="A21" s="52">
        <f t="shared" si="4"/>
        <v>19</v>
      </c>
      <c r="B21" s="62"/>
      <c r="C21" s="61" t="s">
        <v>33</v>
      </c>
      <c r="D21" s="61" t="s">
        <v>42</v>
      </c>
      <c r="E21" s="63"/>
      <c r="F21" s="52">
        <v>10</v>
      </c>
      <c r="G21" s="52">
        <v>107.5</v>
      </c>
      <c r="H21" s="52">
        <v>23.5</v>
      </c>
      <c r="I21" s="52"/>
      <c r="J21" s="52"/>
      <c r="K21" s="52"/>
      <c r="L21" s="52">
        <f t="shared" si="1"/>
        <v>1864.5</v>
      </c>
      <c r="M21" s="52">
        <f t="shared" si="2"/>
        <v>50</v>
      </c>
      <c r="N21" s="52">
        <f t="shared" si="3"/>
        <v>1914.5</v>
      </c>
      <c r="O21" s="52" t="s">
        <v>21</v>
      </c>
    </row>
    <row r="22" spans="1:15">
      <c r="A22" s="52">
        <f t="shared" si="4"/>
        <v>20</v>
      </c>
      <c r="B22" s="62"/>
      <c r="C22" s="61" t="s">
        <v>33</v>
      </c>
      <c r="D22" s="61" t="s">
        <v>43</v>
      </c>
      <c r="E22" s="63"/>
      <c r="F22" s="52">
        <v>11</v>
      </c>
      <c r="G22" s="52">
        <v>112</v>
      </c>
      <c r="H22" s="52">
        <v>20</v>
      </c>
      <c r="I22" s="52"/>
      <c r="J22" s="52"/>
      <c r="K22" s="52"/>
      <c r="L22" s="52">
        <f t="shared" si="1"/>
        <v>1956</v>
      </c>
      <c r="M22" s="52">
        <f t="shared" si="2"/>
        <v>55</v>
      </c>
      <c r="N22" s="52">
        <f t="shared" si="3"/>
        <v>2011</v>
      </c>
      <c r="O22" s="52" t="s">
        <v>21</v>
      </c>
    </row>
    <row r="23" spans="1:15">
      <c r="A23" s="52">
        <f t="shared" si="4"/>
        <v>21</v>
      </c>
      <c r="B23" s="62"/>
      <c r="C23" s="61" t="s">
        <v>33</v>
      </c>
      <c r="D23" s="61" t="s">
        <v>44</v>
      </c>
      <c r="E23" s="63"/>
      <c r="F23" s="52">
        <v>3.5</v>
      </c>
      <c r="G23" s="52">
        <v>36</v>
      </c>
      <c r="H23" s="52">
        <v>20</v>
      </c>
      <c r="I23" s="52"/>
      <c r="J23" s="52"/>
      <c r="K23" s="52"/>
      <c r="L23" s="52">
        <f t="shared" si="1"/>
        <v>588</v>
      </c>
      <c r="M23" s="52">
        <f t="shared" si="2"/>
        <v>17.5</v>
      </c>
      <c r="N23" s="52">
        <f t="shared" si="3"/>
        <v>605.5</v>
      </c>
      <c r="O23" s="52" t="s">
        <v>21</v>
      </c>
    </row>
    <row r="24" spans="1:15">
      <c r="A24" s="52">
        <f t="shared" si="4"/>
        <v>22</v>
      </c>
      <c r="B24" s="62"/>
      <c r="C24" s="61" t="s">
        <v>33</v>
      </c>
      <c r="D24" s="61" t="s">
        <v>45</v>
      </c>
      <c r="E24" s="63"/>
      <c r="F24" s="52">
        <v>2</v>
      </c>
      <c r="G24" s="52">
        <v>21</v>
      </c>
      <c r="H24" s="52">
        <v>21</v>
      </c>
      <c r="I24" s="52"/>
      <c r="J24" s="52"/>
      <c r="K24" s="52"/>
      <c r="L24" s="52">
        <f t="shared" si="1"/>
        <v>315</v>
      </c>
      <c r="M24" s="52">
        <f t="shared" si="2"/>
        <v>10</v>
      </c>
      <c r="N24" s="52">
        <f t="shared" si="3"/>
        <v>325</v>
      </c>
      <c r="O24" s="52" t="s">
        <v>21</v>
      </c>
    </row>
    <row r="25" spans="1:15">
      <c r="A25" s="52">
        <f t="shared" si="4"/>
        <v>23</v>
      </c>
      <c r="B25" s="62"/>
      <c r="C25" s="61" t="s">
        <v>33</v>
      </c>
      <c r="D25" s="61" t="s">
        <v>46</v>
      </c>
      <c r="E25" s="63"/>
      <c r="F25" s="52">
        <v>2</v>
      </c>
      <c r="G25" s="52">
        <v>21</v>
      </c>
      <c r="H25" s="52">
        <v>21</v>
      </c>
      <c r="I25" s="52"/>
      <c r="J25" s="52"/>
      <c r="K25" s="52"/>
      <c r="L25" s="52">
        <f t="shared" si="1"/>
        <v>315</v>
      </c>
      <c r="M25" s="52">
        <f t="shared" si="2"/>
        <v>10</v>
      </c>
      <c r="N25" s="52">
        <f t="shared" si="3"/>
        <v>325</v>
      </c>
      <c r="O25" s="52" t="s">
        <v>21</v>
      </c>
    </row>
    <row r="26" spans="1:15">
      <c r="A26" s="52">
        <f t="shared" si="4"/>
        <v>24</v>
      </c>
      <c r="B26" s="62"/>
      <c r="C26" s="61" t="s">
        <v>33</v>
      </c>
      <c r="D26" s="61" t="s">
        <v>47</v>
      </c>
      <c r="E26" s="63"/>
      <c r="F26" s="52">
        <v>2</v>
      </c>
      <c r="G26" s="52">
        <v>21</v>
      </c>
      <c r="H26" s="52"/>
      <c r="I26" s="52"/>
      <c r="J26" s="52"/>
      <c r="K26" s="52"/>
      <c r="L26" s="52">
        <f t="shared" si="1"/>
        <v>378</v>
      </c>
      <c r="M26" s="52">
        <f t="shared" si="2"/>
        <v>10</v>
      </c>
      <c r="N26" s="52">
        <f t="shared" si="3"/>
        <v>388</v>
      </c>
      <c r="O26" s="52" t="s">
        <v>21</v>
      </c>
    </row>
    <row r="27" spans="1:15">
      <c r="A27" s="52">
        <f t="shared" si="4"/>
        <v>25</v>
      </c>
      <c r="B27" s="62"/>
      <c r="C27" s="61" t="s">
        <v>33</v>
      </c>
      <c r="D27" s="61" t="s">
        <v>48</v>
      </c>
      <c r="E27" s="63"/>
      <c r="F27" s="52">
        <v>10</v>
      </c>
      <c r="G27" s="52">
        <v>106</v>
      </c>
      <c r="H27" s="52">
        <v>19</v>
      </c>
      <c r="I27" s="52"/>
      <c r="J27" s="52"/>
      <c r="K27" s="52"/>
      <c r="L27" s="52">
        <f t="shared" si="1"/>
        <v>1851</v>
      </c>
      <c r="M27" s="52">
        <f t="shared" si="2"/>
        <v>50</v>
      </c>
      <c r="N27" s="52">
        <f t="shared" si="3"/>
        <v>1901</v>
      </c>
      <c r="O27" s="52" t="s">
        <v>21</v>
      </c>
    </row>
    <row r="28" spans="1:15">
      <c r="A28" s="52">
        <f t="shared" si="4"/>
        <v>26</v>
      </c>
      <c r="B28" s="62"/>
      <c r="C28" s="61" t="s">
        <v>33</v>
      </c>
      <c r="D28" s="61" t="s">
        <v>49</v>
      </c>
      <c r="E28" s="63"/>
      <c r="F28" s="52">
        <v>8</v>
      </c>
      <c r="G28" s="52">
        <v>81</v>
      </c>
      <c r="H28" s="52">
        <v>21</v>
      </c>
      <c r="I28" s="52"/>
      <c r="J28" s="52"/>
      <c r="K28" s="52"/>
      <c r="L28" s="52">
        <f t="shared" si="1"/>
        <v>1395</v>
      </c>
      <c r="M28" s="52">
        <f t="shared" si="2"/>
        <v>40</v>
      </c>
      <c r="N28" s="52">
        <f t="shared" si="3"/>
        <v>1435</v>
      </c>
      <c r="O28" s="52" t="s">
        <v>21</v>
      </c>
    </row>
    <row r="29" spans="1:15">
      <c r="A29" s="52">
        <f t="shared" si="4"/>
        <v>27</v>
      </c>
      <c r="B29" s="62"/>
      <c r="C29" s="61" t="s">
        <v>33</v>
      </c>
      <c r="D29" s="61" t="s">
        <v>50</v>
      </c>
      <c r="E29" s="63"/>
      <c r="F29" s="52">
        <v>11</v>
      </c>
      <c r="G29" s="52">
        <v>117.5</v>
      </c>
      <c r="H29" s="52">
        <v>20</v>
      </c>
      <c r="I29" s="52"/>
      <c r="J29" s="52"/>
      <c r="K29" s="52"/>
      <c r="L29" s="52">
        <f t="shared" si="1"/>
        <v>2055</v>
      </c>
      <c r="M29" s="52">
        <f t="shared" si="2"/>
        <v>55</v>
      </c>
      <c r="N29" s="52">
        <f t="shared" si="3"/>
        <v>2110</v>
      </c>
      <c r="O29" s="52" t="s">
        <v>21</v>
      </c>
    </row>
    <row r="30" spans="1:15">
      <c r="A30" s="52">
        <f t="shared" si="4"/>
        <v>28</v>
      </c>
      <c r="B30" s="62"/>
      <c r="C30" s="61" t="s">
        <v>33</v>
      </c>
      <c r="D30" s="61" t="s">
        <v>51</v>
      </c>
      <c r="E30" s="63"/>
      <c r="F30" s="52">
        <v>11</v>
      </c>
      <c r="G30" s="52">
        <v>117.5</v>
      </c>
      <c r="H30" s="52">
        <v>20</v>
      </c>
      <c r="I30" s="52"/>
      <c r="J30" s="52"/>
      <c r="K30" s="52"/>
      <c r="L30" s="52">
        <f t="shared" si="1"/>
        <v>2055</v>
      </c>
      <c r="M30" s="52">
        <f t="shared" si="2"/>
        <v>55</v>
      </c>
      <c r="N30" s="52">
        <f t="shared" si="3"/>
        <v>2110</v>
      </c>
      <c r="O30" s="52" t="s">
        <v>21</v>
      </c>
    </row>
    <row r="31" spans="1:15">
      <c r="A31" s="52">
        <f t="shared" si="4"/>
        <v>29</v>
      </c>
      <c r="B31" s="62"/>
      <c r="C31" s="61" t="s">
        <v>33</v>
      </c>
      <c r="D31" s="61" t="s">
        <v>52</v>
      </c>
      <c r="E31" s="63"/>
      <c r="F31" s="52">
        <v>11</v>
      </c>
      <c r="G31" s="52">
        <v>116.5</v>
      </c>
      <c r="H31" s="52">
        <v>20</v>
      </c>
      <c r="I31" s="52"/>
      <c r="J31" s="52"/>
      <c r="K31" s="52"/>
      <c r="L31" s="52">
        <f t="shared" si="1"/>
        <v>2037</v>
      </c>
      <c r="M31" s="52">
        <f t="shared" si="2"/>
        <v>55</v>
      </c>
      <c r="N31" s="52">
        <f t="shared" si="3"/>
        <v>2092</v>
      </c>
      <c r="O31" s="52" t="s">
        <v>21</v>
      </c>
    </row>
    <row r="32" spans="1:15">
      <c r="A32" s="52">
        <f t="shared" ref="A32:A41" si="5">ROW()-2</f>
        <v>30</v>
      </c>
      <c r="B32" s="62"/>
      <c r="C32" s="61" t="s">
        <v>33</v>
      </c>
      <c r="D32" s="61" t="s">
        <v>53</v>
      </c>
      <c r="E32" s="63"/>
      <c r="F32" s="52">
        <v>11</v>
      </c>
      <c r="G32" s="52">
        <v>117.5</v>
      </c>
      <c r="H32" s="52">
        <v>20</v>
      </c>
      <c r="I32" s="52"/>
      <c r="J32" s="52"/>
      <c r="K32" s="52"/>
      <c r="L32" s="52">
        <f t="shared" si="1"/>
        <v>2055</v>
      </c>
      <c r="M32" s="52">
        <f t="shared" si="2"/>
        <v>55</v>
      </c>
      <c r="N32" s="52">
        <f t="shared" si="3"/>
        <v>2110</v>
      </c>
      <c r="O32" s="52" t="s">
        <v>21</v>
      </c>
    </row>
    <row r="33" spans="1:15">
      <c r="A33" s="52">
        <f t="shared" si="5"/>
        <v>31</v>
      </c>
      <c r="B33" s="62"/>
      <c r="C33" s="61" t="s">
        <v>33</v>
      </c>
      <c r="D33" s="61" t="s">
        <v>54</v>
      </c>
      <c r="E33" s="63"/>
      <c r="F33" s="52">
        <v>6</v>
      </c>
      <c r="G33" s="52">
        <v>62</v>
      </c>
      <c r="H33" s="52">
        <v>21</v>
      </c>
      <c r="I33" s="52"/>
      <c r="J33" s="52"/>
      <c r="K33" s="52"/>
      <c r="L33" s="52">
        <f t="shared" si="1"/>
        <v>1053</v>
      </c>
      <c r="M33" s="52">
        <f t="shared" si="2"/>
        <v>30</v>
      </c>
      <c r="N33" s="52">
        <f t="shared" si="3"/>
        <v>1083</v>
      </c>
      <c r="O33" s="52" t="s">
        <v>21</v>
      </c>
    </row>
    <row r="34" spans="1:15">
      <c r="A34" s="52">
        <f t="shared" si="5"/>
        <v>32</v>
      </c>
      <c r="B34" s="62"/>
      <c r="C34" s="61" t="s">
        <v>33</v>
      </c>
      <c r="D34" s="61" t="s">
        <v>55</v>
      </c>
      <c r="E34" s="63"/>
      <c r="F34" s="52">
        <v>6</v>
      </c>
      <c r="G34" s="52">
        <v>62</v>
      </c>
      <c r="H34" s="52">
        <v>21</v>
      </c>
      <c r="I34" s="52"/>
      <c r="J34" s="52"/>
      <c r="K34" s="52"/>
      <c r="L34" s="52">
        <f t="shared" ref="L34:L62" si="6">18*(G34-H34-I34)+15*H34+18*0.8*I34+J34-K34</f>
        <v>1053</v>
      </c>
      <c r="M34" s="52">
        <f t="shared" ref="M34:M62" si="7">F34*5</f>
        <v>30</v>
      </c>
      <c r="N34" s="52">
        <f t="shared" ref="N34:N63" si="8">ROUND((L34+M34),2)</f>
        <v>1083</v>
      </c>
      <c r="O34" s="52" t="s">
        <v>21</v>
      </c>
    </row>
    <row r="35" spans="1:15">
      <c r="A35" s="52">
        <f t="shared" si="5"/>
        <v>33</v>
      </c>
      <c r="B35" s="62"/>
      <c r="C35" s="61" t="s">
        <v>33</v>
      </c>
      <c r="D35" s="61" t="s">
        <v>56</v>
      </c>
      <c r="E35" s="63"/>
      <c r="F35" s="52">
        <v>4</v>
      </c>
      <c r="G35" s="52">
        <v>41</v>
      </c>
      <c r="H35" s="52">
        <v>21</v>
      </c>
      <c r="I35" s="52"/>
      <c r="J35" s="52"/>
      <c r="K35" s="52"/>
      <c r="L35" s="52">
        <f t="shared" si="6"/>
        <v>675</v>
      </c>
      <c r="M35" s="52">
        <f t="shared" si="7"/>
        <v>20</v>
      </c>
      <c r="N35" s="52">
        <f t="shared" si="8"/>
        <v>695</v>
      </c>
      <c r="O35" s="52" t="s">
        <v>21</v>
      </c>
    </row>
    <row r="36" spans="1:15">
      <c r="A36" s="52">
        <f t="shared" si="5"/>
        <v>34</v>
      </c>
      <c r="B36" s="62"/>
      <c r="C36" s="61" t="s">
        <v>33</v>
      </c>
      <c r="D36" s="61" t="s">
        <v>57</v>
      </c>
      <c r="E36" s="63"/>
      <c r="F36" s="52">
        <v>4</v>
      </c>
      <c r="G36" s="52">
        <v>42</v>
      </c>
      <c r="H36" s="52">
        <v>21</v>
      </c>
      <c r="I36" s="52"/>
      <c r="J36" s="52"/>
      <c r="K36" s="52"/>
      <c r="L36" s="52">
        <f t="shared" si="6"/>
        <v>693</v>
      </c>
      <c r="M36" s="52">
        <f t="shared" si="7"/>
        <v>20</v>
      </c>
      <c r="N36" s="52">
        <f t="shared" si="8"/>
        <v>713</v>
      </c>
      <c r="O36" s="52" t="s">
        <v>21</v>
      </c>
    </row>
    <row r="37" spans="1:15">
      <c r="A37" s="52">
        <f t="shared" si="5"/>
        <v>35</v>
      </c>
      <c r="B37" s="62"/>
      <c r="C37" s="61" t="s">
        <v>33</v>
      </c>
      <c r="D37" s="61" t="s">
        <v>58</v>
      </c>
      <c r="E37" s="63"/>
      <c r="F37" s="52">
        <v>4</v>
      </c>
      <c r="G37" s="52">
        <v>42</v>
      </c>
      <c r="H37" s="52">
        <v>21</v>
      </c>
      <c r="I37" s="52"/>
      <c r="J37" s="52"/>
      <c r="K37" s="52"/>
      <c r="L37" s="52">
        <f t="shared" si="6"/>
        <v>693</v>
      </c>
      <c r="M37" s="52">
        <f t="shared" si="7"/>
        <v>20</v>
      </c>
      <c r="N37" s="52">
        <f t="shared" si="8"/>
        <v>713</v>
      </c>
      <c r="O37" s="52" t="s">
        <v>21</v>
      </c>
    </row>
    <row r="38" spans="1:15">
      <c r="A38" s="52">
        <f t="shared" si="5"/>
        <v>36</v>
      </c>
      <c r="B38" s="62"/>
      <c r="C38" s="61" t="s">
        <v>33</v>
      </c>
      <c r="D38" s="61" t="s">
        <v>59</v>
      </c>
      <c r="E38" s="63"/>
      <c r="F38" s="52">
        <v>3</v>
      </c>
      <c r="G38" s="52">
        <v>31.5</v>
      </c>
      <c r="H38" s="52">
        <v>21</v>
      </c>
      <c r="I38" s="52"/>
      <c r="J38" s="52"/>
      <c r="K38" s="52"/>
      <c r="L38" s="52">
        <f t="shared" si="6"/>
        <v>504</v>
      </c>
      <c r="M38" s="52">
        <f t="shared" si="7"/>
        <v>15</v>
      </c>
      <c r="N38" s="52">
        <f t="shared" si="8"/>
        <v>519</v>
      </c>
      <c r="O38" s="52" t="s">
        <v>21</v>
      </c>
    </row>
    <row r="39" spans="1:15">
      <c r="A39" s="52">
        <f t="shared" si="5"/>
        <v>37</v>
      </c>
      <c r="B39" s="62"/>
      <c r="C39" s="61" t="s">
        <v>33</v>
      </c>
      <c r="D39" s="61" t="s">
        <v>60</v>
      </c>
      <c r="E39" s="63"/>
      <c r="F39" s="52">
        <v>2</v>
      </c>
      <c r="G39" s="52">
        <v>21</v>
      </c>
      <c r="H39" s="52">
        <v>21</v>
      </c>
      <c r="I39" s="52"/>
      <c r="J39" s="52"/>
      <c r="K39" s="52"/>
      <c r="L39" s="52">
        <f t="shared" si="6"/>
        <v>315</v>
      </c>
      <c r="M39" s="52">
        <f t="shared" si="7"/>
        <v>10</v>
      </c>
      <c r="N39" s="52">
        <f t="shared" si="8"/>
        <v>325</v>
      </c>
      <c r="O39" s="52"/>
    </row>
    <row r="40" spans="1:15">
      <c r="A40" s="52">
        <f t="shared" si="5"/>
        <v>38</v>
      </c>
      <c r="B40" s="62"/>
      <c r="C40" s="61" t="s">
        <v>33</v>
      </c>
      <c r="D40" s="61" t="s">
        <v>61</v>
      </c>
      <c r="E40" s="63"/>
      <c r="F40" s="52">
        <v>2</v>
      </c>
      <c r="G40" s="52">
        <v>21</v>
      </c>
      <c r="H40" s="52">
        <v>21</v>
      </c>
      <c r="I40" s="52"/>
      <c r="J40" s="52"/>
      <c r="K40" s="52"/>
      <c r="L40" s="52">
        <f t="shared" si="6"/>
        <v>315</v>
      </c>
      <c r="M40" s="52">
        <f t="shared" si="7"/>
        <v>10</v>
      </c>
      <c r="N40" s="52">
        <f t="shared" si="8"/>
        <v>325</v>
      </c>
      <c r="O40" s="52"/>
    </row>
    <row r="41" spans="1:15">
      <c r="A41" s="52">
        <f t="shared" si="5"/>
        <v>39</v>
      </c>
      <c r="B41" s="62"/>
      <c r="C41" s="61" t="s">
        <v>62</v>
      </c>
      <c r="D41" s="61" t="s">
        <v>63</v>
      </c>
      <c r="E41" s="64" t="s">
        <v>64</v>
      </c>
      <c r="F41" s="52">
        <v>28</v>
      </c>
      <c r="G41" s="52">
        <v>262.5</v>
      </c>
      <c r="H41" s="52"/>
      <c r="I41" s="52"/>
      <c r="J41" s="52"/>
      <c r="K41" s="52"/>
      <c r="L41" s="52">
        <f t="shared" si="6"/>
        <v>4725</v>
      </c>
      <c r="M41" s="52">
        <f t="shared" si="7"/>
        <v>140</v>
      </c>
      <c r="N41" s="52">
        <f t="shared" si="8"/>
        <v>4865</v>
      </c>
      <c r="O41" s="52"/>
    </row>
    <row r="42" spans="1:15">
      <c r="A42" s="52">
        <f t="shared" ref="A42:A51" si="9">ROW()-2</f>
        <v>40</v>
      </c>
      <c r="B42" s="62"/>
      <c r="C42" s="61" t="s">
        <v>62</v>
      </c>
      <c r="D42" s="61" t="s">
        <v>65</v>
      </c>
      <c r="E42" s="64" t="s">
        <v>66</v>
      </c>
      <c r="F42" s="52">
        <v>30</v>
      </c>
      <c r="G42" s="52">
        <v>294</v>
      </c>
      <c r="H42" s="52"/>
      <c r="I42" s="52"/>
      <c r="J42" s="52"/>
      <c r="K42" s="52"/>
      <c r="L42" s="52">
        <f t="shared" si="6"/>
        <v>5292</v>
      </c>
      <c r="M42" s="52">
        <f t="shared" si="7"/>
        <v>150</v>
      </c>
      <c r="N42" s="52">
        <f t="shared" si="8"/>
        <v>5442</v>
      </c>
      <c r="O42" s="52"/>
    </row>
    <row r="43" spans="1:15">
      <c r="A43" s="52">
        <f t="shared" si="9"/>
        <v>41</v>
      </c>
      <c r="B43" s="62"/>
      <c r="C43" s="61" t="s">
        <v>67</v>
      </c>
      <c r="D43" s="61" t="s">
        <v>68</v>
      </c>
      <c r="E43" s="64" t="s">
        <v>69</v>
      </c>
      <c r="F43" s="52">
        <v>31</v>
      </c>
      <c r="G43" s="52">
        <v>355.5</v>
      </c>
      <c r="H43" s="52"/>
      <c r="I43" s="52"/>
      <c r="J43" s="52"/>
      <c r="K43" s="52"/>
      <c r="L43" s="52">
        <f t="shared" si="6"/>
        <v>6399</v>
      </c>
      <c r="M43" s="52">
        <f t="shared" si="7"/>
        <v>155</v>
      </c>
      <c r="N43" s="52">
        <f t="shared" si="8"/>
        <v>6554</v>
      </c>
      <c r="O43" s="52"/>
    </row>
    <row r="44" spans="1:15">
      <c r="A44" s="52">
        <f t="shared" si="9"/>
        <v>42</v>
      </c>
      <c r="B44" s="62"/>
      <c r="C44" s="61" t="s">
        <v>67</v>
      </c>
      <c r="D44" s="61" t="s">
        <v>70</v>
      </c>
      <c r="E44" s="64" t="s">
        <v>71</v>
      </c>
      <c r="F44" s="52">
        <v>30</v>
      </c>
      <c r="G44" s="52">
        <v>333</v>
      </c>
      <c r="H44" s="52"/>
      <c r="I44" s="52"/>
      <c r="J44" s="52"/>
      <c r="K44" s="52"/>
      <c r="L44" s="52">
        <f t="shared" si="6"/>
        <v>5994</v>
      </c>
      <c r="M44" s="52">
        <f t="shared" si="7"/>
        <v>150</v>
      </c>
      <c r="N44" s="52">
        <f t="shared" si="8"/>
        <v>6144</v>
      </c>
      <c r="O44" s="52"/>
    </row>
    <row r="45" spans="1:15">
      <c r="A45" s="52">
        <f t="shared" si="9"/>
        <v>43</v>
      </c>
      <c r="B45" s="62"/>
      <c r="C45" s="61" t="s">
        <v>67</v>
      </c>
      <c r="D45" s="61" t="s">
        <v>72</v>
      </c>
      <c r="E45" s="64" t="s">
        <v>73</v>
      </c>
      <c r="F45" s="52">
        <v>31</v>
      </c>
      <c r="G45" s="52">
        <v>360</v>
      </c>
      <c r="H45" s="52"/>
      <c r="I45" s="52"/>
      <c r="J45" s="52"/>
      <c r="K45" s="52"/>
      <c r="L45" s="52">
        <f t="shared" si="6"/>
        <v>6480</v>
      </c>
      <c r="M45" s="52">
        <f t="shared" si="7"/>
        <v>155</v>
      </c>
      <c r="N45" s="52">
        <f t="shared" si="8"/>
        <v>6635</v>
      </c>
      <c r="O45" s="52"/>
    </row>
    <row r="46" spans="1:15">
      <c r="A46" s="52">
        <f t="shared" si="9"/>
        <v>44</v>
      </c>
      <c r="B46" s="62"/>
      <c r="C46" s="61" t="s">
        <v>67</v>
      </c>
      <c r="D46" s="61" t="s">
        <v>74</v>
      </c>
      <c r="E46" s="64" t="s">
        <v>75</v>
      </c>
      <c r="F46" s="52">
        <v>14.5</v>
      </c>
      <c r="G46" s="52">
        <v>170.5</v>
      </c>
      <c r="H46" s="52"/>
      <c r="I46" s="52"/>
      <c r="J46" s="52"/>
      <c r="K46" s="52"/>
      <c r="L46" s="52">
        <f t="shared" si="6"/>
        <v>3069</v>
      </c>
      <c r="M46" s="52">
        <f t="shared" si="7"/>
        <v>72.5</v>
      </c>
      <c r="N46" s="52">
        <f t="shared" si="8"/>
        <v>3141.5</v>
      </c>
      <c r="O46" s="52"/>
    </row>
    <row r="47" spans="1:15">
      <c r="A47" s="52">
        <f t="shared" si="9"/>
        <v>45</v>
      </c>
      <c r="B47" s="62"/>
      <c r="C47" s="61" t="s">
        <v>67</v>
      </c>
      <c r="D47" s="61" t="s">
        <v>76</v>
      </c>
      <c r="E47" s="64" t="s">
        <v>75</v>
      </c>
      <c r="F47" s="52">
        <v>29</v>
      </c>
      <c r="G47" s="52">
        <v>325.5</v>
      </c>
      <c r="H47" s="52"/>
      <c r="I47" s="52"/>
      <c r="J47" s="52"/>
      <c r="K47" s="52"/>
      <c r="L47" s="52">
        <f t="shared" si="6"/>
        <v>5859</v>
      </c>
      <c r="M47" s="52">
        <f t="shared" si="7"/>
        <v>145</v>
      </c>
      <c r="N47" s="52">
        <f t="shared" si="8"/>
        <v>6004</v>
      </c>
      <c r="O47" s="52"/>
    </row>
    <row r="48" spans="1:15">
      <c r="A48" s="52">
        <f t="shared" si="9"/>
        <v>46</v>
      </c>
      <c r="B48" s="62"/>
      <c r="C48" s="61" t="s">
        <v>67</v>
      </c>
      <c r="D48" s="61" t="s">
        <v>77</v>
      </c>
      <c r="E48" s="64">
        <v>43920</v>
      </c>
      <c r="F48" s="52">
        <v>30</v>
      </c>
      <c r="G48" s="52">
        <v>333</v>
      </c>
      <c r="H48" s="52"/>
      <c r="I48" s="52"/>
      <c r="J48" s="52"/>
      <c r="K48" s="52"/>
      <c r="L48" s="52">
        <f t="shared" si="6"/>
        <v>5994</v>
      </c>
      <c r="M48" s="52">
        <f t="shared" si="7"/>
        <v>150</v>
      </c>
      <c r="N48" s="52">
        <f t="shared" si="8"/>
        <v>6144</v>
      </c>
      <c r="O48" s="52"/>
    </row>
    <row r="49" spans="1:15">
      <c r="A49" s="52">
        <f t="shared" si="9"/>
        <v>47</v>
      </c>
      <c r="B49" s="62"/>
      <c r="C49" s="61" t="s">
        <v>67</v>
      </c>
      <c r="D49" s="61" t="s">
        <v>78</v>
      </c>
      <c r="E49" s="64" t="s">
        <v>79</v>
      </c>
      <c r="F49" s="52">
        <v>30</v>
      </c>
      <c r="G49" s="52">
        <v>356</v>
      </c>
      <c r="H49" s="52"/>
      <c r="I49" s="52"/>
      <c r="J49" s="52"/>
      <c r="K49" s="52"/>
      <c r="L49" s="52">
        <f t="shared" si="6"/>
        <v>6408</v>
      </c>
      <c r="M49" s="52">
        <f t="shared" si="7"/>
        <v>150</v>
      </c>
      <c r="N49" s="52">
        <f t="shared" si="8"/>
        <v>6558</v>
      </c>
      <c r="O49" s="52"/>
    </row>
    <row r="50" spans="1:15">
      <c r="A50" s="52">
        <f t="shared" si="9"/>
        <v>48</v>
      </c>
      <c r="B50" s="62"/>
      <c r="C50" s="61" t="s">
        <v>67</v>
      </c>
      <c r="D50" s="61" t="s">
        <v>80</v>
      </c>
      <c r="E50" s="64" t="s">
        <v>81</v>
      </c>
      <c r="F50" s="52">
        <v>25.5</v>
      </c>
      <c r="G50" s="52">
        <v>289</v>
      </c>
      <c r="H50" s="52"/>
      <c r="I50" s="52"/>
      <c r="J50" s="52"/>
      <c r="K50" s="52"/>
      <c r="L50" s="52">
        <f t="shared" si="6"/>
        <v>5202</v>
      </c>
      <c r="M50" s="52">
        <f t="shared" si="7"/>
        <v>127.5</v>
      </c>
      <c r="N50" s="52">
        <f t="shared" si="8"/>
        <v>5329.5</v>
      </c>
      <c r="O50" s="52"/>
    </row>
    <row r="51" spans="1:15">
      <c r="A51" s="52">
        <f t="shared" si="9"/>
        <v>49</v>
      </c>
      <c r="B51" s="62"/>
      <c r="C51" s="61" t="s">
        <v>67</v>
      </c>
      <c r="D51" s="61" t="s">
        <v>82</v>
      </c>
      <c r="E51" s="64" t="s">
        <v>83</v>
      </c>
      <c r="F51" s="52">
        <v>3</v>
      </c>
      <c r="G51" s="52">
        <v>33</v>
      </c>
      <c r="H51" s="52"/>
      <c r="I51" s="52"/>
      <c r="J51" s="52"/>
      <c r="K51" s="52"/>
      <c r="L51" s="52">
        <f t="shared" si="6"/>
        <v>594</v>
      </c>
      <c r="M51" s="52">
        <f t="shared" si="7"/>
        <v>15</v>
      </c>
      <c r="N51" s="52">
        <f t="shared" si="8"/>
        <v>609</v>
      </c>
      <c r="O51" s="52"/>
    </row>
    <row r="52" spans="1:15">
      <c r="A52" s="52">
        <f t="shared" ref="A52:A63" si="10">ROW()-2</f>
        <v>50</v>
      </c>
      <c r="B52" s="62"/>
      <c r="C52" s="61" t="s">
        <v>67</v>
      </c>
      <c r="D52" s="61" t="s">
        <v>84</v>
      </c>
      <c r="E52" s="64" t="s">
        <v>85</v>
      </c>
      <c r="F52" s="52">
        <v>30.5</v>
      </c>
      <c r="G52" s="52">
        <v>344</v>
      </c>
      <c r="H52" s="52"/>
      <c r="I52" s="52"/>
      <c r="J52" s="52"/>
      <c r="K52" s="52"/>
      <c r="L52" s="52">
        <f t="shared" si="6"/>
        <v>6192</v>
      </c>
      <c r="M52" s="52">
        <f t="shared" si="7"/>
        <v>152.5</v>
      </c>
      <c r="N52" s="52">
        <f t="shared" si="8"/>
        <v>6344.5</v>
      </c>
      <c r="O52" s="52"/>
    </row>
    <row r="53" spans="1:15">
      <c r="A53" s="52">
        <f t="shared" si="10"/>
        <v>51</v>
      </c>
      <c r="B53" s="62"/>
      <c r="C53" s="61" t="s">
        <v>67</v>
      </c>
      <c r="D53" s="61" t="s">
        <v>86</v>
      </c>
      <c r="E53" s="64">
        <v>44212</v>
      </c>
      <c r="F53" s="52">
        <v>8</v>
      </c>
      <c r="G53" s="52">
        <v>88</v>
      </c>
      <c r="H53" s="52"/>
      <c r="I53" s="52"/>
      <c r="J53" s="52"/>
      <c r="K53" s="52"/>
      <c r="L53" s="52">
        <f t="shared" si="6"/>
        <v>1584</v>
      </c>
      <c r="M53" s="52">
        <f t="shared" si="7"/>
        <v>40</v>
      </c>
      <c r="N53" s="52">
        <f t="shared" si="8"/>
        <v>1624</v>
      </c>
      <c r="O53" s="52"/>
    </row>
    <row r="54" spans="1:15">
      <c r="A54" s="52">
        <f t="shared" si="10"/>
        <v>52</v>
      </c>
      <c r="B54" s="62"/>
      <c r="C54" s="61" t="s">
        <v>67</v>
      </c>
      <c r="D54" s="61" t="s">
        <v>87</v>
      </c>
      <c r="E54" s="64"/>
      <c r="F54" s="52">
        <v>20.5</v>
      </c>
      <c r="G54" s="52">
        <v>237</v>
      </c>
      <c r="H54" s="52">
        <v>168</v>
      </c>
      <c r="I54" s="52"/>
      <c r="J54" s="52"/>
      <c r="K54" s="52"/>
      <c r="L54" s="52">
        <f t="shared" si="6"/>
        <v>3762</v>
      </c>
      <c r="M54" s="52">
        <f t="shared" si="7"/>
        <v>102.5</v>
      </c>
      <c r="N54" s="52">
        <f t="shared" si="8"/>
        <v>3864.5</v>
      </c>
      <c r="O54" s="52"/>
    </row>
    <row r="55" spans="1:15">
      <c r="A55" s="52">
        <f t="shared" si="10"/>
        <v>53</v>
      </c>
      <c r="B55" s="62"/>
      <c r="C55" s="61" t="s">
        <v>67</v>
      </c>
      <c r="D55" s="61" t="s">
        <v>88</v>
      </c>
      <c r="E55" s="64">
        <v>44229</v>
      </c>
      <c r="F55" s="52">
        <v>16</v>
      </c>
      <c r="G55" s="52">
        <v>182</v>
      </c>
      <c r="H55" s="52"/>
      <c r="I55" s="52"/>
      <c r="J55" s="52"/>
      <c r="K55" s="52"/>
      <c r="L55" s="52">
        <f t="shared" si="6"/>
        <v>3276</v>
      </c>
      <c r="M55" s="52">
        <f t="shared" si="7"/>
        <v>80</v>
      </c>
      <c r="N55" s="52">
        <f t="shared" si="8"/>
        <v>3356</v>
      </c>
      <c r="O55" s="52"/>
    </row>
    <row r="56" spans="1:15">
      <c r="A56" s="52">
        <f t="shared" si="10"/>
        <v>54</v>
      </c>
      <c r="B56" s="62"/>
      <c r="C56" s="61" t="s">
        <v>67</v>
      </c>
      <c r="D56" s="61" t="s">
        <v>89</v>
      </c>
      <c r="E56" s="64" t="s">
        <v>90</v>
      </c>
      <c r="F56" s="52">
        <v>31</v>
      </c>
      <c r="G56" s="52">
        <v>341.5</v>
      </c>
      <c r="H56" s="52"/>
      <c r="I56" s="52"/>
      <c r="J56" s="52"/>
      <c r="K56" s="52"/>
      <c r="L56" s="52">
        <f t="shared" si="6"/>
        <v>6147</v>
      </c>
      <c r="M56" s="52">
        <f t="shared" si="7"/>
        <v>155</v>
      </c>
      <c r="N56" s="52">
        <f t="shared" si="8"/>
        <v>6302</v>
      </c>
      <c r="O56" s="52"/>
    </row>
    <row r="57" spans="1:15">
      <c r="A57" s="52">
        <f t="shared" si="10"/>
        <v>55</v>
      </c>
      <c r="B57" s="62"/>
      <c r="C57" s="61" t="s">
        <v>67</v>
      </c>
      <c r="D57" s="61" t="s">
        <v>91</v>
      </c>
      <c r="E57" s="64"/>
      <c r="F57" s="52">
        <v>19</v>
      </c>
      <c r="G57" s="52">
        <v>225</v>
      </c>
      <c r="H57" s="52">
        <v>181</v>
      </c>
      <c r="I57" s="52"/>
      <c r="J57" s="52"/>
      <c r="K57" s="52"/>
      <c r="L57" s="52">
        <f t="shared" si="6"/>
        <v>3507</v>
      </c>
      <c r="M57" s="52">
        <f t="shared" si="7"/>
        <v>95</v>
      </c>
      <c r="N57" s="52">
        <f t="shared" si="8"/>
        <v>3602</v>
      </c>
      <c r="O57" s="52"/>
    </row>
    <row r="58" spans="1:15">
      <c r="A58" s="52">
        <f t="shared" si="10"/>
        <v>56</v>
      </c>
      <c r="B58" s="62"/>
      <c r="C58" s="61" t="s">
        <v>67</v>
      </c>
      <c r="D58" s="61" t="s">
        <v>92</v>
      </c>
      <c r="E58" s="64" t="s">
        <v>93</v>
      </c>
      <c r="F58" s="52">
        <v>17.5</v>
      </c>
      <c r="G58" s="52">
        <v>194</v>
      </c>
      <c r="H58" s="52"/>
      <c r="I58" s="52"/>
      <c r="J58" s="52"/>
      <c r="K58" s="52"/>
      <c r="L58" s="52">
        <f t="shared" si="6"/>
        <v>3492</v>
      </c>
      <c r="M58" s="52">
        <f t="shared" si="7"/>
        <v>87.5</v>
      </c>
      <c r="N58" s="52">
        <f t="shared" si="8"/>
        <v>3579.5</v>
      </c>
      <c r="O58" s="52"/>
    </row>
    <row r="59" spans="1:15">
      <c r="A59" s="52">
        <f t="shared" si="10"/>
        <v>57</v>
      </c>
      <c r="B59" s="62"/>
      <c r="C59" s="61" t="s">
        <v>67</v>
      </c>
      <c r="D59" s="61" t="s">
        <v>94</v>
      </c>
      <c r="E59" s="64"/>
      <c r="F59" s="52">
        <v>4</v>
      </c>
      <c r="G59" s="52">
        <v>43</v>
      </c>
      <c r="H59" s="52">
        <v>21</v>
      </c>
      <c r="I59" s="52"/>
      <c r="J59" s="52"/>
      <c r="K59" s="52"/>
      <c r="L59" s="52">
        <f t="shared" si="6"/>
        <v>711</v>
      </c>
      <c r="M59" s="52">
        <f t="shared" si="7"/>
        <v>20</v>
      </c>
      <c r="N59" s="52">
        <f t="shared" si="8"/>
        <v>731</v>
      </c>
      <c r="O59" s="52" t="s">
        <v>21</v>
      </c>
    </row>
    <row r="60" spans="1:15">
      <c r="A60" s="52">
        <f t="shared" si="10"/>
        <v>58</v>
      </c>
      <c r="B60" s="62"/>
      <c r="C60" s="61" t="s">
        <v>67</v>
      </c>
      <c r="D60" s="61" t="s">
        <v>95</v>
      </c>
      <c r="E60" s="64"/>
      <c r="F60" s="52">
        <v>4</v>
      </c>
      <c r="G60" s="52">
        <v>44</v>
      </c>
      <c r="H60" s="52">
        <v>22</v>
      </c>
      <c r="I60" s="52"/>
      <c r="J60" s="52"/>
      <c r="K60" s="52"/>
      <c r="L60" s="52">
        <f t="shared" si="6"/>
        <v>726</v>
      </c>
      <c r="M60" s="52">
        <f t="shared" si="7"/>
        <v>20</v>
      </c>
      <c r="N60" s="52">
        <f t="shared" si="8"/>
        <v>746</v>
      </c>
      <c r="O60" s="52" t="s">
        <v>21</v>
      </c>
    </row>
    <row r="61" spans="1:15">
      <c r="A61" s="52">
        <f t="shared" si="10"/>
        <v>59</v>
      </c>
      <c r="B61" s="62"/>
      <c r="C61" s="61" t="s">
        <v>67</v>
      </c>
      <c r="D61" s="61" t="s">
        <v>96</v>
      </c>
      <c r="E61" s="64"/>
      <c r="F61" s="52">
        <v>24</v>
      </c>
      <c r="G61" s="52">
        <v>274</v>
      </c>
      <c r="H61" s="52">
        <v>165.5</v>
      </c>
      <c r="I61" s="52"/>
      <c r="J61" s="52"/>
      <c r="K61" s="52"/>
      <c r="L61" s="52">
        <f t="shared" si="6"/>
        <v>4435.5</v>
      </c>
      <c r="M61" s="52">
        <f t="shared" si="7"/>
        <v>120</v>
      </c>
      <c r="N61" s="52">
        <f t="shared" si="8"/>
        <v>4555.5</v>
      </c>
      <c r="O61" s="52"/>
    </row>
    <row r="62" spans="1:15">
      <c r="A62" s="52">
        <f t="shared" si="10"/>
        <v>60</v>
      </c>
      <c r="B62" s="62"/>
      <c r="C62" s="65" t="s">
        <v>97</v>
      </c>
      <c r="D62" s="66"/>
      <c r="E62" s="67"/>
      <c r="F62" s="52"/>
      <c r="G62" s="52"/>
      <c r="H62" s="52"/>
      <c r="I62" s="52"/>
      <c r="J62" s="52"/>
      <c r="K62" s="52"/>
      <c r="L62" s="52">
        <v>3700</v>
      </c>
      <c r="M62" s="52"/>
      <c r="N62" s="52">
        <f t="shared" si="8"/>
        <v>3700</v>
      </c>
      <c r="O62" s="52"/>
    </row>
    <row r="63" spans="1:15">
      <c r="A63" s="52">
        <f t="shared" si="10"/>
        <v>61</v>
      </c>
      <c r="B63" s="68" t="s">
        <v>98</v>
      </c>
      <c r="C63" s="52" t="s">
        <v>99</v>
      </c>
      <c r="D63" s="52" t="s">
        <v>100</v>
      </c>
      <c r="E63" s="64">
        <v>43476</v>
      </c>
      <c r="F63" s="61">
        <v>28</v>
      </c>
      <c r="G63" s="61">
        <v>294</v>
      </c>
      <c r="H63" s="16">
        <v>0</v>
      </c>
      <c r="I63" s="16">
        <v>0</v>
      </c>
      <c r="J63" s="16">
        <v>500</v>
      </c>
      <c r="K63" s="16">
        <v>0</v>
      </c>
      <c r="L63" s="52">
        <f>18*(G63-H63-I63)+15*H63+18*0.8*I63+J63-K63</f>
        <v>5792</v>
      </c>
      <c r="M63" s="52">
        <f>F63*5</f>
        <v>140</v>
      </c>
      <c r="N63" s="52">
        <f t="shared" si="8"/>
        <v>5932</v>
      </c>
      <c r="O63" s="16"/>
    </row>
    <row r="64" spans="1:15">
      <c r="A64" s="52">
        <f t="shared" ref="A64:A73" si="11">ROW()-2</f>
        <v>62</v>
      </c>
      <c r="B64" s="69"/>
      <c r="C64" s="52" t="s">
        <v>99</v>
      </c>
      <c r="D64" s="52" t="s">
        <v>101</v>
      </c>
      <c r="E64" s="64">
        <v>43615</v>
      </c>
      <c r="F64" s="61">
        <v>30</v>
      </c>
      <c r="G64" s="61">
        <v>310.5</v>
      </c>
      <c r="H64" s="16">
        <v>0</v>
      </c>
      <c r="I64" s="16">
        <v>0</v>
      </c>
      <c r="J64" s="16">
        <v>0</v>
      </c>
      <c r="K64" s="16">
        <v>0</v>
      </c>
      <c r="L64" s="52">
        <f t="shared" ref="L64:L89" si="12">18*(G64-H64-I64)+15*H64+18*0.8*I64+J64-K64</f>
        <v>5589</v>
      </c>
      <c r="M64" s="52">
        <f t="shared" ref="M64:M89" si="13">F64*5</f>
        <v>150</v>
      </c>
      <c r="N64" s="52">
        <f t="shared" ref="N64:N89" si="14">ROUND((L64+M64),2)</f>
        <v>5739</v>
      </c>
      <c r="O64" s="16"/>
    </row>
    <row r="65" spans="1:15">
      <c r="A65" s="52">
        <f t="shared" si="11"/>
        <v>63</v>
      </c>
      <c r="B65" s="69"/>
      <c r="C65" s="52" t="s">
        <v>102</v>
      </c>
      <c r="D65" s="52" t="s">
        <v>103</v>
      </c>
      <c r="E65" s="64">
        <v>43716</v>
      </c>
      <c r="F65" s="61">
        <v>29</v>
      </c>
      <c r="G65" s="61">
        <v>332.5</v>
      </c>
      <c r="H65" s="16">
        <v>0</v>
      </c>
      <c r="I65" s="16">
        <v>0</v>
      </c>
      <c r="J65" s="16">
        <v>0</v>
      </c>
      <c r="K65" s="16">
        <v>0</v>
      </c>
      <c r="L65" s="52">
        <f t="shared" si="12"/>
        <v>5985</v>
      </c>
      <c r="M65" s="52">
        <f t="shared" si="13"/>
        <v>145</v>
      </c>
      <c r="N65" s="52">
        <f t="shared" si="14"/>
        <v>6130</v>
      </c>
      <c r="O65" s="16"/>
    </row>
    <row r="66" spans="1:15">
      <c r="A66" s="52">
        <f t="shared" si="11"/>
        <v>64</v>
      </c>
      <c r="B66" s="69"/>
      <c r="C66" s="52" t="s">
        <v>102</v>
      </c>
      <c r="D66" s="52" t="s">
        <v>104</v>
      </c>
      <c r="E66" s="64">
        <v>43903</v>
      </c>
      <c r="F66" s="61">
        <v>24</v>
      </c>
      <c r="G66" s="61">
        <v>288</v>
      </c>
      <c r="H66" s="16">
        <v>0</v>
      </c>
      <c r="I66" s="16">
        <v>0</v>
      </c>
      <c r="J66" s="16">
        <v>0</v>
      </c>
      <c r="K66" s="16">
        <v>0</v>
      </c>
      <c r="L66" s="52">
        <f t="shared" si="12"/>
        <v>5184</v>
      </c>
      <c r="M66" s="52">
        <f t="shared" si="13"/>
        <v>120</v>
      </c>
      <c r="N66" s="52">
        <f t="shared" si="14"/>
        <v>5304</v>
      </c>
      <c r="O66" s="16"/>
    </row>
    <row r="67" spans="1:15">
      <c r="A67" s="52">
        <f t="shared" si="11"/>
        <v>65</v>
      </c>
      <c r="B67" s="69"/>
      <c r="C67" s="52" t="s">
        <v>99</v>
      </c>
      <c r="D67" s="52" t="s">
        <v>105</v>
      </c>
      <c r="E67" s="64">
        <v>44072</v>
      </c>
      <c r="F67" s="61">
        <v>29.5</v>
      </c>
      <c r="G67" s="61">
        <v>347</v>
      </c>
      <c r="H67" s="16">
        <v>0</v>
      </c>
      <c r="I67" s="16">
        <v>0</v>
      </c>
      <c r="J67" s="16">
        <v>0</v>
      </c>
      <c r="K67" s="16">
        <v>0</v>
      </c>
      <c r="L67" s="52">
        <f t="shared" si="12"/>
        <v>6246</v>
      </c>
      <c r="M67" s="52">
        <f t="shared" si="13"/>
        <v>147.5</v>
      </c>
      <c r="N67" s="52">
        <f t="shared" si="14"/>
        <v>6393.5</v>
      </c>
      <c r="O67" s="16"/>
    </row>
    <row r="68" spans="1:15">
      <c r="A68" s="52">
        <f t="shared" si="11"/>
        <v>66</v>
      </c>
      <c r="B68" s="69"/>
      <c r="C68" s="52" t="s">
        <v>102</v>
      </c>
      <c r="D68" s="52" t="s">
        <v>106</v>
      </c>
      <c r="E68" s="64">
        <v>44178</v>
      </c>
      <c r="F68" s="61">
        <v>25</v>
      </c>
      <c r="G68" s="61">
        <v>248.5</v>
      </c>
      <c r="H68" s="16">
        <v>0</v>
      </c>
      <c r="I68" s="16">
        <v>0</v>
      </c>
      <c r="J68" s="16">
        <v>0</v>
      </c>
      <c r="K68" s="16">
        <v>0</v>
      </c>
      <c r="L68" s="52">
        <f t="shared" si="12"/>
        <v>4473</v>
      </c>
      <c r="M68" s="52">
        <f t="shared" si="13"/>
        <v>125</v>
      </c>
      <c r="N68" s="52">
        <f t="shared" si="14"/>
        <v>4598</v>
      </c>
      <c r="O68" s="16"/>
    </row>
    <row r="69" spans="1:15">
      <c r="A69" s="52">
        <f t="shared" si="11"/>
        <v>67</v>
      </c>
      <c r="B69" s="69"/>
      <c r="C69" s="52" t="s">
        <v>99</v>
      </c>
      <c r="D69" s="52" t="s">
        <v>107</v>
      </c>
      <c r="E69" s="64">
        <v>44182</v>
      </c>
      <c r="F69" s="61">
        <v>23</v>
      </c>
      <c r="G69" s="61">
        <v>255.5</v>
      </c>
      <c r="H69" s="16">
        <v>0</v>
      </c>
      <c r="I69" s="16">
        <v>0</v>
      </c>
      <c r="J69" s="16">
        <v>0</v>
      </c>
      <c r="K69" s="16">
        <v>0</v>
      </c>
      <c r="L69" s="52">
        <f t="shared" si="12"/>
        <v>4599</v>
      </c>
      <c r="M69" s="52">
        <f t="shared" si="13"/>
        <v>115</v>
      </c>
      <c r="N69" s="52">
        <f t="shared" si="14"/>
        <v>4714</v>
      </c>
      <c r="O69" s="16"/>
    </row>
    <row r="70" spans="1:15">
      <c r="A70" s="52">
        <f t="shared" si="11"/>
        <v>68</v>
      </c>
      <c r="B70" s="69"/>
      <c r="C70" s="52" t="s">
        <v>102</v>
      </c>
      <c r="D70" s="52" t="s">
        <v>108</v>
      </c>
      <c r="E70" s="64">
        <v>44185</v>
      </c>
      <c r="F70" s="61">
        <v>11</v>
      </c>
      <c r="G70" s="61">
        <v>111.5</v>
      </c>
      <c r="H70" s="16">
        <v>0</v>
      </c>
      <c r="I70" s="16">
        <v>0</v>
      </c>
      <c r="J70" s="16">
        <v>0</v>
      </c>
      <c r="K70" s="16">
        <v>0</v>
      </c>
      <c r="L70" s="52">
        <f t="shared" si="12"/>
        <v>2007</v>
      </c>
      <c r="M70" s="52">
        <f t="shared" si="13"/>
        <v>55</v>
      </c>
      <c r="N70" s="52">
        <f t="shared" si="14"/>
        <v>2062</v>
      </c>
      <c r="O70" s="16"/>
    </row>
    <row r="71" spans="1:15">
      <c r="A71" s="52">
        <f t="shared" si="11"/>
        <v>69</v>
      </c>
      <c r="B71" s="69"/>
      <c r="C71" s="52" t="s">
        <v>99</v>
      </c>
      <c r="D71" s="52" t="s">
        <v>109</v>
      </c>
      <c r="E71" s="64">
        <v>44187</v>
      </c>
      <c r="F71" s="61">
        <v>28</v>
      </c>
      <c r="G71" s="61">
        <v>291</v>
      </c>
      <c r="H71" s="16">
        <v>0</v>
      </c>
      <c r="I71" s="16">
        <v>0</v>
      </c>
      <c r="J71" s="16">
        <v>0</v>
      </c>
      <c r="K71" s="16">
        <v>0</v>
      </c>
      <c r="L71" s="52">
        <f t="shared" si="12"/>
        <v>5238</v>
      </c>
      <c r="M71" s="52">
        <f t="shared" si="13"/>
        <v>140</v>
      </c>
      <c r="N71" s="52">
        <f t="shared" si="14"/>
        <v>5378</v>
      </c>
      <c r="O71" s="16"/>
    </row>
    <row r="72" spans="1:15">
      <c r="A72" s="52">
        <f t="shared" si="11"/>
        <v>70</v>
      </c>
      <c r="B72" s="69"/>
      <c r="C72" s="52" t="s">
        <v>99</v>
      </c>
      <c r="D72" s="52" t="s">
        <v>110</v>
      </c>
      <c r="E72" s="64">
        <v>44189</v>
      </c>
      <c r="F72" s="61">
        <v>26.5</v>
      </c>
      <c r="G72" s="61">
        <v>297</v>
      </c>
      <c r="H72" s="16">
        <v>0</v>
      </c>
      <c r="I72" s="16">
        <v>0</v>
      </c>
      <c r="J72" s="16">
        <v>0</v>
      </c>
      <c r="K72" s="16">
        <v>0</v>
      </c>
      <c r="L72" s="52">
        <f t="shared" si="12"/>
        <v>5346</v>
      </c>
      <c r="M72" s="52">
        <f t="shared" si="13"/>
        <v>132.5</v>
      </c>
      <c r="N72" s="52">
        <f t="shared" si="14"/>
        <v>5478.5</v>
      </c>
      <c r="O72" s="16"/>
    </row>
    <row r="73" spans="1:15">
      <c r="A73" s="52">
        <f t="shared" si="11"/>
        <v>71</v>
      </c>
      <c r="B73" s="69"/>
      <c r="C73" s="52" t="s">
        <v>102</v>
      </c>
      <c r="D73" s="52" t="s">
        <v>111</v>
      </c>
      <c r="E73" s="64">
        <v>44195</v>
      </c>
      <c r="F73" s="61">
        <v>2</v>
      </c>
      <c r="G73" s="61">
        <v>20</v>
      </c>
      <c r="H73" s="61">
        <v>0</v>
      </c>
      <c r="I73" s="16">
        <v>0</v>
      </c>
      <c r="J73" s="16">
        <v>0</v>
      </c>
      <c r="K73" s="16">
        <v>0</v>
      </c>
      <c r="L73" s="52">
        <f t="shared" si="12"/>
        <v>360</v>
      </c>
      <c r="M73" s="52">
        <f t="shared" si="13"/>
        <v>10</v>
      </c>
      <c r="N73" s="52">
        <f t="shared" si="14"/>
        <v>370</v>
      </c>
      <c r="O73" s="16"/>
    </row>
    <row r="74" spans="1:15">
      <c r="A74" s="52">
        <f t="shared" ref="A74:A83" si="15">ROW()-2</f>
        <v>72</v>
      </c>
      <c r="B74" s="69"/>
      <c r="C74" s="52" t="s">
        <v>99</v>
      </c>
      <c r="D74" s="52" t="s">
        <v>112</v>
      </c>
      <c r="E74" s="64">
        <v>44196</v>
      </c>
      <c r="F74" s="61">
        <v>26.5</v>
      </c>
      <c r="G74" s="61">
        <v>305</v>
      </c>
      <c r="H74" s="61">
        <v>0</v>
      </c>
      <c r="I74" s="16">
        <v>0</v>
      </c>
      <c r="J74" s="16">
        <v>0</v>
      </c>
      <c r="K74" s="16">
        <v>0</v>
      </c>
      <c r="L74" s="52">
        <f t="shared" si="12"/>
        <v>5490</v>
      </c>
      <c r="M74" s="52">
        <f t="shared" si="13"/>
        <v>132.5</v>
      </c>
      <c r="N74" s="52">
        <f t="shared" si="14"/>
        <v>5622.5</v>
      </c>
      <c r="O74" s="16"/>
    </row>
    <row r="75" spans="1:15">
      <c r="A75" s="52">
        <f t="shared" si="15"/>
        <v>73</v>
      </c>
      <c r="B75" s="69"/>
      <c r="C75" s="52" t="s">
        <v>99</v>
      </c>
      <c r="D75" s="52" t="s">
        <v>113</v>
      </c>
      <c r="E75" s="64">
        <v>44200</v>
      </c>
      <c r="F75" s="61">
        <v>30</v>
      </c>
      <c r="G75" s="61">
        <v>347.5</v>
      </c>
      <c r="H75" s="61">
        <v>0</v>
      </c>
      <c r="I75" s="16">
        <v>0</v>
      </c>
      <c r="J75" s="16">
        <v>0</v>
      </c>
      <c r="K75" s="16">
        <v>0</v>
      </c>
      <c r="L75" s="52">
        <f t="shared" si="12"/>
        <v>6255</v>
      </c>
      <c r="M75" s="52">
        <f t="shared" si="13"/>
        <v>150</v>
      </c>
      <c r="N75" s="52">
        <f t="shared" si="14"/>
        <v>6405</v>
      </c>
      <c r="O75" s="16"/>
    </row>
    <row r="76" spans="1:15">
      <c r="A76" s="52">
        <f t="shared" si="15"/>
        <v>74</v>
      </c>
      <c r="B76" s="69"/>
      <c r="C76" s="52" t="s">
        <v>102</v>
      </c>
      <c r="D76" s="52" t="s">
        <v>114</v>
      </c>
      <c r="E76" s="64">
        <v>44219</v>
      </c>
      <c r="F76" s="61">
        <v>5</v>
      </c>
      <c r="G76" s="61">
        <v>60</v>
      </c>
      <c r="H76" s="61">
        <v>0</v>
      </c>
      <c r="I76" s="16">
        <v>0</v>
      </c>
      <c r="J76" s="16">
        <v>0</v>
      </c>
      <c r="K76" s="16">
        <v>0</v>
      </c>
      <c r="L76" s="52">
        <f t="shared" si="12"/>
        <v>1080</v>
      </c>
      <c r="M76" s="52">
        <f t="shared" si="13"/>
        <v>25</v>
      </c>
      <c r="N76" s="52">
        <f t="shared" si="14"/>
        <v>1105</v>
      </c>
      <c r="O76" s="16"/>
    </row>
    <row r="77" spans="1:15">
      <c r="A77" s="52">
        <f t="shared" si="15"/>
        <v>75</v>
      </c>
      <c r="B77" s="69"/>
      <c r="C77" s="52" t="s">
        <v>99</v>
      </c>
      <c r="D77" s="52" t="s">
        <v>115</v>
      </c>
      <c r="E77" s="64">
        <v>44250</v>
      </c>
      <c r="F77" s="61">
        <v>30</v>
      </c>
      <c r="G77" s="61">
        <v>347</v>
      </c>
      <c r="H77" s="17">
        <v>104</v>
      </c>
      <c r="I77" s="16">
        <v>0</v>
      </c>
      <c r="J77" s="16">
        <v>500</v>
      </c>
      <c r="K77" s="16">
        <v>0</v>
      </c>
      <c r="L77" s="52">
        <f t="shared" si="12"/>
        <v>6434</v>
      </c>
      <c r="M77" s="52">
        <f t="shared" si="13"/>
        <v>150</v>
      </c>
      <c r="N77" s="52">
        <f t="shared" si="14"/>
        <v>6584</v>
      </c>
      <c r="O77" s="16"/>
    </row>
    <row r="78" spans="1:15">
      <c r="A78" s="52">
        <f t="shared" si="15"/>
        <v>76</v>
      </c>
      <c r="B78" s="69"/>
      <c r="C78" s="52" t="s">
        <v>99</v>
      </c>
      <c r="D78" s="52" t="s">
        <v>116</v>
      </c>
      <c r="E78" s="64">
        <v>44255</v>
      </c>
      <c r="F78" s="61">
        <v>28.5</v>
      </c>
      <c r="G78" s="61">
        <v>329</v>
      </c>
      <c r="H78" s="61">
        <v>157.5</v>
      </c>
      <c r="I78" s="16">
        <v>0</v>
      </c>
      <c r="J78" s="16">
        <v>0</v>
      </c>
      <c r="K78" s="16">
        <v>0</v>
      </c>
      <c r="L78" s="52">
        <f t="shared" si="12"/>
        <v>5449.5</v>
      </c>
      <c r="M78" s="52">
        <f t="shared" si="13"/>
        <v>142.5</v>
      </c>
      <c r="N78" s="52">
        <f t="shared" si="14"/>
        <v>5592</v>
      </c>
      <c r="O78" s="16"/>
    </row>
    <row r="79" spans="1:15">
      <c r="A79" s="52">
        <f t="shared" si="15"/>
        <v>77</v>
      </c>
      <c r="B79" s="69"/>
      <c r="C79" s="52" t="s">
        <v>99</v>
      </c>
      <c r="D79" s="52" t="s">
        <v>117</v>
      </c>
      <c r="E79" s="64">
        <v>44259</v>
      </c>
      <c r="F79" s="61">
        <v>1</v>
      </c>
      <c r="G79" s="61">
        <v>9</v>
      </c>
      <c r="H79" s="61">
        <v>9</v>
      </c>
      <c r="I79" s="16">
        <v>0</v>
      </c>
      <c r="J79" s="16">
        <v>0</v>
      </c>
      <c r="K79" s="16">
        <v>0</v>
      </c>
      <c r="L79" s="52">
        <f t="shared" si="12"/>
        <v>135</v>
      </c>
      <c r="M79" s="52">
        <f t="shared" si="13"/>
        <v>5</v>
      </c>
      <c r="N79" s="52">
        <f t="shared" si="14"/>
        <v>140</v>
      </c>
      <c r="O79" s="16"/>
    </row>
    <row r="80" spans="1:15">
      <c r="A80" s="52">
        <f t="shared" si="15"/>
        <v>78</v>
      </c>
      <c r="B80" s="69"/>
      <c r="C80" s="52" t="s">
        <v>102</v>
      </c>
      <c r="D80" s="70" t="s">
        <v>118</v>
      </c>
      <c r="E80" s="64">
        <v>44260</v>
      </c>
      <c r="F80" s="61">
        <v>26</v>
      </c>
      <c r="G80" s="61">
        <v>283.5</v>
      </c>
      <c r="H80" s="16">
        <v>169</v>
      </c>
      <c r="I80" s="16">
        <v>0</v>
      </c>
      <c r="J80" s="16">
        <v>0</v>
      </c>
      <c r="K80" s="16">
        <v>0</v>
      </c>
      <c r="L80" s="52">
        <f t="shared" si="12"/>
        <v>4596</v>
      </c>
      <c r="M80" s="52">
        <f t="shared" si="13"/>
        <v>130</v>
      </c>
      <c r="N80" s="52">
        <f t="shared" si="14"/>
        <v>4726</v>
      </c>
      <c r="O80" s="16"/>
    </row>
    <row r="81" spans="1:15">
      <c r="A81" s="52">
        <f t="shared" si="15"/>
        <v>79</v>
      </c>
      <c r="B81" s="69"/>
      <c r="C81" s="52" t="s">
        <v>102</v>
      </c>
      <c r="D81" s="70" t="s">
        <v>119</v>
      </c>
      <c r="E81" s="64">
        <v>44267</v>
      </c>
      <c r="F81" s="61">
        <v>4</v>
      </c>
      <c r="G81" s="61">
        <v>29</v>
      </c>
      <c r="H81" s="16">
        <v>19</v>
      </c>
      <c r="I81" s="16">
        <v>0</v>
      </c>
      <c r="J81" s="16">
        <v>0</v>
      </c>
      <c r="K81" s="16">
        <v>0</v>
      </c>
      <c r="L81" s="52">
        <f t="shared" si="12"/>
        <v>465</v>
      </c>
      <c r="M81" s="52">
        <f t="shared" si="13"/>
        <v>20</v>
      </c>
      <c r="N81" s="52">
        <f t="shared" si="14"/>
        <v>485</v>
      </c>
      <c r="O81" s="16"/>
    </row>
    <row r="82" spans="1:15">
      <c r="A82" s="52">
        <f t="shared" si="15"/>
        <v>80</v>
      </c>
      <c r="B82" s="69"/>
      <c r="C82" s="52" t="s">
        <v>102</v>
      </c>
      <c r="D82" s="71" t="s">
        <v>120</v>
      </c>
      <c r="E82" s="64">
        <v>44267</v>
      </c>
      <c r="F82" s="61">
        <v>3</v>
      </c>
      <c r="G82" s="61">
        <v>22</v>
      </c>
      <c r="H82" s="16">
        <v>16</v>
      </c>
      <c r="I82" s="16">
        <v>0</v>
      </c>
      <c r="J82" s="16">
        <v>0</v>
      </c>
      <c r="K82" s="16">
        <v>0</v>
      </c>
      <c r="L82" s="52">
        <f t="shared" si="12"/>
        <v>348</v>
      </c>
      <c r="M82" s="52">
        <f t="shared" si="13"/>
        <v>15</v>
      </c>
      <c r="N82" s="52">
        <f t="shared" si="14"/>
        <v>363</v>
      </c>
      <c r="O82" s="16"/>
    </row>
    <row r="83" spans="1:15">
      <c r="A83" s="52">
        <f t="shared" si="15"/>
        <v>81</v>
      </c>
      <c r="B83" s="69"/>
      <c r="C83" s="52" t="s">
        <v>102</v>
      </c>
      <c r="D83" s="71" t="s">
        <v>121</v>
      </c>
      <c r="E83" s="64">
        <v>44267</v>
      </c>
      <c r="F83" s="61">
        <v>4</v>
      </c>
      <c r="G83" s="61">
        <v>28</v>
      </c>
      <c r="H83" s="16">
        <v>18</v>
      </c>
      <c r="I83" s="16">
        <v>0</v>
      </c>
      <c r="J83" s="16">
        <v>0</v>
      </c>
      <c r="K83" s="16">
        <v>0</v>
      </c>
      <c r="L83" s="52">
        <f t="shared" si="12"/>
        <v>450</v>
      </c>
      <c r="M83" s="52">
        <f t="shared" si="13"/>
        <v>20</v>
      </c>
      <c r="N83" s="52">
        <f t="shared" si="14"/>
        <v>470</v>
      </c>
      <c r="O83" s="16"/>
    </row>
    <row r="84" spans="1:15">
      <c r="A84" s="52">
        <f t="shared" ref="A84:A89" si="16">ROW()-2</f>
        <v>82</v>
      </c>
      <c r="B84" s="69"/>
      <c r="C84" s="52" t="s">
        <v>102</v>
      </c>
      <c r="D84" s="71" t="s">
        <v>122</v>
      </c>
      <c r="E84" s="64">
        <v>44268</v>
      </c>
      <c r="F84" s="61">
        <v>4</v>
      </c>
      <c r="G84" s="61">
        <v>25</v>
      </c>
      <c r="H84" s="16">
        <v>15</v>
      </c>
      <c r="I84" s="16">
        <v>0</v>
      </c>
      <c r="J84" s="16">
        <v>0</v>
      </c>
      <c r="K84" s="16">
        <v>0</v>
      </c>
      <c r="L84" s="52">
        <f t="shared" si="12"/>
        <v>405</v>
      </c>
      <c r="M84" s="52">
        <f t="shared" si="13"/>
        <v>20</v>
      </c>
      <c r="N84" s="52">
        <f t="shared" si="14"/>
        <v>425</v>
      </c>
      <c r="O84" s="16"/>
    </row>
    <row r="85" spans="1:15">
      <c r="A85" s="52">
        <f t="shared" si="16"/>
        <v>83</v>
      </c>
      <c r="B85" s="69"/>
      <c r="C85" s="52" t="s">
        <v>102</v>
      </c>
      <c r="D85" s="71" t="s">
        <v>123</v>
      </c>
      <c r="E85" s="64">
        <v>44272</v>
      </c>
      <c r="F85" s="61">
        <v>9</v>
      </c>
      <c r="G85" s="61">
        <v>90.5</v>
      </c>
      <c r="H85" s="16">
        <v>90.5</v>
      </c>
      <c r="I85" s="16">
        <v>0</v>
      </c>
      <c r="J85" s="16">
        <v>0</v>
      </c>
      <c r="K85" s="16">
        <v>0</v>
      </c>
      <c r="L85" s="52">
        <f t="shared" si="12"/>
        <v>1357.5</v>
      </c>
      <c r="M85" s="52">
        <f t="shared" si="13"/>
        <v>45</v>
      </c>
      <c r="N85" s="52">
        <f t="shared" si="14"/>
        <v>1402.5</v>
      </c>
      <c r="O85" s="16"/>
    </row>
    <row r="86" spans="1:15">
      <c r="A86" s="52">
        <f t="shared" si="16"/>
        <v>84</v>
      </c>
      <c r="B86" s="69"/>
      <c r="C86" s="52" t="s">
        <v>102</v>
      </c>
      <c r="D86" s="17" t="s">
        <v>124</v>
      </c>
      <c r="E86" s="64">
        <v>44273</v>
      </c>
      <c r="F86" s="61">
        <v>12</v>
      </c>
      <c r="G86" s="61">
        <v>129.5</v>
      </c>
      <c r="H86" s="16">
        <v>129.5</v>
      </c>
      <c r="I86" s="16">
        <v>0</v>
      </c>
      <c r="J86" s="16">
        <v>0</v>
      </c>
      <c r="K86" s="16">
        <v>0</v>
      </c>
      <c r="L86" s="52">
        <f t="shared" si="12"/>
        <v>1942.5</v>
      </c>
      <c r="M86" s="52">
        <f t="shared" si="13"/>
        <v>60</v>
      </c>
      <c r="N86" s="52">
        <f t="shared" si="14"/>
        <v>2002.5</v>
      </c>
      <c r="O86" s="16"/>
    </row>
    <row r="87" spans="1:15">
      <c r="A87" s="52">
        <f t="shared" si="16"/>
        <v>85</v>
      </c>
      <c r="B87" s="69"/>
      <c r="C87" s="52" t="s">
        <v>102</v>
      </c>
      <c r="D87" s="24" t="s">
        <v>125</v>
      </c>
      <c r="E87" s="64">
        <v>44273</v>
      </c>
      <c r="F87" s="61">
        <v>13</v>
      </c>
      <c r="G87" s="61">
        <v>145.5</v>
      </c>
      <c r="H87" s="16">
        <v>145.5</v>
      </c>
      <c r="I87" s="16">
        <v>0</v>
      </c>
      <c r="J87" s="16">
        <v>0</v>
      </c>
      <c r="K87" s="16">
        <v>0</v>
      </c>
      <c r="L87" s="52">
        <f t="shared" si="12"/>
        <v>2182.5</v>
      </c>
      <c r="M87" s="52">
        <f t="shared" si="13"/>
        <v>65</v>
      </c>
      <c r="N87" s="52">
        <f t="shared" si="14"/>
        <v>2247.5</v>
      </c>
      <c r="O87" s="16"/>
    </row>
    <row r="88" spans="1:15">
      <c r="A88" s="52">
        <f t="shared" si="16"/>
        <v>86</v>
      </c>
      <c r="B88" s="69"/>
      <c r="C88" s="52" t="s">
        <v>102</v>
      </c>
      <c r="D88" s="24" t="s">
        <v>126</v>
      </c>
      <c r="E88" s="64">
        <v>44279</v>
      </c>
      <c r="F88" s="61">
        <v>8</v>
      </c>
      <c r="G88" s="61">
        <v>86</v>
      </c>
      <c r="H88" s="16">
        <v>86</v>
      </c>
      <c r="I88" s="16">
        <v>0</v>
      </c>
      <c r="J88" s="16">
        <v>0</v>
      </c>
      <c r="K88" s="16">
        <v>0</v>
      </c>
      <c r="L88" s="52">
        <f t="shared" si="12"/>
        <v>1290</v>
      </c>
      <c r="M88" s="52">
        <f t="shared" si="13"/>
        <v>40</v>
      </c>
      <c r="N88" s="52">
        <f t="shared" si="14"/>
        <v>1330</v>
      </c>
      <c r="O88" s="16"/>
    </row>
    <row r="89" spans="1:15">
      <c r="A89" s="52">
        <f t="shared" si="16"/>
        <v>87</v>
      </c>
      <c r="B89" s="69"/>
      <c r="C89" s="52" t="s">
        <v>102</v>
      </c>
      <c r="D89" s="24" t="s">
        <v>127</v>
      </c>
      <c r="E89" s="64">
        <v>44264</v>
      </c>
      <c r="F89" s="61">
        <v>6</v>
      </c>
      <c r="G89" s="61">
        <v>58</v>
      </c>
      <c r="H89" s="16">
        <v>18</v>
      </c>
      <c r="I89" s="16">
        <v>0</v>
      </c>
      <c r="J89" s="16">
        <v>0</v>
      </c>
      <c r="K89" s="16">
        <v>0</v>
      </c>
      <c r="L89" s="52">
        <f t="shared" si="12"/>
        <v>990</v>
      </c>
      <c r="M89" s="52">
        <f t="shared" si="13"/>
        <v>30</v>
      </c>
      <c r="N89" s="52">
        <f t="shared" si="14"/>
        <v>1020</v>
      </c>
      <c r="O89" s="16"/>
    </row>
    <row r="90" s="58" customFormat="1" ht="18" customHeight="1" spans="1:15">
      <c r="A90" s="65" t="s">
        <v>128</v>
      </c>
      <c r="B90" s="66"/>
      <c r="C90" s="66"/>
      <c r="D90" s="67"/>
      <c r="E90" s="16"/>
      <c r="F90" s="16">
        <f>SUM(F3:F89)</f>
        <v>1266</v>
      </c>
      <c r="G90" s="16">
        <f t="shared" ref="G90:N90" si="17">SUM(G3:G89)</f>
        <v>13942.5</v>
      </c>
      <c r="H90" s="16">
        <f t="shared" si="17"/>
        <v>2196</v>
      </c>
      <c r="I90" s="16">
        <f t="shared" si="17"/>
        <v>0</v>
      </c>
      <c r="J90" s="16">
        <f t="shared" si="17"/>
        <v>1000</v>
      </c>
      <c r="K90" s="16">
        <f t="shared" si="17"/>
        <v>0</v>
      </c>
      <c r="L90" s="16">
        <f t="shared" si="17"/>
        <v>249077</v>
      </c>
      <c r="M90" s="16">
        <f t="shared" si="17"/>
        <v>6330</v>
      </c>
      <c r="N90" s="16">
        <f t="shared" si="17"/>
        <v>255407</v>
      </c>
      <c r="O90" s="16"/>
    </row>
    <row r="91" s="58" customFormat="1" ht="18" customHeight="1" spans="1:15">
      <c r="A91" s="65" t="s">
        <v>129</v>
      </c>
      <c r="B91" s="66"/>
      <c r="C91" s="66"/>
      <c r="D91" s="67"/>
      <c r="E91" s="72">
        <f>ROUND(N90*1.06,2)</f>
        <v>270731.42</v>
      </c>
      <c r="F91" s="73"/>
      <c r="G91" s="73"/>
      <c r="H91" s="73"/>
      <c r="I91" s="73"/>
      <c r="J91" s="73"/>
      <c r="K91" s="73"/>
      <c r="L91" s="73"/>
      <c r="M91" s="73"/>
      <c r="N91" s="73"/>
      <c r="O91" s="77"/>
    </row>
    <row r="92" s="57" customFormat="1" ht="35.1" customHeight="1" spans="1:15">
      <c r="A92" s="74" t="s">
        <v>130</v>
      </c>
      <c r="B92" s="75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</row>
  </sheetData>
  <mergeCells count="8">
    <mergeCell ref="A1:O1"/>
    <mergeCell ref="C62:E62"/>
    <mergeCell ref="A90:D90"/>
    <mergeCell ref="A91:D91"/>
    <mergeCell ref="E91:O91"/>
    <mergeCell ref="A92:O92"/>
    <mergeCell ref="B3:B62"/>
    <mergeCell ref="B63:B89"/>
  </mergeCells>
  <conditionalFormatting sqref="D63:D71">
    <cfRule type="duplicateValues" dxfId="0" priority="7"/>
    <cfRule type="duplicateValues" dxfId="0" priority="8"/>
  </conditionalFormatting>
  <conditionalFormatting sqref="D63:D79">
    <cfRule type="duplicateValues" dxfId="0" priority="6"/>
  </conditionalFormatting>
  <conditionalFormatting sqref="D63:D85">
    <cfRule type="duplicateValues" dxfId="0" priority="2"/>
  </conditionalFormatting>
  <conditionalFormatting sqref="D87:D89">
    <cfRule type="duplicateValues" dxfId="0" priority="1"/>
  </conditionalFormatting>
  <conditionalFormatting sqref="H81:H85 H87:H89">
    <cfRule type="duplicateValues" dxfId="0" priority="3"/>
    <cfRule type="duplicateValues" dxfId="0" priority="4"/>
    <cfRule type="duplicateValues" dxfId="0" priority="5"/>
  </conditionalFormatting>
  <dataValidations count="1">
    <dataValidation type="list" allowBlank="1" showInputMessage="1" showErrorMessage="1" sqref="C64 C88 C89 C67:C71 C80:C82 C83:C85 C86:C87">
      <formula1>"注塑车间,喷涂车间,总装车间"</formula1>
    </dataValidation>
  </dataValidations>
  <pageMargins left="0.629861111111111" right="0.432638888888889" top="0.472222222222222" bottom="1.33819444444444" header="0.5" footer="0.5"/>
  <pageSetup paperSize="9" scale="69" orientation="portrait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27" customWidth="1"/>
    <col min="2" max="2" width="11.75" style="27" customWidth="1"/>
    <col min="3" max="3" width="7.875" style="27" hidden="1" customWidth="1"/>
    <col min="4" max="4" width="9" style="27"/>
    <col min="5" max="6" width="8.75" style="27" customWidth="1"/>
    <col min="7" max="7" width="10.875" style="27" customWidth="1"/>
    <col min="8" max="8" width="8.75" style="27" customWidth="1"/>
    <col min="9" max="9" width="6.5" style="27" customWidth="1"/>
    <col min="10" max="10" width="9" style="27" customWidth="1"/>
    <col min="11" max="11" width="9.25" style="27" customWidth="1"/>
    <col min="12" max="12" width="10.625" style="27" customWidth="1"/>
    <col min="13" max="13" width="9.75" style="27" customWidth="1"/>
    <col min="14" max="14" width="20" style="28" customWidth="1"/>
    <col min="15" max="15" width="8.875" style="27" customWidth="1"/>
    <col min="16" max="16" width="11.375" style="27" hidden="1" customWidth="1"/>
    <col min="17" max="17" width="13.375" style="27" hidden="1" customWidth="1"/>
    <col min="18" max="18" width="12.75" style="27" hidden="1" customWidth="1"/>
    <col min="19" max="19" width="9" style="27" hidden="1" customWidth="1"/>
    <col min="20" max="20" width="12.625" style="27" hidden="1" customWidth="1"/>
    <col min="21" max="21" width="13.75" style="27" customWidth="1"/>
    <col min="22" max="16384" width="9" style="27"/>
  </cols>
  <sheetData>
    <row r="1" customHeight="1" spans="1:15">
      <c r="A1" s="29" t="s">
        <v>131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4"/>
      <c r="O1" s="29"/>
    </row>
    <row r="2" ht="15" customHeight="1" spans="1:20">
      <c r="A2" s="30" t="s">
        <v>1</v>
      </c>
      <c r="B2" s="30" t="s">
        <v>2</v>
      </c>
      <c r="C2" s="30" t="s">
        <v>132</v>
      </c>
      <c r="D2" s="30" t="s">
        <v>3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45" t="s">
        <v>14</v>
      </c>
      <c r="O2" s="10" t="s">
        <v>133</v>
      </c>
      <c r="P2" s="46" t="s">
        <v>2</v>
      </c>
      <c r="Q2" s="10" t="s">
        <v>134</v>
      </c>
      <c r="R2" s="10" t="s">
        <v>134</v>
      </c>
      <c r="S2" s="10" t="s">
        <v>134</v>
      </c>
      <c r="T2" s="10" t="s">
        <v>128</v>
      </c>
    </row>
    <row r="3" customHeight="1" spans="1:21">
      <c r="A3" s="30">
        <f>ROW()-2</f>
        <v>1</v>
      </c>
      <c r="B3" s="30" t="s">
        <v>135</v>
      </c>
      <c r="C3" s="30"/>
      <c r="D3" s="30" t="s">
        <v>34</v>
      </c>
      <c r="E3" s="30"/>
      <c r="F3" s="30"/>
      <c r="G3" s="30"/>
      <c r="H3" s="30"/>
      <c r="I3" s="30"/>
      <c r="J3" s="30"/>
      <c r="K3" s="30">
        <f>(F3-G3-H3)*18+G3*15+H3*18*0.8+I3-J3</f>
        <v>0</v>
      </c>
      <c r="L3" s="47">
        <f t="shared" ref="L3:L23" si="0">E3*5</f>
        <v>0</v>
      </c>
      <c r="M3" s="30">
        <f t="shared" ref="M3:M23" si="1">ROUND((K3+L3),2)</f>
        <v>0</v>
      </c>
      <c r="N3" s="48"/>
      <c r="O3" s="49"/>
      <c r="U3" s="27" t="s">
        <v>35</v>
      </c>
    </row>
    <row r="4" customHeight="1" spans="1:21">
      <c r="A4" s="30">
        <f>ROW()-2</f>
        <v>2</v>
      </c>
      <c r="B4" s="30" t="s">
        <v>135</v>
      </c>
      <c r="C4" s="30"/>
      <c r="D4" s="30" t="s">
        <v>136</v>
      </c>
      <c r="E4" s="30"/>
      <c r="F4" s="30"/>
      <c r="G4" s="30"/>
      <c r="H4" s="30"/>
      <c r="I4" s="30"/>
      <c r="J4" s="30"/>
      <c r="K4" s="30">
        <f t="shared" ref="K4:K24" si="2">(F4-G4-H4)*18+G4*15+H4*18*0.8+I4-J4</f>
        <v>0</v>
      </c>
      <c r="L4" s="47">
        <f t="shared" si="0"/>
        <v>0</v>
      </c>
      <c r="M4" s="30">
        <f t="shared" si="1"/>
        <v>0</v>
      </c>
      <c r="N4" s="48"/>
      <c r="O4" s="49"/>
      <c r="U4" s="27" t="s">
        <v>137</v>
      </c>
    </row>
    <row r="5" customHeight="1" spans="1:21">
      <c r="A5" s="30">
        <f>ROW()-2</f>
        <v>3</v>
      </c>
      <c r="B5" s="31" t="s">
        <v>135</v>
      </c>
      <c r="C5" s="30"/>
      <c r="D5" s="30" t="s">
        <v>138</v>
      </c>
      <c r="E5" s="30"/>
      <c r="F5" s="30"/>
      <c r="G5" s="30"/>
      <c r="H5" s="30"/>
      <c r="I5" s="30"/>
      <c r="J5" s="30"/>
      <c r="K5" s="30">
        <f t="shared" si="2"/>
        <v>0</v>
      </c>
      <c r="L5" s="47">
        <f t="shared" si="0"/>
        <v>0</v>
      </c>
      <c r="M5" s="30">
        <f t="shared" si="1"/>
        <v>0</v>
      </c>
      <c r="N5" s="48"/>
      <c r="O5" s="49"/>
      <c r="U5" s="27" t="e">
        <v>#N/A</v>
      </c>
    </row>
    <row r="6" customHeight="1" spans="1:21">
      <c r="A6" s="30">
        <f>ROW()-2</f>
        <v>4</v>
      </c>
      <c r="B6" s="30" t="s">
        <v>135</v>
      </c>
      <c r="C6" s="30"/>
      <c r="D6" s="30" t="s">
        <v>139</v>
      </c>
      <c r="E6" s="30"/>
      <c r="F6" s="30"/>
      <c r="G6" s="30"/>
      <c r="H6" s="30"/>
      <c r="I6" s="30"/>
      <c r="J6" s="30"/>
      <c r="K6" s="30">
        <f t="shared" si="2"/>
        <v>0</v>
      </c>
      <c r="L6" s="47">
        <f t="shared" si="0"/>
        <v>0</v>
      </c>
      <c r="M6" s="30">
        <f t="shared" si="1"/>
        <v>0</v>
      </c>
      <c r="N6" s="48"/>
      <c r="O6" s="49"/>
      <c r="U6" s="27" t="e">
        <v>#N/A</v>
      </c>
    </row>
    <row r="7" customHeight="1" spans="1:21">
      <c r="A7" s="30">
        <f>ROW()-2</f>
        <v>5</v>
      </c>
      <c r="B7" s="31" t="s">
        <v>135</v>
      </c>
      <c r="C7" s="30"/>
      <c r="D7" s="30" t="s">
        <v>140</v>
      </c>
      <c r="E7" s="30"/>
      <c r="F7" s="30"/>
      <c r="G7" s="30"/>
      <c r="H7" s="30"/>
      <c r="I7" s="30"/>
      <c r="J7" s="30"/>
      <c r="K7" s="30">
        <f t="shared" si="2"/>
        <v>0</v>
      </c>
      <c r="L7" s="47">
        <f t="shared" si="0"/>
        <v>0</v>
      </c>
      <c r="M7" s="30">
        <f t="shared" si="1"/>
        <v>0</v>
      </c>
      <c r="N7" s="48"/>
      <c r="O7" s="49"/>
      <c r="U7" s="27" t="e">
        <v>#N/A</v>
      </c>
    </row>
    <row r="8" customHeight="1" spans="1:21">
      <c r="A8" s="30">
        <f t="shared" ref="A8:A21" si="3">ROW()-2</f>
        <v>6</v>
      </c>
      <c r="B8" s="30" t="s">
        <v>135</v>
      </c>
      <c r="C8" s="30"/>
      <c r="D8" s="30" t="s">
        <v>141</v>
      </c>
      <c r="E8" s="30"/>
      <c r="F8" s="30"/>
      <c r="G8" s="30"/>
      <c r="H8" s="30"/>
      <c r="I8" s="30"/>
      <c r="J8" s="30"/>
      <c r="K8" s="30">
        <f t="shared" si="2"/>
        <v>0</v>
      </c>
      <c r="L8" s="47">
        <f t="shared" si="0"/>
        <v>0</v>
      </c>
      <c r="M8" s="30">
        <f t="shared" si="1"/>
        <v>0</v>
      </c>
      <c r="N8" s="48"/>
      <c r="O8" s="49"/>
      <c r="U8" s="27" t="e">
        <v>#N/A</v>
      </c>
    </row>
    <row r="9" customHeight="1" spans="1:21">
      <c r="A9" s="30">
        <f t="shared" si="3"/>
        <v>7</v>
      </c>
      <c r="B9" s="31" t="s">
        <v>135</v>
      </c>
      <c r="C9" s="30"/>
      <c r="D9" s="30" t="s">
        <v>142</v>
      </c>
      <c r="E9" s="30"/>
      <c r="F9" s="30"/>
      <c r="G9" s="30"/>
      <c r="H9" s="30"/>
      <c r="I9" s="30"/>
      <c r="J9" s="30"/>
      <c r="K9" s="30">
        <f t="shared" si="2"/>
        <v>0</v>
      </c>
      <c r="L9" s="47">
        <f t="shared" si="0"/>
        <v>0</v>
      </c>
      <c r="M9" s="30">
        <f t="shared" si="1"/>
        <v>0</v>
      </c>
      <c r="N9" s="48"/>
      <c r="O9" s="49"/>
      <c r="U9" s="27" t="e">
        <v>#N/A</v>
      </c>
    </row>
    <row r="10" customHeight="1" spans="1:21">
      <c r="A10" s="30">
        <f t="shared" si="3"/>
        <v>8</v>
      </c>
      <c r="B10" s="30" t="s">
        <v>135</v>
      </c>
      <c r="C10" s="30"/>
      <c r="D10" s="30" t="s">
        <v>143</v>
      </c>
      <c r="E10" s="30"/>
      <c r="F10" s="30"/>
      <c r="G10" s="30"/>
      <c r="H10" s="30"/>
      <c r="I10" s="30"/>
      <c r="J10" s="30"/>
      <c r="K10" s="30">
        <f t="shared" si="2"/>
        <v>0</v>
      </c>
      <c r="L10" s="47">
        <f t="shared" si="0"/>
        <v>0</v>
      </c>
      <c r="M10" s="30">
        <f t="shared" si="1"/>
        <v>0</v>
      </c>
      <c r="N10" s="48"/>
      <c r="O10" s="49"/>
      <c r="U10" s="27" t="e">
        <v>#N/A</v>
      </c>
    </row>
    <row r="11" customHeight="1" spans="1:21">
      <c r="A11" s="30">
        <f t="shared" si="3"/>
        <v>9</v>
      </c>
      <c r="B11" s="32" t="s">
        <v>135</v>
      </c>
      <c r="C11" s="33"/>
      <c r="D11" s="33" t="s">
        <v>144</v>
      </c>
      <c r="E11" s="33"/>
      <c r="F11" s="33"/>
      <c r="G11" s="33"/>
      <c r="H11" s="33"/>
      <c r="I11" s="33"/>
      <c r="J11" s="33"/>
      <c r="K11" s="33">
        <f t="shared" si="2"/>
        <v>0</v>
      </c>
      <c r="L11" s="50">
        <f t="shared" si="0"/>
        <v>0</v>
      </c>
      <c r="M11" s="33">
        <f t="shared" si="1"/>
        <v>0</v>
      </c>
      <c r="N11" s="51"/>
      <c r="O11" s="49"/>
      <c r="U11" s="27" t="s">
        <v>145</v>
      </c>
    </row>
    <row r="12" customHeight="1" spans="1:21">
      <c r="A12" s="30">
        <f t="shared" si="3"/>
        <v>10</v>
      </c>
      <c r="B12" s="30" t="s">
        <v>146</v>
      </c>
      <c r="C12" s="30"/>
      <c r="D12" s="30" t="s">
        <v>147</v>
      </c>
      <c r="E12" s="30"/>
      <c r="F12" s="30"/>
      <c r="G12" s="30"/>
      <c r="H12" s="30"/>
      <c r="I12" s="30"/>
      <c r="J12" s="30"/>
      <c r="K12" s="30">
        <f t="shared" si="2"/>
        <v>0</v>
      </c>
      <c r="L12" s="47">
        <f t="shared" si="0"/>
        <v>0</v>
      </c>
      <c r="M12" s="30">
        <f t="shared" si="1"/>
        <v>0</v>
      </c>
      <c r="N12" s="48"/>
      <c r="O12" s="49"/>
      <c r="U12" s="27" t="s">
        <v>148</v>
      </c>
    </row>
    <row r="13" customHeight="1" spans="1:21">
      <c r="A13" s="30">
        <f t="shared" si="3"/>
        <v>11</v>
      </c>
      <c r="B13" s="34" t="s">
        <v>146</v>
      </c>
      <c r="C13" s="30"/>
      <c r="D13" s="30" t="s">
        <v>149</v>
      </c>
      <c r="E13" s="30"/>
      <c r="F13" s="30"/>
      <c r="G13" s="30"/>
      <c r="H13" s="30"/>
      <c r="I13" s="30"/>
      <c r="J13" s="30"/>
      <c r="K13" s="30">
        <f t="shared" si="2"/>
        <v>0</v>
      </c>
      <c r="L13" s="47">
        <f t="shared" si="0"/>
        <v>0</v>
      </c>
      <c r="M13" s="30">
        <f t="shared" si="1"/>
        <v>0</v>
      </c>
      <c r="N13" s="48"/>
      <c r="O13" s="49"/>
      <c r="U13" s="27" t="e">
        <v>#N/A</v>
      </c>
    </row>
    <row r="14" customHeight="1" spans="1:21">
      <c r="A14" s="30">
        <f t="shared" si="3"/>
        <v>12</v>
      </c>
      <c r="B14" s="34" t="s">
        <v>146</v>
      </c>
      <c r="C14" s="30"/>
      <c r="D14" s="30" t="s">
        <v>19</v>
      </c>
      <c r="E14" s="30"/>
      <c r="F14" s="30"/>
      <c r="G14" s="30"/>
      <c r="H14" s="30"/>
      <c r="I14" s="30"/>
      <c r="J14" s="30"/>
      <c r="K14" s="30">
        <f t="shared" si="2"/>
        <v>0</v>
      </c>
      <c r="L14" s="47">
        <f t="shared" si="0"/>
        <v>0</v>
      </c>
      <c r="M14" s="30">
        <f t="shared" si="1"/>
        <v>0</v>
      </c>
      <c r="N14" s="48"/>
      <c r="O14" s="49"/>
      <c r="U14" s="27">
        <v>0</v>
      </c>
    </row>
    <row r="15" customHeight="1" spans="1:21">
      <c r="A15" s="30">
        <f t="shared" si="3"/>
        <v>13</v>
      </c>
      <c r="B15" s="34" t="s">
        <v>146</v>
      </c>
      <c r="C15" s="30"/>
      <c r="D15" s="30" t="s">
        <v>150</v>
      </c>
      <c r="E15" s="30"/>
      <c r="F15" s="30"/>
      <c r="G15" s="30"/>
      <c r="H15" s="30"/>
      <c r="I15" s="30"/>
      <c r="J15" s="30"/>
      <c r="K15" s="30">
        <f t="shared" si="2"/>
        <v>0</v>
      </c>
      <c r="L15" s="47">
        <f t="shared" si="0"/>
        <v>0</v>
      </c>
      <c r="M15" s="30">
        <f t="shared" si="1"/>
        <v>0</v>
      </c>
      <c r="N15" s="48"/>
      <c r="O15" s="49"/>
      <c r="U15" s="27" t="e">
        <v>#N/A</v>
      </c>
    </row>
    <row r="16" customHeight="1" spans="1:21">
      <c r="A16" s="30">
        <f t="shared" si="3"/>
        <v>14</v>
      </c>
      <c r="B16" s="35" t="s">
        <v>151</v>
      </c>
      <c r="C16" s="30" t="s">
        <v>152</v>
      </c>
      <c r="D16" s="30" t="s">
        <v>153</v>
      </c>
      <c r="E16" s="30"/>
      <c r="F16" s="30"/>
      <c r="G16" s="30"/>
      <c r="H16" s="30"/>
      <c r="I16" s="30"/>
      <c r="J16" s="30"/>
      <c r="K16" s="30">
        <f t="shared" si="2"/>
        <v>0</v>
      </c>
      <c r="L16" s="47">
        <f t="shared" si="0"/>
        <v>0</v>
      </c>
      <c r="M16" s="30">
        <f t="shared" si="1"/>
        <v>0</v>
      </c>
      <c r="N16" s="48"/>
      <c r="O16" s="49"/>
      <c r="U16" s="27" t="e">
        <v>#N/A</v>
      </c>
    </row>
    <row r="17" customHeight="1" spans="1:21">
      <c r="A17" s="30">
        <f t="shared" si="3"/>
        <v>15</v>
      </c>
      <c r="B17" s="35" t="s">
        <v>151</v>
      </c>
      <c r="C17" s="30"/>
      <c r="D17" s="30" t="s">
        <v>154</v>
      </c>
      <c r="E17" s="30"/>
      <c r="F17" s="30"/>
      <c r="G17" s="30"/>
      <c r="H17" s="30"/>
      <c r="I17" s="30"/>
      <c r="J17" s="30"/>
      <c r="K17" s="30">
        <f t="shared" si="2"/>
        <v>0</v>
      </c>
      <c r="L17" s="47">
        <f t="shared" si="0"/>
        <v>0</v>
      </c>
      <c r="M17" s="30">
        <f t="shared" si="1"/>
        <v>0</v>
      </c>
      <c r="N17" s="48"/>
      <c r="O17" s="49"/>
      <c r="U17" s="56">
        <v>44151</v>
      </c>
    </row>
    <row r="18" customHeight="1" spans="1:21">
      <c r="A18" s="30">
        <f t="shared" si="3"/>
        <v>16</v>
      </c>
      <c r="B18" s="30" t="s">
        <v>155</v>
      </c>
      <c r="C18" s="30"/>
      <c r="D18" s="30" t="s">
        <v>63</v>
      </c>
      <c r="E18" s="30"/>
      <c r="F18" s="30"/>
      <c r="G18" s="30"/>
      <c r="H18" s="30"/>
      <c r="I18" s="30"/>
      <c r="J18" s="30"/>
      <c r="K18" s="30">
        <f t="shared" si="2"/>
        <v>0</v>
      </c>
      <c r="L18" s="47">
        <f t="shared" si="0"/>
        <v>0</v>
      </c>
      <c r="M18" s="30">
        <f t="shared" si="1"/>
        <v>0</v>
      </c>
      <c r="N18" s="48"/>
      <c r="O18" s="49"/>
      <c r="U18" s="27" t="s">
        <v>64</v>
      </c>
    </row>
    <row r="19" customHeight="1" spans="1:21">
      <c r="A19" s="30">
        <f t="shared" si="3"/>
        <v>17</v>
      </c>
      <c r="B19" s="30" t="s">
        <v>155</v>
      </c>
      <c r="C19" s="30"/>
      <c r="D19" s="30" t="s">
        <v>65</v>
      </c>
      <c r="E19" s="30"/>
      <c r="F19" s="30"/>
      <c r="G19" s="30"/>
      <c r="H19" s="30"/>
      <c r="I19" s="30"/>
      <c r="J19" s="52"/>
      <c r="K19" s="30">
        <f t="shared" si="2"/>
        <v>0</v>
      </c>
      <c r="L19" s="47">
        <f t="shared" si="0"/>
        <v>0</v>
      </c>
      <c r="M19" s="30">
        <f t="shared" si="1"/>
        <v>0</v>
      </c>
      <c r="N19" s="48"/>
      <c r="O19" s="49"/>
      <c r="U19" s="27" t="s">
        <v>66</v>
      </c>
    </row>
    <row r="20" s="26" customFormat="1" ht="21" customHeight="1" spans="1:21">
      <c r="A20" s="30">
        <f t="shared" si="3"/>
        <v>18</v>
      </c>
      <c r="B20" s="30" t="s">
        <v>156</v>
      </c>
      <c r="C20" s="36"/>
      <c r="D20" s="30" t="s">
        <v>68</v>
      </c>
      <c r="E20" s="30"/>
      <c r="F20" s="30"/>
      <c r="G20" s="30"/>
      <c r="H20" s="30"/>
      <c r="I20" s="30"/>
      <c r="J20" s="30"/>
      <c r="K20" s="30">
        <f t="shared" si="2"/>
        <v>0</v>
      </c>
      <c r="L20" s="47">
        <f t="shared" si="0"/>
        <v>0</v>
      </c>
      <c r="M20" s="30">
        <f t="shared" si="1"/>
        <v>0</v>
      </c>
      <c r="N20" s="48"/>
      <c r="O20" s="49"/>
      <c r="U20" s="27" t="s">
        <v>69</v>
      </c>
    </row>
    <row r="21" s="26" customFormat="1" ht="21" customHeight="1" spans="1:21">
      <c r="A21" s="30">
        <f t="shared" si="3"/>
        <v>19</v>
      </c>
      <c r="B21" s="30" t="s">
        <v>156</v>
      </c>
      <c r="C21" s="36"/>
      <c r="D21" s="30" t="s">
        <v>70</v>
      </c>
      <c r="E21" s="30"/>
      <c r="F21" s="30"/>
      <c r="G21" s="30"/>
      <c r="H21" s="30"/>
      <c r="I21" s="30"/>
      <c r="J21" s="30"/>
      <c r="K21" s="30">
        <f t="shared" si="2"/>
        <v>0</v>
      </c>
      <c r="L21" s="47">
        <f t="shared" si="0"/>
        <v>0</v>
      </c>
      <c r="M21" s="30">
        <f t="shared" si="1"/>
        <v>0</v>
      </c>
      <c r="N21" s="48"/>
      <c r="O21" s="49"/>
      <c r="U21" s="27" t="s">
        <v>71</v>
      </c>
    </row>
    <row r="22" s="26" customFormat="1" ht="21" customHeight="1" spans="1:21">
      <c r="A22" s="30">
        <f t="shared" ref="A22:A31" si="4">ROW()-2</f>
        <v>20</v>
      </c>
      <c r="B22" s="30" t="s">
        <v>156</v>
      </c>
      <c r="C22" s="36"/>
      <c r="D22" s="30" t="s">
        <v>157</v>
      </c>
      <c r="E22" s="30"/>
      <c r="F22" s="30"/>
      <c r="G22" s="30"/>
      <c r="H22" s="30"/>
      <c r="I22" s="30"/>
      <c r="J22" s="30"/>
      <c r="K22" s="30">
        <f t="shared" si="2"/>
        <v>0</v>
      </c>
      <c r="L22" s="47">
        <f t="shared" si="0"/>
        <v>0</v>
      </c>
      <c r="M22" s="30">
        <f t="shared" si="1"/>
        <v>0</v>
      </c>
      <c r="N22" s="48"/>
      <c r="O22" s="49"/>
      <c r="U22" s="27" t="s">
        <v>158</v>
      </c>
    </row>
    <row r="23" customHeight="1" spans="1:21">
      <c r="A23" s="30">
        <f t="shared" si="4"/>
        <v>21</v>
      </c>
      <c r="B23" s="30" t="s">
        <v>156</v>
      </c>
      <c r="C23" s="30"/>
      <c r="D23" s="30" t="s">
        <v>72</v>
      </c>
      <c r="E23" s="30"/>
      <c r="F23" s="30"/>
      <c r="G23" s="30"/>
      <c r="H23" s="30"/>
      <c r="I23" s="30"/>
      <c r="J23" s="30"/>
      <c r="K23" s="30">
        <f t="shared" si="2"/>
        <v>0</v>
      </c>
      <c r="L23" s="47">
        <f t="shared" si="0"/>
        <v>0</v>
      </c>
      <c r="M23" s="30">
        <f t="shared" si="1"/>
        <v>0</v>
      </c>
      <c r="N23" s="48"/>
      <c r="O23" s="49"/>
      <c r="U23" s="27" t="s">
        <v>73</v>
      </c>
    </row>
    <row r="24" customHeight="1" spans="1:21">
      <c r="A24" s="30">
        <f t="shared" si="4"/>
        <v>22</v>
      </c>
      <c r="B24" s="30" t="s">
        <v>156</v>
      </c>
      <c r="C24" s="37"/>
      <c r="D24" s="30" t="s">
        <v>74</v>
      </c>
      <c r="E24" s="30"/>
      <c r="F24" s="30"/>
      <c r="G24" s="30"/>
      <c r="H24" s="30"/>
      <c r="I24" s="30"/>
      <c r="J24" s="30"/>
      <c r="K24" s="30">
        <f t="shared" si="2"/>
        <v>0</v>
      </c>
      <c r="L24" s="47">
        <f t="shared" ref="L24:L45" si="5">E24*5</f>
        <v>0</v>
      </c>
      <c r="M24" s="30">
        <f t="shared" ref="M24:M45" si="6">ROUND((K24+L24),2)</f>
        <v>0</v>
      </c>
      <c r="N24" s="48"/>
      <c r="O24" s="49"/>
      <c r="U24" s="27" t="e">
        <v>#N/A</v>
      </c>
    </row>
    <row r="25" customHeight="1" spans="1:21">
      <c r="A25" s="30">
        <f t="shared" si="4"/>
        <v>23</v>
      </c>
      <c r="B25" s="30" t="s">
        <v>156</v>
      </c>
      <c r="C25" s="37"/>
      <c r="D25" s="30" t="s">
        <v>76</v>
      </c>
      <c r="E25" s="30"/>
      <c r="F25" s="30"/>
      <c r="G25" s="30"/>
      <c r="H25" s="30"/>
      <c r="I25" s="30"/>
      <c r="J25" s="30"/>
      <c r="K25" s="30">
        <f t="shared" ref="K25:K44" si="7">(F25-G25-H25)*18+G25*15+H25*18*0.8+I25-J25</f>
        <v>0</v>
      </c>
      <c r="L25" s="47">
        <f t="shared" si="5"/>
        <v>0</v>
      </c>
      <c r="M25" s="30">
        <f t="shared" si="6"/>
        <v>0</v>
      </c>
      <c r="N25" s="48"/>
      <c r="O25" s="49"/>
      <c r="U25" s="27" t="s">
        <v>75</v>
      </c>
    </row>
    <row r="26" customHeight="1" spans="1:21">
      <c r="A26" s="30">
        <f t="shared" si="4"/>
        <v>24</v>
      </c>
      <c r="B26" s="30" t="s">
        <v>156</v>
      </c>
      <c r="C26" s="30"/>
      <c r="D26" s="30" t="s">
        <v>77</v>
      </c>
      <c r="E26" s="30"/>
      <c r="F26" s="30"/>
      <c r="G26" s="30"/>
      <c r="H26" s="30"/>
      <c r="I26" s="30"/>
      <c r="J26" s="30"/>
      <c r="K26" s="30">
        <f t="shared" si="7"/>
        <v>0</v>
      </c>
      <c r="L26" s="47">
        <f t="shared" si="5"/>
        <v>0</v>
      </c>
      <c r="M26" s="30">
        <f t="shared" si="6"/>
        <v>0</v>
      </c>
      <c r="N26" s="48"/>
      <c r="O26" s="49"/>
      <c r="U26" s="27">
        <v>0</v>
      </c>
    </row>
    <row r="27" customHeight="1" spans="1:21">
      <c r="A27" s="30">
        <f t="shared" si="4"/>
        <v>25</v>
      </c>
      <c r="B27" s="33" t="s">
        <v>156</v>
      </c>
      <c r="C27" s="38"/>
      <c r="D27" s="39" t="s">
        <v>78</v>
      </c>
      <c r="E27" s="33"/>
      <c r="F27" s="33"/>
      <c r="G27" s="33"/>
      <c r="H27" s="33"/>
      <c r="I27" s="33"/>
      <c r="J27" s="33"/>
      <c r="K27" s="30">
        <f t="shared" si="7"/>
        <v>0</v>
      </c>
      <c r="L27" s="50">
        <f t="shared" si="5"/>
        <v>0</v>
      </c>
      <c r="M27" s="33">
        <f t="shared" si="6"/>
        <v>0</v>
      </c>
      <c r="N27" s="51"/>
      <c r="O27" s="49"/>
      <c r="U27" s="27" t="s">
        <v>79</v>
      </c>
    </row>
    <row r="28" customHeight="1" spans="1:21">
      <c r="A28" s="30">
        <f t="shared" si="4"/>
        <v>26</v>
      </c>
      <c r="B28" s="33" t="s">
        <v>156</v>
      </c>
      <c r="C28" s="38"/>
      <c r="D28" s="39" t="s">
        <v>159</v>
      </c>
      <c r="E28" s="33"/>
      <c r="F28" s="33"/>
      <c r="G28" s="33"/>
      <c r="H28" s="33"/>
      <c r="I28" s="33"/>
      <c r="J28" s="33"/>
      <c r="K28" s="30">
        <f t="shared" si="7"/>
        <v>0</v>
      </c>
      <c r="L28" s="50">
        <f t="shared" si="5"/>
        <v>0</v>
      </c>
      <c r="M28" s="33">
        <f t="shared" si="6"/>
        <v>0</v>
      </c>
      <c r="N28" s="51"/>
      <c r="O28" s="49"/>
      <c r="U28" s="27" t="s">
        <v>160</v>
      </c>
    </row>
    <row r="29" customHeight="1" spans="1:21">
      <c r="A29" s="30">
        <f t="shared" si="4"/>
        <v>27</v>
      </c>
      <c r="B29" s="33" t="s">
        <v>156</v>
      </c>
      <c r="C29" s="38"/>
      <c r="D29" s="39" t="s">
        <v>161</v>
      </c>
      <c r="E29" s="33"/>
      <c r="F29" s="33"/>
      <c r="G29" s="33"/>
      <c r="H29" s="33"/>
      <c r="I29" s="33"/>
      <c r="J29" s="33"/>
      <c r="K29" s="30">
        <f t="shared" si="7"/>
        <v>0</v>
      </c>
      <c r="L29" s="50">
        <f t="shared" si="5"/>
        <v>0</v>
      </c>
      <c r="M29" s="33">
        <f t="shared" si="6"/>
        <v>0</v>
      </c>
      <c r="N29" s="51"/>
      <c r="O29" s="49"/>
      <c r="U29" s="27" t="s">
        <v>160</v>
      </c>
    </row>
    <row r="30" customHeight="1" spans="1:21">
      <c r="A30" s="30">
        <f t="shared" si="4"/>
        <v>28</v>
      </c>
      <c r="B30" s="33" t="s">
        <v>156</v>
      </c>
      <c r="C30" s="38"/>
      <c r="D30" s="39" t="s">
        <v>80</v>
      </c>
      <c r="E30" s="33"/>
      <c r="F30" s="33"/>
      <c r="G30" s="33"/>
      <c r="H30" s="33"/>
      <c r="I30" s="33"/>
      <c r="J30" s="33"/>
      <c r="K30" s="30">
        <f t="shared" si="7"/>
        <v>0</v>
      </c>
      <c r="L30" s="50">
        <f t="shared" si="5"/>
        <v>0</v>
      </c>
      <c r="M30" s="33">
        <f t="shared" si="6"/>
        <v>0</v>
      </c>
      <c r="N30" s="51"/>
      <c r="O30" s="49"/>
      <c r="U30" s="27" t="s">
        <v>81</v>
      </c>
    </row>
    <row r="31" customHeight="1" spans="1:21">
      <c r="A31" s="30">
        <f t="shared" si="4"/>
        <v>29</v>
      </c>
      <c r="B31" s="33" t="s">
        <v>156</v>
      </c>
      <c r="C31" s="38"/>
      <c r="D31" s="39" t="s">
        <v>162</v>
      </c>
      <c r="E31" s="33"/>
      <c r="F31" s="33"/>
      <c r="G31" s="33"/>
      <c r="H31" s="33"/>
      <c r="I31" s="33"/>
      <c r="J31" s="33"/>
      <c r="K31" s="30">
        <f t="shared" si="7"/>
        <v>0</v>
      </c>
      <c r="L31" s="50">
        <f t="shared" si="5"/>
        <v>0</v>
      </c>
      <c r="M31" s="33">
        <f t="shared" si="6"/>
        <v>0</v>
      </c>
      <c r="N31" s="51"/>
      <c r="O31" s="49"/>
      <c r="U31" s="27" t="s">
        <v>81</v>
      </c>
    </row>
    <row r="32" customHeight="1" spans="1:21">
      <c r="A32" s="30">
        <f t="shared" ref="A32:A41" si="8">ROW()-2</f>
        <v>30</v>
      </c>
      <c r="B32" s="33" t="s">
        <v>156</v>
      </c>
      <c r="C32" s="38"/>
      <c r="D32" s="39" t="s">
        <v>163</v>
      </c>
      <c r="E32" s="33"/>
      <c r="F32" s="33"/>
      <c r="G32" s="33"/>
      <c r="H32" s="33"/>
      <c r="I32" s="33"/>
      <c r="J32" s="33"/>
      <c r="K32" s="30">
        <f t="shared" si="7"/>
        <v>0</v>
      </c>
      <c r="L32" s="50">
        <f t="shared" si="5"/>
        <v>0</v>
      </c>
      <c r="M32" s="33">
        <f t="shared" si="6"/>
        <v>0</v>
      </c>
      <c r="N32" s="51"/>
      <c r="O32" s="49"/>
      <c r="U32" s="56">
        <v>44133</v>
      </c>
    </row>
    <row r="33" customHeight="1" spans="1:21">
      <c r="A33" s="30">
        <f t="shared" si="8"/>
        <v>31</v>
      </c>
      <c r="B33" s="33" t="s">
        <v>156</v>
      </c>
      <c r="C33" s="38"/>
      <c r="D33" s="39" t="s">
        <v>164</v>
      </c>
      <c r="E33" s="33"/>
      <c r="F33" s="33"/>
      <c r="G33" s="33"/>
      <c r="H33" s="33"/>
      <c r="I33" s="33"/>
      <c r="J33" s="33"/>
      <c r="K33" s="30">
        <f t="shared" si="7"/>
        <v>0</v>
      </c>
      <c r="L33" s="50">
        <f t="shared" si="5"/>
        <v>0</v>
      </c>
      <c r="M33" s="33">
        <f t="shared" si="6"/>
        <v>0</v>
      </c>
      <c r="N33" s="51"/>
      <c r="O33" s="49"/>
      <c r="U33" s="27" t="s">
        <v>165</v>
      </c>
    </row>
    <row r="34" customHeight="1" spans="1:21">
      <c r="A34" s="30">
        <f t="shared" si="8"/>
        <v>32</v>
      </c>
      <c r="B34" s="30" t="s">
        <v>156</v>
      </c>
      <c r="C34" s="40"/>
      <c r="D34" s="41" t="s">
        <v>166</v>
      </c>
      <c r="E34" s="30"/>
      <c r="F34" s="30"/>
      <c r="G34" s="30"/>
      <c r="H34" s="30"/>
      <c r="I34" s="30"/>
      <c r="J34" s="30"/>
      <c r="K34" s="30">
        <f t="shared" si="7"/>
        <v>0</v>
      </c>
      <c r="L34" s="47">
        <f t="shared" si="5"/>
        <v>0</v>
      </c>
      <c r="M34" s="30">
        <f t="shared" si="6"/>
        <v>0</v>
      </c>
      <c r="N34" s="48"/>
      <c r="O34" s="49"/>
      <c r="U34" s="27" t="e">
        <v>#N/A</v>
      </c>
    </row>
    <row r="35" customHeight="1" spans="1:21">
      <c r="A35" s="30">
        <f t="shared" si="8"/>
        <v>33</v>
      </c>
      <c r="B35" s="30" t="s">
        <v>156</v>
      </c>
      <c r="C35" s="40"/>
      <c r="D35" s="41" t="s">
        <v>167</v>
      </c>
      <c r="E35" s="30"/>
      <c r="F35" s="30"/>
      <c r="G35" s="30"/>
      <c r="H35" s="30"/>
      <c r="I35" s="30"/>
      <c r="J35" s="30"/>
      <c r="K35" s="30">
        <f t="shared" si="7"/>
        <v>0</v>
      </c>
      <c r="L35" s="47">
        <f t="shared" si="5"/>
        <v>0</v>
      </c>
      <c r="M35" s="30">
        <f t="shared" si="6"/>
        <v>0</v>
      </c>
      <c r="N35" s="48"/>
      <c r="O35" s="49"/>
      <c r="U35" s="27" t="e">
        <v>#N/A</v>
      </c>
    </row>
    <row r="36" customHeight="1" spans="1:21">
      <c r="A36" s="30">
        <f t="shared" si="8"/>
        <v>34</v>
      </c>
      <c r="B36" s="33" t="s">
        <v>156</v>
      </c>
      <c r="C36" s="38"/>
      <c r="D36" s="39" t="s">
        <v>168</v>
      </c>
      <c r="E36" s="33"/>
      <c r="F36" s="33"/>
      <c r="G36" s="33"/>
      <c r="H36" s="33"/>
      <c r="I36" s="33"/>
      <c r="J36" s="33"/>
      <c r="K36" s="30">
        <f t="shared" si="7"/>
        <v>0</v>
      </c>
      <c r="L36" s="50">
        <f t="shared" si="5"/>
        <v>0</v>
      </c>
      <c r="M36" s="33">
        <f t="shared" si="6"/>
        <v>0</v>
      </c>
      <c r="N36" s="51"/>
      <c r="O36" s="49"/>
      <c r="U36" s="27" t="s">
        <v>169</v>
      </c>
    </row>
    <row r="37" customHeight="1" spans="1:21">
      <c r="A37" s="30">
        <f t="shared" si="8"/>
        <v>35</v>
      </c>
      <c r="B37" s="33" t="s">
        <v>156</v>
      </c>
      <c r="C37" s="38"/>
      <c r="D37" s="39" t="s">
        <v>170</v>
      </c>
      <c r="E37" s="33"/>
      <c r="F37" s="33"/>
      <c r="G37" s="33"/>
      <c r="H37" s="33"/>
      <c r="I37" s="33"/>
      <c r="J37" s="33"/>
      <c r="K37" s="30">
        <f t="shared" si="7"/>
        <v>0</v>
      </c>
      <c r="L37" s="50">
        <f t="shared" si="5"/>
        <v>0</v>
      </c>
      <c r="M37" s="33">
        <f t="shared" si="6"/>
        <v>0</v>
      </c>
      <c r="N37" s="51"/>
      <c r="O37" s="49"/>
      <c r="U37" s="27" t="s">
        <v>171</v>
      </c>
    </row>
    <row r="38" customHeight="1" spans="1:21">
      <c r="A38" s="30">
        <f t="shared" si="8"/>
        <v>36</v>
      </c>
      <c r="B38" s="33" t="s">
        <v>156</v>
      </c>
      <c r="C38" s="38"/>
      <c r="D38" s="39" t="s">
        <v>172</v>
      </c>
      <c r="E38" s="33"/>
      <c r="F38" s="33"/>
      <c r="G38" s="33"/>
      <c r="H38" s="33"/>
      <c r="I38" s="33"/>
      <c r="J38" s="33"/>
      <c r="K38" s="30">
        <f t="shared" si="7"/>
        <v>0</v>
      </c>
      <c r="L38" s="50">
        <f t="shared" si="5"/>
        <v>0</v>
      </c>
      <c r="M38" s="33">
        <f t="shared" si="6"/>
        <v>0</v>
      </c>
      <c r="N38" s="51"/>
      <c r="O38" s="49"/>
      <c r="U38" s="27" t="s">
        <v>173</v>
      </c>
    </row>
    <row r="39" customHeight="1" spans="1:21">
      <c r="A39" s="30">
        <f t="shared" si="8"/>
        <v>37</v>
      </c>
      <c r="B39" s="33" t="s">
        <v>156</v>
      </c>
      <c r="C39" s="38"/>
      <c r="D39" s="39" t="s">
        <v>174</v>
      </c>
      <c r="E39" s="33"/>
      <c r="F39" s="33"/>
      <c r="G39" s="33"/>
      <c r="H39" s="33"/>
      <c r="I39" s="33"/>
      <c r="J39" s="33"/>
      <c r="K39" s="30">
        <f t="shared" si="7"/>
        <v>0</v>
      </c>
      <c r="L39" s="50">
        <f t="shared" si="5"/>
        <v>0</v>
      </c>
      <c r="M39" s="33">
        <f t="shared" si="6"/>
        <v>0</v>
      </c>
      <c r="N39" s="51"/>
      <c r="O39" s="49"/>
      <c r="U39" s="27" t="s">
        <v>173</v>
      </c>
    </row>
    <row r="40" customHeight="1" spans="1:21">
      <c r="A40" s="30">
        <f t="shared" si="8"/>
        <v>38</v>
      </c>
      <c r="B40" s="33" t="s">
        <v>156</v>
      </c>
      <c r="C40" s="38"/>
      <c r="D40" s="39" t="s">
        <v>175</v>
      </c>
      <c r="E40" s="33"/>
      <c r="F40" s="33"/>
      <c r="G40" s="33"/>
      <c r="H40" s="33"/>
      <c r="I40" s="33"/>
      <c r="J40" s="33"/>
      <c r="K40" s="30">
        <f t="shared" si="7"/>
        <v>0</v>
      </c>
      <c r="L40" s="50">
        <f t="shared" si="5"/>
        <v>0</v>
      </c>
      <c r="M40" s="33">
        <f t="shared" si="6"/>
        <v>0</v>
      </c>
      <c r="N40" s="51"/>
      <c r="O40" s="49"/>
      <c r="U40" s="56">
        <v>44155</v>
      </c>
    </row>
    <row r="41" customHeight="1" spans="1:21">
      <c r="A41" s="30">
        <f t="shared" si="8"/>
        <v>39</v>
      </c>
      <c r="B41" s="33" t="s">
        <v>156</v>
      </c>
      <c r="C41" s="38"/>
      <c r="D41" s="39" t="s">
        <v>176</v>
      </c>
      <c r="E41" s="33"/>
      <c r="F41" s="33"/>
      <c r="G41" s="33"/>
      <c r="H41" s="33"/>
      <c r="I41" s="33"/>
      <c r="J41" s="33"/>
      <c r="K41" s="30">
        <f t="shared" si="7"/>
        <v>0</v>
      </c>
      <c r="L41" s="50">
        <f t="shared" si="5"/>
        <v>0</v>
      </c>
      <c r="M41" s="33">
        <f t="shared" si="6"/>
        <v>0</v>
      </c>
      <c r="N41" s="51"/>
      <c r="O41" s="49"/>
      <c r="U41" s="56">
        <v>44155</v>
      </c>
    </row>
    <row r="42" customHeight="1" spans="1:21">
      <c r="A42" s="30">
        <f t="shared" ref="A42:A47" si="9">ROW()-2</f>
        <v>40</v>
      </c>
      <c r="B42" s="33" t="s">
        <v>156</v>
      </c>
      <c r="C42" s="38"/>
      <c r="D42" s="39" t="s">
        <v>177</v>
      </c>
      <c r="E42" s="33"/>
      <c r="F42" s="33"/>
      <c r="G42" s="33"/>
      <c r="H42" s="33"/>
      <c r="I42" s="33"/>
      <c r="J42" s="33"/>
      <c r="K42" s="30">
        <f t="shared" si="7"/>
        <v>0</v>
      </c>
      <c r="L42" s="50">
        <f t="shared" si="5"/>
        <v>0</v>
      </c>
      <c r="M42" s="33">
        <f t="shared" si="6"/>
        <v>0</v>
      </c>
      <c r="N42" s="51"/>
      <c r="O42" s="49"/>
      <c r="U42" s="27" t="s">
        <v>178</v>
      </c>
    </row>
    <row r="43" customHeight="1" spans="1:21">
      <c r="A43" s="30">
        <f t="shared" si="9"/>
        <v>41</v>
      </c>
      <c r="B43" s="33" t="s">
        <v>156</v>
      </c>
      <c r="C43" s="38"/>
      <c r="D43" s="39" t="s">
        <v>179</v>
      </c>
      <c r="E43" s="33"/>
      <c r="F43" s="33"/>
      <c r="G43" s="33"/>
      <c r="H43" s="33"/>
      <c r="I43" s="33"/>
      <c r="J43" s="33"/>
      <c r="K43" s="30">
        <f t="shared" si="7"/>
        <v>0</v>
      </c>
      <c r="L43" s="50">
        <f t="shared" si="5"/>
        <v>0</v>
      </c>
      <c r="M43" s="33">
        <f t="shared" si="6"/>
        <v>0</v>
      </c>
      <c r="N43" s="51"/>
      <c r="O43" s="49"/>
      <c r="U43" s="27" t="s">
        <v>180</v>
      </c>
    </row>
    <row r="44" customHeight="1" spans="1:21">
      <c r="A44" s="30">
        <f t="shared" si="9"/>
        <v>42</v>
      </c>
      <c r="B44" s="30" t="s">
        <v>16</v>
      </c>
      <c r="C44" s="40"/>
      <c r="D44" s="41" t="s">
        <v>181</v>
      </c>
      <c r="E44" s="30"/>
      <c r="F44" s="30"/>
      <c r="G44" s="30"/>
      <c r="H44" s="30"/>
      <c r="I44" s="30"/>
      <c r="J44" s="52"/>
      <c r="K44" s="30">
        <f t="shared" si="7"/>
        <v>0</v>
      </c>
      <c r="L44" s="47">
        <f t="shared" si="5"/>
        <v>0</v>
      </c>
      <c r="M44" s="30">
        <f t="shared" si="6"/>
        <v>0</v>
      </c>
      <c r="N44" s="48"/>
      <c r="O44" s="49"/>
      <c r="U44" s="27" t="s">
        <v>182</v>
      </c>
    </row>
    <row r="45" customHeight="1" spans="1:21">
      <c r="A45" s="30">
        <f t="shared" si="9"/>
        <v>43</v>
      </c>
      <c r="B45" s="38" t="s">
        <v>183</v>
      </c>
      <c r="C45" s="38"/>
      <c r="D45" s="39" t="s">
        <v>184</v>
      </c>
      <c r="E45" s="33"/>
      <c r="F45" s="33"/>
      <c r="G45" s="33"/>
      <c r="H45" s="33"/>
      <c r="I45" s="33"/>
      <c r="J45" s="53"/>
      <c r="K45" s="33">
        <f>15*F45+I45-J45</f>
        <v>0</v>
      </c>
      <c r="L45" s="50">
        <f t="shared" si="5"/>
        <v>0</v>
      </c>
      <c r="M45" s="33">
        <f t="shared" si="6"/>
        <v>0</v>
      </c>
      <c r="N45" s="51"/>
      <c r="O45" s="49"/>
      <c r="U45" s="27" t="s">
        <v>173</v>
      </c>
    </row>
    <row r="46" customHeight="1" spans="1:15">
      <c r="A46" s="30">
        <f t="shared" si="9"/>
        <v>44</v>
      </c>
      <c r="B46" s="40" t="s">
        <v>97</v>
      </c>
      <c r="C46" s="40"/>
      <c r="D46" s="41"/>
      <c r="E46" s="30"/>
      <c r="F46" s="30"/>
      <c r="G46" s="30"/>
      <c r="H46" s="30"/>
      <c r="I46" s="30"/>
      <c r="J46" s="52"/>
      <c r="K46" s="30"/>
      <c r="L46" s="47"/>
      <c r="M46" s="30"/>
      <c r="N46" s="48"/>
      <c r="O46" s="49"/>
    </row>
    <row r="47" customHeight="1" spans="1:15">
      <c r="A47" s="30">
        <f t="shared" si="9"/>
        <v>45</v>
      </c>
      <c r="B47" s="40"/>
      <c r="C47" s="40"/>
      <c r="D47" s="41"/>
      <c r="E47" s="30">
        <f>SUM(E3:E46)</f>
        <v>0</v>
      </c>
      <c r="F47" s="30">
        <f>SUM(F3:F46)</f>
        <v>0</v>
      </c>
      <c r="G47" s="30"/>
      <c r="H47" s="30"/>
      <c r="I47" s="30">
        <f>SUM(I3:I46)</f>
        <v>0</v>
      </c>
      <c r="J47" s="30">
        <f>SUM(J3:J46)</f>
        <v>0</v>
      </c>
      <c r="K47" s="30">
        <f>SUM(K3:K46)</f>
        <v>0</v>
      </c>
      <c r="L47" s="30">
        <f>SUM(L3:L46)</f>
        <v>0</v>
      </c>
      <c r="M47" s="30">
        <f>SUM(M3:M46)</f>
        <v>0</v>
      </c>
      <c r="N47" s="45"/>
      <c r="O47" s="49"/>
    </row>
    <row r="48" customHeight="1" spans="1:15">
      <c r="A48" s="30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>
        <f>ROUND(M47*1.06,2)</f>
        <v>0</v>
      </c>
      <c r="N48" s="54"/>
      <c r="O48" s="55"/>
    </row>
    <row r="50" customHeight="1" spans="2:9">
      <c r="B50" s="43" t="s">
        <v>185</v>
      </c>
      <c r="C50" s="43" t="s">
        <v>186</v>
      </c>
      <c r="D50" s="43"/>
      <c r="E50" s="43"/>
      <c r="F50" s="43" t="s">
        <v>187</v>
      </c>
      <c r="G50" s="43"/>
      <c r="H50" s="43"/>
      <c r="I50" s="43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selection activeCell="D11" sqref="D11"/>
    </sheetView>
  </sheetViews>
  <sheetFormatPr defaultColWidth="9" defaultRowHeight="16.5" outlineLevelCol="3"/>
  <cols>
    <col min="1" max="1" width="7.375" style="15" customWidth="1"/>
    <col min="2" max="2" width="9" style="15"/>
    <col min="3" max="3" width="28.625" style="15" customWidth="1"/>
    <col min="4" max="4" width="9" style="15"/>
  </cols>
  <sheetData>
    <row r="1" spans="2:4">
      <c r="B1" s="16" t="s">
        <v>188</v>
      </c>
      <c r="C1" s="16"/>
      <c r="D1" s="16"/>
    </row>
    <row r="2" ht="20.1" customHeight="1" spans="1:4">
      <c r="A2" s="17"/>
      <c r="B2" s="16" t="s">
        <v>3</v>
      </c>
      <c r="C2" s="16" t="s">
        <v>189</v>
      </c>
      <c r="D2" s="16" t="s">
        <v>190</v>
      </c>
    </row>
    <row r="3" ht="20.1" customHeight="1" spans="1:4">
      <c r="A3" s="18"/>
      <c r="B3" s="19"/>
      <c r="C3" s="19"/>
      <c r="D3" s="19"/>
    </row>
    <row r="4" ht="20.1" customHeight="1" spans="1:4">
      <c r="A4" s="18"/>
      <c r="B4" s="19"/>
      <c r="C4" s="19"/>
      <c r="D4" s="19"/>
    </row>
    <row r="5" ht="20.1" customHeight="1" spans="1:4">
      <c r="A5" s="18"/>
      <c r="B5" s="20"/>
      <c r="C5" s="21"/>
      <c r="D5" s="16"/>
    </row>
    <row r="6" ht="20.1" customHeight="1" spans="1:4">
      <c r="A6" s="22"/>
      <c r="D6" s="15">
        <f>SUM(D3:D5)</f>
        <v>0</v>
      </c>
    </row>
    <row r="7" ht="20.1" customHeight="1" spans="2:4">
      <c r="B7" s="23" t="s">
        <v>191</v>
      </c>
      <c r="C7" s="23"/>
      <c r="D7" s="23"/>
    </row>
    <row r="8" ht="20.1" customHeight="1" spans="1:4">
      <c r="A8" s="18"/>
      <c r="B8" s="16" t="s">
        <v>3</v>
      </c>
      <c r="C8" s="16" t="s">
        <v>189</v>
      </c>
      <c r="D8" s="16" t="s">
        <v>190</v>
      </c>
    </row>
    <row r="9" ht="20.1" customHeight="1" spans="1:4">
      <c r="A9" s="18"/>
      <c r="B9" s="24"/>
      <c r="C9" s="16"/>
      <c r="D9" s="19"/>
    </row>
    <row r="10" ht="20.1" customHeight="1" spans="1:4">
      <c r="A10" s="18"/>
      <c r="B10" s="25"/>
      <c r="C10" s="16"/>
      <c r="D10" s="16"/>
    </row>
    <row r="11" ht="20.1" customHeight="1" spans="1:4">
      <c r="A11" s="22"/>
      <c r="D11" s="15">
        <f>SUM(D9:D10)</f>
        <v>0</v>
      </c>
    </row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</sheetData>
  <mergeCells count="2">
    <mergeCell ref="B1:D1"/>
    <mergeCell ref="B7:D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E21" sqref="E21"/>
    </sheetView>
  </sheetViews>
  <sheetFormatPr defaultColWidth="9" defaultRowHeight="13.5"/>
  <cols>
    <col min="1" max="2" width="9" style="1"/>
    <col min="3" max="3" width="12.375" style="1" customWidth="1"/>
    <col min="4" max="11" width="9" style="1"/>
    <col min="12" max="12" width="12.625" style="2"/>
    <col min="13" max="13" width="9" style="1"/>
  </cols>
  <sheetData>
    <row r="1" ht="21" customHeight="1" spans="1:13">
      <c r="A1" s="3" t="s">
        <v>1</v>
      </c>
      <c r="B1" s="3" t="s">
        <v>192</v>
      </c>
      <c r="C1" s="3" t="s">
        <v>193</v>
      </c>
      <c r="D1" s="4" t="s">
        <v>194</v>
      </c>
      <c r="E1" s="5"/>
      <c r="F1" s="5"/>
      <c r="G1" s="5"/>
      <c r="H1" s="5"/>
      <c r="I1" s="5"/>
      <c r="J1" s="13"/>
      <c r="K1" s="3" t="s">
        <v>195</v>
      </c>
      <c r="L1" s="12" t="s">
        <v>196</v>
      </c>
      <c r="M1" s="3" t="s">
        <v>14</v>
      </c>
    </row>
    <row r="2" ht="24" customHeight="1" spans="1:13">
      <c r="A2" s="3">
        <v>1</v>
      </c>
      <c r="B2" s="6">
        <v>3.8</v>
      </c>
      <c r="C2" s="3"/>
      <c r="D2" s="7" t="s">
        <v>59</v>
      </c>
      <c r="E2" s="7" t="s">
        <v>46</v>
      </c>
      <c r="F2" s="7" t="s">
        <v>45</v>
      </c>
      <c r="G2" s="7" t="s">
        <v>197</v>
      </c>
      <c r="H2" s="7" t="s">
        <v>61</v>
      </c>
      <c r="I2" s="7" t="s">
        <v>198</v>
      </c>
      <c r="J2" s="7"/>
      <c r="K2" s="3">
        <f t="shared" ref="K2:K23" si="0">COUNTA(D2:J2)</f>
        <v>6</v>
      </c>
      <c r="L2" s="14">
        <f t="shared" ref="L2:L7" si="1">IF(K2&gt;=6,200,0)</f>
        <v>200</v>
      </c>
      <c r="M2" s="3"/>
    </row>
    <row r="3" ht="24" customHeight="1" spans="1:13">
      <c r="A3" s="3">
        <v>2</v>
      </c>
      <c r="B3" s="8"/>
      <c r="C3" s="3"/>
      <c r="D3" s="7" t="s">
        <v>94</v>
      </c>
      <c r="E3" s="7" t="s">
        <v>95</v>
      </c>
      <c r="F3" s="7" t="s">
        <v>37</v>
      </c>
      <c r="G3" s="7" t="s">
        <v>57</v>
      </c>
      <c r="H3" s="7" t="s">
        <v>38</v>
      </c>
      <c r="I3" s="7"/>
      <c r="J3" s="7"/>
      <c r="K3" s="3">
        <f t="shared" si="0"/>
        <v>5</v>
      </c>
      <c r="L3" s="14">
        <f>200/6*5</f>
        <v>166.666666666667</v>
      </c>
      <c r="M3" s="3"/>
    </row>
    <row r="4" ht="24" customHeight="1" spans="1:13">
      <c r="A4" s="3">
        <v>3</v>
      </c>
      <c r="B4" s="6">
        <v>3.9</v>
      </c>
      <c r="C4" s="3"/>
      <c r="D4" s="7" t="s">
        <v>59</v>
      </c>
      <c r="E4" s="7" t="s">
        <v>46</v>
      </c>
      <c r="F4" s="7" t="s">
        <v>45</v>
      </c>
      <c r="G4" s="7" t="s">
        <v>197</v>
      </c>
      <c r="H4" s="7" t="s">
        <v>61</v>
      </c>
      <c r="I4" s="7" t="s">
        <v>198</v>
      </c>
      <c r="J4" s="7" t="s">
        <v>199</v>
      </c>
      <c r="K4" s="3">
        <f t="shared" si="0"/>
        <v>7</v>
      </c>
      <c r="L4" s="14">
        <f t="shared" si="1"/>
        <v>200</v>
      </c>
      <c r="M4" s="3"/>
    </row>
    <row r="5" ht="24" customHeight="1" spans="1:13">
      <c r="A5" s="3">
        <v>4</v>
      </c>
      <c r="B5" s="8"/>
      <c r="C5" s="3"/>
      <c r="D5" s="7" t="s">
        <v>94</v>
      </c>
      <c r="E5" s="7" t="s">
        <v>95</v>
      </c>
      <c r="F5" s="7" t="s">
        <v>37</v>
      </c>
      <c r="G5" s="7" t="s">
        <v>57</v>
      </c>
      <c r="H5" s="7" t="s">
        <v>38</v>
      </c>
      <c r="I5" s="7" t="s">
        <v>55</v>
      </c>
      <c r="J5" s="7"/>
      <c r="K5" s="3">
        <f t="shared" si="0"/>
        <v>6</v>
      </c>
      <c r="L5" s="14">
        <f t="shared" si="1"/>
        <v>200</v>
      </c>
      <c r="M5" s="3"/>
    </row>
    <row r="6" ht="24" customHeight="1" spans="1:13">
      <c r="A6" s="3">
        <v>5</v>
      </c>
      <c r="B6" s="9">
        <v>3.1</v>
      </c>
      <c r="C6" s="3"/>
      <c r="D6" s="7" t="s">
        <v>199</v>
      </c>
      <c r="E6" s="7" t="s">
        <v>59</v>
      </c>
      <c r="F6" s="7" t="s">
        <v>36</v>
      </c>
      <c r="G6" s="7" t="s">
        <v>198</v>
      </c>
      <c r="H6" s="7"/>
      <c r="I6" s="7"/>
      <c r="J6" s="7"/>
      <c r="K6" s="3">
        <f t="shared" si="0"/>
        <v>4</v>
      </c>
      <c r="L6" s="14">
        <f t="shared" ref="L6:L23" si="2">200/6*K6</f>
        <v>133.333333333333</v>
      </c>
      <c r="M6" s="3"/>
    </row>
    <row r="7" ht="24" customHeight="1" spans="1:13">
      <c r="A7" s="3">
        <v>6</v>
      </c>
      <c r="B7" s="8"/>
      <c r="C7" s="3"/>
      <c r="D7" s="7" t="s">
        <v>94</v>
      </c>
      <c r="E7" s="7" t="s">
        <v>95</v>
      </c>
      <c r="F7" s="7" t="s">
        <v>37</v>
      </c>
      <c r="G7" s="7" t="s">
        <v>57</v>
      </c>
      <c r="H7" s="7" t="s">
        <v>38</v>
      </c>
      <c r="I7" s="7" t="s">
        <v>55</v>
      </c>
      <c r="J7" s="7"/>
      <c r="K7" s="3">
        <f t="shared" si="0"/>
        <v>6</v>
      </c>
      <c r="L7" s="14">
        <f t="shared" si="1"/>
        <v>200</v>
      </c>
      <c r="M7" s="3"/>
    </row>
    <row r="8" ht="24" customHeight="1" spans="1:13">
      <c r="A8" s="3">
        <v>7</v>
      </c>
      <c r="B8" s="9">
        <v>3.11</v>
      </c>
      <c r="C8" s="3"/>
      <c r="D8" s="7" t="s">
        <v>199</v>
      </c>
      <c r="E8" s="7" t="s">
        <v>36</v>
      </c>
      <c r="F8" s="7" t="s">
        <v>198</v>
      </c>
      <c r="G8" s="10" t="s">
        <v>56</v>
      </c>
      <c r="H8" s="10"/>
      <c r="I8" s="10"/>
      <c r="J8" s="7"/>
      <c r="K8" s="3">
        <f t="shared" si="0"/>
        <v>4</v>
      </c>
      <c r="L8" s="14">
        <f t="shared" si="2"/>
        <v>133.333333333333</v>
      </c>
      <c r="M8" s="3"/>
    </row>
    <row r="9" ht="24" customHeight="1" spans="1:13">
      <c r="A9" s="3">
        <v>8</v>
      </c>
      <c r="B9" s="8"/>
      <c r="C9" s="3"/>
      <c r="D9" s="7" t="s">
        <v>55</v>
      </c>
      <c r="E9" s="7" t="s">
        <v>95</v>
      </c>
      <c r="F9" s="7" t="s">
        <v>57</v>
      </c>
      <c r="G9" s="10" t="s">
        <v>94</v>
      </c>
      <c r="H9" s="10" t="s">
        <v>39</v>
      </c>
      <c r="I9" s="7"/>
      <c r="J9" s="7"/>
      <c r="K9" s="3">
        <f t="shared" si="0"/>
        <v>5</v>
      </c>
      <c r="L9" s="14">
        <f t="shared" si="2"/>
        <v>166.666666666667</v>
      </c>
      <c r="M9" s="3"/>
    </row>
    <row r="10" ht="24" customHeight="1" spans="1:13">
      <c r="A10" s="3">
        <v>9</v>
      </c>
      <c r="B10" s="3">
        <v>3.12</v>
      </c>
      <c r="C10" s="3"/>
      <c r="D10" s="7" t="s">
        <v>55</v>
      </c>
      <c r="E10" s="7" t="s">
        <v>199</v>
      </c>
      <c r="F10" s="10" t="s">
        <v>56</v>
      </c>
      <c r="G10" s="10" t="s">
        <v>39</v>
      </c>
      <c r="H10" s="7" t="s">
        <v>36</v>
      </c>
      <c r="I10" s="7"/>
      <c r="J10" s="7"/>
      <c r="K10" s="3">
        <f t="shared" si="0"/>
        <v>5</v>
      </c>
      <c r="L10" s="14">
        <f t="shared" si="2"/>
        <v>166.666666666667</v>
      </c>
      <c r="M10" s="3"/>
    </row>
    <row r="11" ht="24" customHeight="1" spans="1:13">
      <c r="A11" s="3">
        <v>10</v>
      </c>
      <c r="B11" s="3">
        <v>3.13</v>
      </c>
      <c r="C11" s="3"/>
      <c r="D11" s="7" t="s">
        <v>55</v>
      </c>
      <c r="E11" s="7" t="s">
        <v>199</v>
      </c>
      <c r="F11" s="10" t="s">
        <v>56</v>
      </c>
      <c r="G11" s="7" t="s">
        <v>36</v>
      </c>
      <c r="H11" s="7" t="s">
        <v>47</v>
      </c>
      <c r="I11" s="7"/>
      <c r="J11" s="7"/>
      <c r="K11" s="3">
        <f t="shared" si="0"/>
        <v>5</v>
      </c>
      <c r="L11" s="14">
        <f t="shared" si="2"/>
        <v>166.666666666667</v>
      </c>
      <c r="M11" s="3"/>
    </row>
    <row r="12" ht="24" customHeight="1" spans="1:13">
      <c r="A12" s="3">
        <v>11</v>
      </c>
      <c r="B12" s="3">
        <v>3.14</v>
      </c>
      <c r="C12" s="3"/>
      <c r="D12" s="7" t="s">
        <v>55</v>
      </c>
      <c r="E12" s="7" t="s">
        <v>199</v>
      </c>
      <c r="F12" s="10" t="s">
        <v>56</v>
      </c>
      <c r="G12" s="7" t="s">
        <v>47</v>
      </c>
      <c r="H12" s="11"/>
      <c r="I12" s="7"/>
      <c r="J12" s="7"/>
      <c r="K12" s="3">
        <f t="shared" si="0"/>
        <v>4</v>
      </c>
      <c r="L12" s="14">
        <f t="shared" si="2"/>
        <v>133.333333333333</v>
      </c>
      <c r="M12" s="3"/>
    </row>
    <row r="13" ht="24" customHeight="1" spans="1:13">
      <c r="A13" s="3">
        <v>12</v>
      </c>
      <c r="B13" s="3">
        <v>3.21</v>
      </c>
      <c r="C13" s="3"/>
      <c r="D13" s="7" t="s">
        <v>50</v>
      </c>
      <c r="E13" s="7" t="s">
        <v>51</v>
      </c>
      <c r="F13" s="7" t="s">
        <v>52</v>
      </c>
      <c r="G13" s="7" t="s">
        <v>43</v>
      </c>
      <c r="H13" s="7" t="s">
        <v>53</v>
      </c>
      <c r="I13" s="7"/>
      <c r="J13" s="7"/>
      <c r="K13" s="3">
        <f t="shared" si="0"/>
        <v>5</v>
      </c>
      <c r="L13" s="14">
        <f t="shared" si="2"/>
        <v>166.666666666667</v>
      </c>
      <c r="M13" s="3"/>
    </row>
    <row r="14" ht="24" customHeight="1" spans="1:13">
      <c r="A14" s="3">
        <v>13</v>
      </c>
      <c r="B14" s="3">
        <v>3.22</v>
      </c>
      <c r="C14" s="3"/>
      <c r="D14" s="7" t="s">
        <v>50</v>
      </c>
      <c r="E14" s="7" t="s">
        <v>51</v>
      </c>
      <c r="F14" s="7" t="s">
        <v>52</v>
      </c>
      <c r="G14" s="7" t="s">
        <v>43</v>
      </c>
      <c r="H14" s="7" t="s">
        <v>53</v>
      </c>
      <c r="I14" s="7"/>
      <c r="J14" s="7"/>
      <c r="K14" s="3">
        <f t="shared" si="0"/>
        <v>5</v>
      </c>
      <c r="L14" s="14">
        <f t="shared" si="2"/>
        <v>166.666666666667</v>
      </c>
      <c r="M14" s="3"/>
    </row>
    <row r="15" ht="24" customHeight="1" spans="1:13">
      <c r="A15" s="3">
        <v>14</v>
      </c>
      <c r="B15" s="3">
        <v>3.23</v>
      </c>
      <c r="C15" s="3"/>
      <c r="D15" s="7" t="s">
        <v>50</v>
      </c>
      <c r="E15" s="7" t="s">
        <v>51</v>
      </c>
      <c r="F15" s="7" t="s">
        <v>52</v>
      </c>
      <c r="G15" s="7" t="s">
        <v>43</v>
      </c>
      <c r="H15" s="7" t="s">
        <v>53</v>
      </c>
      <c r="I15" s="7"/>
      <c r="J15" s="7"/>
      <c r="K15" s="3">
        <f t="shared" si="0"/>
        <v>5</v>
      </c>
      <c r="L15" s="14">
        <f t="shared" si="2"/>
        <v>166.666666666667</v>
      </c>
      <c r="M15" s="3"/>
    </row>
    <row r="16" ht="24" customHeight="1" spans="1:13">
      <c r="A16" s="3">
        <v>15</v>
      </c>
      <c r="B16" s="3">
        <v>3.24</v>
      </c>
      <c r="C16" s="3"/>
      <c r="D16" s="7" t="s">
        <v>50</v>
      </c>
      <c r="E16" s="7" t="s">
        <v>51</v>
      </c>
      <c r="F16" s="7" t="s">
        <v>52</v>
      </c>
      <c r="G16" s="7" t="s">
        <v>43</v>
      </c>
      <c r="H16" s="7" t="s">
        <v>53</v>
      </c>
      <c r="I16" s="7"/>
      <c r="J16" s="7"/>
      <c r="K16" s="3">
        <f t="shared" si="0"/>
        <v>5</v>
      </c>
      <c r="L16" s="14">
        <f t="shared" si="2"/>
        <v>166.666666666667</v>
      </c>
      <c r="M16" s="3"/>
    </row>
    <row r="17" ht="24" customHeight="1" spans="1:13">
      <c r="A17" s="3">
        <v>16</v>
      </c>
      <c r="B17" s="3">
        <v>3.25</v>
      </c>
      <c r="C17" s="3"/>
      <c r="D17" s="7" t="s">
        <v>50</v>
      </c>
      <c r="E17" s="7" t="s">
        <v>51</v>
      </c>
      <c r="F17" s="7" t="s">
        <v>52</v>
      </c>
      <c r="G17" s="7" t="s">
        <v>43</v>
      </c>
      <c r="H17" s="7" t="s">
        <v>53</v>
      </c>
      <c r="I17" s="7"/>
      <c r="J17" s="7"/>
      <c r="K17" s="3">
        <f t="shared" si="0"/>
        <v>5</v>
      </c>
      <c r="L17" s="14">
        <f t="shared" si="2"/>
        <v>166.666666666667</v>
      </c>
      <c r="M17" s="3"/>
    </row>
    <row r="18" ht="24" customHeight="1" spans="1:13">
      <c r="A18" s="3">
        <v>17</v>
      </c>
      <c r="B18" s="3">
        <v>3.26</v>
      </c>
      <c r="C18" s="3"/>
      <c r="D18" s="7" t="s">
        <v>50</v>
      </c>
      <c r="E18" s="7" t="s">
        <v>51</v>
      </c>
      <c r="F18" s="7" t="s">
        <v>52</v>
      </c>
      <c r="G18" s="7" t="s">
        <v>43</v>
      </c>
      <c r="H18" s="7" t="s">
        <v>53</v>
      </c>
      <c r="I18" s="7"/>
      <c r="J18" s="7"/>
      <c r="K18" s="3">
        <f t="shared" si="0"/>
        <v>5</v>
      </c>
      <c r="L18" s="14">
        <f t="shared" si="2"/>
        <v>166.666666666667</v>
      </c>
      <c r="M18" s="3"/>
    </row>
    <row r="19" ht="24" customHeight="1" spans="1:13">
      <c r="A19" s="3">
        <v>18</v>
      </c>
      <c r="B19" s="3">
        <v>3.27</v>
      </c>
      <c r="C19" s="3"/>
      <c r="D19" s="7" t="s">
        <v>50</v>
      </c>
      <c r="E19" s="7" t="s">
        <v>51</v>
      </c>
      <c r="F19" s="7" t="s">
        <v>52</v>
      </c>
      <c r="G19" s="7" t="s">
        <v>43</v>
      </c>
      <c r="H19" s="7" t="s">
        <v>53</v>
      </c>
      <c r="I19" s="7"/>
      <c r="J19" s="7"/>
      <c r="K19" s="3">
        <f t="shared" si="0"/>
        <v>5</v>
      </c>
      <c r="L19" s="14">
        <f t="shared" si="2"/>
        <v>166.666666666667</v>
      </c>
      <c r="M19" s="3"/>
    </row>
    <row r="20" ht="24" customHeight="1" spans="1:13">
      <c r="A20" s="3">
        <v>19</v>
      </c>
      <c r="B20" s="3">
        <v>3.28</v>
      </c>
      <c r="C20" s="3"/>
      <c r="D20" s="7" t="s">
        <v>50</v>
      </c>
      <c r="E20" s="7" t="s">
        <v>51</v>
      </c>
      <c r="F20" s="7" t="s">
        <v>52</v>
      </c>
      <c r="G20" s="7" t="s">
        <v>43</v>
      </c>
      <c r="H20" s="7" t="s">
        <v>53</v>
      </c>
      <c r="I20" s="7"/>
      <c r="J20" s="7"/>
      <c r="K20" s="3">
        <f t="shared" si="0"/>
        <v>5</v>
      </c>
      <c r="L20" s="14">
        <f t="shared" si="2"/>
        <v>166.666666666667</v>
      </c>
      <c r="M20" s="3"/>
    </row>
    <row r="21" ht="24" customHeight="1" spans="1:13">
      <c r="A21" s="3">
        <v>20</v>
      </c>
      <c r="B21" s="3">
        <v>3.29</v>
      </c>
      <c r="C21" s="3"/>
      <c r="D21" s="7" t="s">
        <v>50</v>
      </c>
      <c r="E21" s="7" t="s">
        <v>51</v>
      </c>
      <c r="F21" s="7" t="s">
        <v>52</v>
      </c>
      <c r="G21" s="7" t="s">
        <v>43</v>
      </c>
      <c r="H21" s="7" t="s">
        <v>53</v>
      </c>
      <c r="I21" s="7"/>
      <c r="J21" s="7"/>
      <c r="K21" s="3">
        <f t="shared" si="0"/>
        <v>5</v>
      </c>
      <c r="L21" s="14">
        <f t="shared" si="2"/>
        <v>166.666666666667</v>
      </c>
      <c r="M21" s="3"/>
    </row>
    <row r="22" ht="24" customHeight="1" spans="1:13">
      <c r="A22" s="3">
        <v>21</v>
      </c>
      <c r="B22" s="12">
        <v>3.3</v>
      </c>
      <c r="C22" s="3"/>
      <c r="D22" s="7" t="s">
        <v>50</v>
      </c>
      <c r="E22" s="7" t="s">
        <v>51</v>
      </c>
      <c r="F22" s="7" t="s">
        <v>52</v>
      </c>
      <c r="G22" s="7" t="s">
        <v>43</v>
      </c>
      <c r="H22" s="7" t="s">
        <v>53</v>
      </c>
      <c r="I22" s="7"/>
      <c r="J22" s="7"/>
      <c r="K22" s="3">
        <f t="shared" si="0"/>
        <v>5</v>
      </c>
      <c r="L22" s="14">
        <f t="shared" si="2"/>
        <v>166.666666666667</v>
      </c>
      <c r="M22" s="3"/>
    </row>
    <row r="23" ht="24" customHeight="1" spans="1:13">
      <c r="A23" s="3">
        <v>22</v>
      </c>
      <c r="B23" s="3">
        <v>3.31</v>
      </c>
      <c r="C23" s="3"/>
      <c r="D23" s="7" t="s">
        <v>50</v>
      </c>
      <c r="E23" s="7" t="s">
        <v>51</v>
      </c>
      <c r="F23" s="7" t="s">
        <v>52</v>
      </c>
      <c r="G23" s="7" t="s">
        <v>43</v>
      </c>
      <c r="H23" s="7" t="s">
        <v>53</v>
      </c>
      <c r="I23" s="7"/>
      <c r="J23" s="7"/>
      <c r="K23" s="3">
        <f t="shared" si="0"/>
        <v>5</v>
      </c>
      <c r="L23" s="14">
        <f t="shared" si="2"/>
        <v>166.666666666667</v>
      </c>
      <c r="M23" s="3"/>
    </row>
    <row r="24" ht="24" customHeight="1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14">
        <f>SUM(L2:L23)</f>
        <v>3700</v>
      </c>
      <c r="M24" s="3"/>
    </row>
  </sheetData>
  <mergeCells count="5">
    <mergeCell ref="D1:J1"/>
    <mergeCell ref="B2:B3"/>
    <mergeCell ref="B4:B5"/>
    <mergeCell ref="B6:B7"/>
    <mergeCell ref="B8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劳务费</vt:lpstr>
      <vt:lpstr>黄骅劳务</vt:lpstr>
      <vt:lpstr>奖罚</vt:lpstr>
      <vt:lpstr>车补明细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2021-04-26T07:36:37Z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2052-11.1.0.10463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