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</sheets>
  <externalReferences>
    <externalReference r:id="rId4"/>
  </externalReferences>
  <definedNames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劳务费!$A$1:$O$47</definedName>
    <definedName name="_xlnm._FilterDatabase" localSheetId="0" hidden="1">劳务费!$A$1:$O$47</definedName>
  </definedNames>
  <calcPr calcId="144525"/>
</workbook>
</file>

<file path=xl/sharedStrings.xml><?xml version="1.0" encoding="utf-8"?>
<sst xmlns="http://schemas.openxmlformats.org/spreadsheetml/2006/main" count="282" uniqueCount="139">
  <si>
    <t>宏达翔劳务公司2021.03月份工人工资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</si>
  <si>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</si>
  <si>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</si>
  <si>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</si>
  <si>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</si>
  <si>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</si>
  <si>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</si>
  <si>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</si>
  <si>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</si>
  <si>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</si>
  <si>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</si>
  <si>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</si>
  <si>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</si>
  <si>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</si>
  <si>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</si>
  <si>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</si>
  <si>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前工序</t>
  </si>
  <si>
    <t>高振刚</t>
  </si>
  <si>
    <t>2020-09-23</t>
  </si>
  <si>
    <t>焊接车间</t>
  </si>
  <si>
    <t>滕志勇</t>
  </si>
  <si>
    <t>临时工</t>
  </si>
  <si>
    <t>田志豪</t>
  </si>
  <si>
    <t>孔令军</t>
  </si>
  <si>
    <t>骨架组装</t>
  </si>
  <si>
    <t>赵明明</t>
  </si>
  <si>
    <t>2020-12-08</t>
  </si>
  <si>
    <t>胡艳丽</t>
  </si>
  <si>
    <t>王秀博</t>
  </si>
  <si>
    <t>唐伟</t>
  </si>
  <si>
    <t>韩龙飞</t>
  </si>
  <si>
    <t>2021-02-17</t>
  </si>
  <si>
    <t>闫亚龙</t>
  </si>
  <si>
    <t>王绍鸣</t>
  </si>
  <si>
    <t>座椅车间</t>
  </si>
  <si>
    <t>杨希动</t>
  </si>
  <si>
    <t>2020-06-29</t>
  </si>
  <si>
    <t>仁慧城</t>
  </si>
  <si>
    <t>缝纫车间</t>
  </si>
  <si>
    <t>邓春萌</t>
  </si>
  <si>
    <t>2020-06-06</t>
  </si>
  <si>
    <t>发泡车间</t>
  </si>
  <si>
    <t>李淑芳</t>
  </si>
  <si>
    <t>2019-04-24</t>
  </si>
  <si>
    <t>李海霞</t>
  </si>
  <si>
    <t>王俊硕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</si>
  <si>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021-02-20</t>
    </r>
  </si>
  <si>
    <t>刘庆岭</t>
  </si>
  <si>
    <t>田建坤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</si>
  <si>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021-02-21</t>
    </r>
  </si>
  <si>
    <t>视觉事业部</t>
  </si>
  <si>
    <t>喷涂车间</t>
  </si>
  <si>
    <t>卢静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</si>
  <si>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</si>
  <si>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</si>
  <si>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</si>
  <si>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</si>
  <si>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</si>
  <si>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</si>
  <si>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</si>
  <si>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</si>
  <si>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</si>
  <si>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黄钊</t>
  </si>
  <si>
    <t>白俊圆</t>
  </si>
  <si>
    <t>边振东</t>
  </si>
  <si>
    <t>杨文赜</t>
  </si>
  <si>
    <t>胡亚盟</t>
  </si>
  <si>
    <t>张金梅</t>
  </si>
  <si>
    <t>张伟2</t>
  </si>
  <si>
    <t>李德华</t>
  </si>
  <si>
    <t>滕志鹏</t>
  </si>
  <si>
    <t>时晓冲</t>
  </si>
  <si>
    <t>南海侠</t>
  </si>
  <si>
    <t>马梦瑶</t>
  </si>
  <si>
    <t>组装车间</t>
  </si>
  <si>
    <t>王浩</t>
  </si>
  <si>
    <t>王健康</t>
  </si>
  <si>
    <t>张元基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</si>
  <si>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</si>
  <si>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</si>
  <si>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</si>
  <si>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</si>
  <si>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车补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</si>
  <si>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</si>
  <si>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</si>
  <si>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</si>
  <si>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</si>
  <si>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</si>
  <si>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</si>
  <si>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</si>
  <si>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</si>
  <si>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</si>
  <si>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</si>
  <si>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</si>
  <si>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</si>
  <si>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</si>
  <si>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</si>
  <si>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</si>
  <si>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</si>
  <si>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</si>
  <si>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</si>
  <si>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</si>
  <si>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</si>
  <si>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</si>
  <si>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</si>
  <si>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</si>
  <si>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</si>
  <si>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</si>
  <si>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</si>
  <si>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</si>
  <si>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</si>
  <si>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</si>
  <si>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</si>
  <si>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</si>
  <si>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</si>
  <si>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</si>
  <si>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</si>
  <si>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</si>
  <si>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</si>
  <si>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</si>
  <si>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</si>
  <si>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</si>
  <si>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</si>
  <si>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</si>
  <si>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赵童</t>
  </si>
  <si>
    <t>2月4日未打下班卡</t>
  </si>
  <si>
    <t>2月4日未打上班卡</t>
  </si>
  <si>
    <t>春节补助明细</t>
  </si>
  <si>
    <t>明细</t>
  </si>
  <si>
    <t>金额</t>
  </si>
  <si>
    <t>春节加班补贴</t>
  </si>
  <si>
    <t>杨强</t>
  </si>
  <si>
    <t>姜阔</t>
  </si>
  <si>
    <t>曲荣军</t>
  </si>
  <si>
    <t>许文硕</t>
  </si>
  <si>
    <t>杨海鹏</t>
  </si>
  <si>
    <t>张伟</t>
  </si>
  <si>
    <t>张金艳</t>
  </si>
  <si>
    <t>春节加班补贴400-秋季工服1套120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</si>
</sst>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yyyy\-mm\-dd"/>
    <numFmt numFmtId="179" formatCode="yyyy/m/d;@"/>
  </numFmts>
  <fonts count="3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35" fillId="19" borderId="6" applyNumberFormat="0" applyAlignment="0" applyProtection="0">
      <alignment vertical="center"/>
    </xf>
    <xf numFmtId="0" fontId="36" fillId="23" borderId="1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179" fontId="16" fillId="2" borderId="1" xfId="0" applyNumberFormat="1" applyFont="1" applyFill="1" applyBorder="1" applyAlignment="1">
      <alignment horizontal="center" vertical="center"/>
    </xf>
    <xf numFmtId="179" fontId="16" fillId="2" borderId="1" xfId="0" applyNumberFormat="1" applyFont="1" applyFill="1" applyBorder="1" applyAlignment="1" applyProtection="1">
      <alignment horizontal="center" vertical="center"/>
    </xf>
    <xf numFmtId="179" fontId="16" fillId="2" borderId="5" xfId="0" applyNumberFormat="1" applyFont="1" applyFill="1" applyBorder="1" applyAlignment="1">
      <alignment horizontal="center" vertical="center"/>
    </xf>
    <xf numFmtId="179" fontId="17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xSplit="4" ySplit="2" topLeftCell="E17" activePane="bottomRight" state="frozen"/>
      <selection/>
      <selection pane="topRight"/>
      <selection pane="bottomLeft"/>
      <selection pane="bottomRight" activeCell="N46" sqref="N46"/>
    </sheetView>
  </sheetViews>
  <sheetFormatPr defaultColWidth="9" defaultRowHeight="16.5"/>
  <cols>
    <col min="1" max="1" width="9" style="30"/>
    <col min="2" max="2" width="9" style="1"/>
    <col min="3" max="4" width="9" style="30"/>
    <col min="5" max="5" width="10.875" style="30" customWidth="1"/>
    <col min="6" max="8" width="9" style="30"/>
    <col min="9" max="9" width="9" style="30" customWidth="1"/>
    <col min="10" max="11" width="9" style="30"/>
    <col min="12" max="12" width="9.375" style="30"/>
    <col min="13" max="13" width="9" style="30"/>
    <col min="14" max="14" width="9.375" style="30"/>
    <col min="15" max="15" width="11.25" style="30" customWidth="1"/>
  </cols>
  <sheetData>
    <row r="1" ht="18" spans="1: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ht="18" customHeight="1" spans="1:15">
      <c r="A2" s="32" t="s">
        <v>1</v>
      </c>
      <c r="B2" s="32"/>
      <c r="C2" s="32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  <c r="I2" s="33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</row>
    <row r="3" ht="18" customHeight="1" spans="1:15">
      <c r="A3" s="32">
        <f>ROW()-2</f>
        <v>1</v>
      </c>
      <c r="B3" s="34" t="s">
        <v>15</v>
      </c>
      <c r="C3" s="32" t="s">
        <v>16</v>
      </c>
      <c r="D3" s="5" t="s">
        <v>17</v>
      </c>
      <c r="E3" s="5" t="s">
        <v>18</v>
      </c>
      <c r="F3" s="32">
        <v>27</v>
      </c>
      <c r="G3" s="32">
        <v>287</v>
      </c>
      <c r="H3" s="32"/>
      <c r="I3" s="32"/>
      <c r="J3" s="32"/>
      <c r="K3" s="32"/>
      <c r="L3" s="32">
        <f>18*(G3-H3-I3)+15*H3+18*0.8*I3+J3-K3</f>
        <v>5166</v>
      </c>
      <c r="M3" s="32">
        <f>F3*5</f>
        <v>135</v>
      </c>
      <c r="N3" s="32">
        <f>ROUND((L3+M3),2)</f>
        <v>5301</v>
      </c>
      <c r="O3" s="32"/>
    </row>
    <row r="4" ht="18" customHeight="1" spans="1:15">
      <c r="A4" s="32">
        <f>ROW()-2</f>
        <v>2</v>
      </c>
      <c r="B4" s="34"/>
      <c r="C4" s="32" t="s">
        <v>19</v>
      </c>
      <c r="D4" s="33" t="s">
        <v>20</v>
      </c>
      <c r="E4" s="33"/>
      <c r="F4" s="32">
        <v>20</v>
      </c>
      <c r="G4" s="32">
        <v>220</v>
      </c>
      <c r="H4" s="32">
        <v>22</v>
      </c>
      <c r="I4" s="32"/>
      <c r="J4" s="32"/>
      <c r="K4" s="32"/>
      <c r="L4" s="32">
        <f>18*(G4-H4-I4)+15*H4+18*0.8*I4+J4-K4</f>
        <v>3894</v>
      </c>
      <c r="M4" s="32">
        <f>F4*5</f>
        <v>100</v>
      </c>
      <c r="N4" s="32">
        <f>ROUND((L4+M4),2)</f>
        <v>3994</v>
      </c>
      <c r="O4" s="32" t="s">
        <v>21</v>
      </c>
    </row>
    <row r="5" ht="18" customHeight="1" spans="1:15">
      <c r="A5" s="32">
        <f>ROW()-2</f>
        <v>3</v>
      </c>
      <c r="B5" s="34"/>
      <c r="C5" s="32" t="s">
        <v>19</v>
      </c>
      <c r="D5" s="33" t="s">
        <v>22</v>
      </c>
      <c r="E5" s="35"/>
      <c r="F5" s="32">
        <v>7</v>
      </c>
      <c r="G5" s="32">
        <v>78.5</v>
      </c>
      <c r="H5" s="32">
        <v>22</v>
      </c>
      <c r="I5" s="32"/>
      <c r="J5" s="32"/>
      <c r="K5" s="32"/>
      <c r="L5" s="32">
        <f>18*(G5-H5-I5)+15*H5+18*0.8*I5+J5-K5</f>
        <v>1347</v>
      </c>
      <c r="M5" s="32">
        <f>F5*5</f>
        <v>35</v>
      </c>
      <c r="N5" s="32">
        <f>ROUND((L5+M5),2)</f>
        <v>1382</v>
      </c>
      <c r="O5" s="32" t="s">
        <v>21</v>
      </c>
    </row>
    <row r="6" ht="18" customHeight="1" spans="1:15">
      <c r="A6" s="32">
        <f>ROW()-2</f>
        <v>4</v>
      </c>
      <c r="B6" s="34"/>
      <c r="C6" s="32" t="s">
        <v>19</v>
      </c>
      <c r="D6" s="33" t="s">
        <v>23</v>
      </c>
      <c r="E6" s="35"/>
      <c r="F6" s="32">
        <v>7</v>
      </c>
      <c r="G6" s="32">
        <v>78.5</v>
      </c>
      <c r="H6" s="32">
        <v>22</v>
      </c>
      <c r="I6" s="32"/>
      <c r="J6" s="32"/>
      <c r="K6" s="32"/>
      <c r="L6" s="32">
        <f>18*(G6-H6-I6)+15*H6+18*0.8*I6+J6-K6</f>
        <v>1347</v>
      </c>
      <c r="M6" s="32">
        <f>F6*5</f>
        <v>35</v>
      </c>
      <c r="N6" s="32">
        <f>ROUND((L6+M6),2)</f>
        <v>1382</v>
      </c>
      <c r="O6" s="32" t="s">
        <v>21</v>
      </c>
    </row>
    <row r="7" ht="18" customHeight="1" spans="1:15">
      <c r="A7" s="32">
        <f>ROW()-2</f>
        <v>5</v>
      </c>
      <c r="B7" s="34"/>
      <c r="C7" s="32" t="s">
        <v>24</v>
      </c>
      <c r="D7" s="5" t="s">
        <v>25</v>
      </c>
      <c r="E7" s="5" t="s">
        <v>26</v>
      </c>
      <c r="F7" s="36">
        <v>30</v>
      </c>
      <c r="G7" s="37">
        <v>356.5</v>
      </c>
      <c r="H7" s="32"/>
      <c r="I7" s="32"/>
      <c r="J7" s="32"/>
      <c r="K7" s="32"/>
      <c r="L7" s="32">
        <f t="shared" ref="L7:L22" si="0">18*(G7-H7-I7)+15*H7+18*0.8*I7+J7-K7</f>
        <v>6417</v>
      </c>
      <c r="M7" s="32">
        <f t="shared" ref="M7:M22" si="1">F7*5</f>
        <v>150</v>
      </c>
      <c r="N7" s="32">
        <f t="shared" ref="N7:N22" si="2">ROUND((L7+M7),2)</f>
        <v>6567</v>
      </c>
      <c r="O7" s="32"/>
    </row>
    <row r="8" ht="18" customHeight="1" spans="1:15">
      <c r="A8" s="32">
        <f t="shared" ref="A7:A15" si="3">ROW()-2</f>
        <v>6</v>
      </c>
      <c r="B8" s="34"/>
      <c r="C8" s="32" t="s">
        <v>24</v>
      </c>
      <c r="D8" s="5" t="s">
        <v>27</v>
      </c>
      <c r="E8" s="5" t="s">
        <v>26</v>
      </c>
      <c r="F8" s="36">
        <v>31</v>
      </c>
      <c r="G8" s="37">
        <v>380</v>
      </c>
      <c r="H8" s="32"/>
      <c r="I8" s="32"/>
      <c r="J8" s="32"/>
      <c r="K8" s="32"/>
      <c r="L8" s="32">
        <f t="shared" si="0"/>
        <v>6840</v>
      </c>
      <c r="M8" s="32">
        <f t="shared" si="1"/>
        <v>155</v>
      </c>
      <c r="N8" s="32">
        <f t="shared" si="2"/>
        <v>6995</v>
      </c>
      <c r="O8" s="32"/>
    </row>
    <row r="9" customFormat="1" ht="18" customHeight="1" spans="1:15">
      <c r="A9" s="32">
        <f t="shared" si="3"/>
        <v>7</v>
      </c>
      <c r="B9" s="34"/>
      <c r="C9" s="32" t="s">
        <v>24</v>
      </c>
      <c r="D9" s="5" t="s">
        <v>28</v>
      </c>
      <c r="E9" s="5"/>
      <c r="F9" s="36">
        <v>28</v>
      </c>
      <c r="G9" s="37">
        <v>330</v>
      </c>
      <c r="H9" s="32">
        <v>21</v>
      </c>
      <c r="I9" s="32"/>
      <c r="J9" s="32"/>
      <c r="K9" s="32"/>
      <c r="L9" s="32">
        <f t="shared" si="0"/>
        <v>5877</v>
      </c>
      <c r="M9" s="32">
        <f t="shared" si="1"/>
        <v>140</v>
      </c>
      <c r="N9" s="32">
        <f t="shared" si="2"/>
        <v>6017</v>
      </c>
      <c r="O9" s="32" t="s">
        <v>21</v>
      </c>
    </row>
    <row r="10" customFormat="1" ht="18" customHeight="1" spans="1:15">
      <c r="A10" s="32">
        <f t="shared" si="3"/>
        <v>8</v>
      </c>
      <c r="B10" s="34"/>
      <c r="C10" s="32" t="s">
        <v>24</v>
      </c>
      <c r="D10" s="5" t="s">
        <v>29</v>
      </c>
      <c r="E10" s="5"/>
      <c r="F10" s="36">
        <v>25</v>
      </c>
      <c r="G10" s="37">
        <v>296.5</v>
      </c>
      <c r="H10" s="32">
        <v>21</v>
      </c>
      <c r="I10" s="32"/>
      <c r="J10" s="32"/>
      <c r="K10" s="32"/>
      <c r="L10" s="32">
        <f t="shared" si="0"/>
        <v>5274</v>
      </c>
      <c r="M10" s="32">
        <f t="shared" si="1"/>
        <v>125</v>
      </c>
      <c r="N10" s="32">
        <f t="shared" si="2"/>
        <v>5399</v>
      </c>
      <c r="O10" s="32" t="s">
        <v>21</v>
      </c>
    </row>
    <row r="11" s="6" customFormat="1" ht="18" customHeight="1" spans="1:15">
      <c r="A11" s="32">
        <f t="shared" si="3"/>
        <v>9</v>
      </c>
      <c r="B11" s="34"/>
      <c r="C11" s="32" t="s">
        <v>24</v>
      </c>
      <c r="D11" s="5" t="s">
        <v>30</v>
      </c>
      <c r="E11" s="38" t="s">
        <v>31</v>
      </c>
      <c r="F11" s="36">
        <v>30.5</v>
      </c>
      <c r="G11" s="37">
        <v>368.5</v>
      </c>
      <c r="H11" s="32"/>
      <c r="I11" s="32"/>
      <c r="J11" s="32"/>
      <c r="K11" s="32"/>
      <c r="L11" s="32">
        <f t="shared" si="0"/>
        <v>6633</v>
      </c>
      <c r="M11" s="32">
        <f t="shared" si="1"/>
        <v>152.5</v>
      </c>
      <c r="N11" s="32">
        <f t="shared" si="2"/>
        <v>6785.5</v>
      </c>
      <c r="O11" s="32"/>
    </row>
    <row r="12" s="6" customFormat="1" ht="18" customHeight="1" spans="1:15">
      <c r="A12" s="32">
        <f t="shared" si="3"/>
        <v>10</v>
      </c>
      <c r="B12" s="34"/>
      <c r="C12" s="32" t="s">
        <v>24</v>
      </c>
      <c r="D12" s="5" t="s">
        <v>32</v>
      </c>
      <c r="E12" s="38"/>
      <c r="F12" s="36">
        <v>5</v>
      </c>
      <c r="G12" s="37">
        <v>42</v>
      </c>
      <c r="H12" s="32">
        <v>18</v>
      </c>
      <c r="I12" s="32"/>
      <c r="J12" s="32"/>
      <c r="K12" s="32"/>
      <c r="L12" s="32">
        <f t="shared" si="0"/>
        <v>702</v>
      </c>
      <c r="M12" s="32">
        <f t="shared" si="1"/>
        <v>25</v>
      </c>
      <c r="N12" s="32">
        <f t="shared" si="2"/>
        <v>727</v>
      </c>
      <c r="O12" s="32" t="s">
        <v>21</v>
      </c>
    </row>
    <row r="13" s="6" customFormat="1" ht="18" customHeight="1" spans="1:15">
      <c r="A13" s="32">
        <f t="shared" si="3"/>
        <v>11</v>
      </c>
      <c r="B13" s="34"/>
      <c r="C13" s="32" t="s">
        <v>24</v>
      </c>
      <c r="D13" s="5" t="s">
        <v>33</v>
      </c>
      <c r="E13" s="38"/>
      <c r="F13" s="36">
        <v>20.5</v>
      </c>
      <c r="G13" s="37">
        <v>235</v>
      </c>
      <c r="H13" s="32">
        <v>25</v>
      </c>
      <c r="I13" s="32"/>
      <c r="J13" s="32"/>
      <c r="K13" s="32"/>
      <c r="L13" s="32">
        <f t="shared" si="0"/>
        <v>4155</v>
      </c>
      <c r="M13" s="32">
        <f t="shared" si="1"/>
        <v>102.5</v>
      </c>
      <c r="N13" s="32">
        <f t="shared" si="2"/>
        <v>4257.5</v>
      </c>
      <c r="O13" s="32" t="s">
        <v>21</v>
      </c>
    </row>
    <row r="14" ht="18" customHeight="1" spans="1:15">
      <c r="A14" s="32">
        <f t="shared" si="3"/>
        <v>12</v>
      </c>
      <c r="B14" s="34"/>
      <c r="C14" s="32" t="s">
        <v>34</v>
      </c>
      <c r="D14" s="33" t="s">
        <v>35</v>
      </c>
      <c r="E14" s="33" t="s">
        <v>36</v>
      </c>
      <c r="F14" s="32">
        <v>28.5</v>
      </c>
      <c r="G14" s="32">
        <v>319</v>
      </c>
      <c r="H14" s="32"/>
      <c r="I14" s="32"/>
      <c r="J14" s="32"/>
      <c r="K14" s="32"/>
      <c r="L14" s="32">
        <f t="shared" si="0"/>
        <v>5742</v>
      </c>
      <c r="M14" s="32">
        <f t="shared" si="1"/>
        <v>142.5</v>
      </c>
      <c r="N14" s="32">
        <f t="shared" si="2"/>
        <v>5884.5</v>
      </c>
      <c r="O14" s="32"/>
    </row>
    <row r="15" ht="18" customHeight="1" spans="1:15">
      <c r="A15" s="32">
        <f t="shared" si="3"/>
        <v>13</v>
      </c>
      <c r="B15" s="34"/>
      <c r="C15" s="32" t="s">
        <v>34</v>
      </c>
      <c r="D15" s="33" t="s">
        <v>37</v>
      </c>
      <c r="E15" s="33"/>
      <c r="F15" s="32">
        <v>14.5</v>
      </c>
      <c r="G15" s="32">
        <v>162.5</v>
      </c>
      <c r="H15" s="32">
        <v>162.5</v>
      </c>
      <c r="I15" s="32"/>
      <c r="J15" s="32"/>
      <c r="K15" s="32"/>
      <c r="L15" s="32">
        <f t="shared" si="0"/>
        <v>2437.5</v>
      </c>
      <c r="M15" s="32">
        <f t="shared" si="1"/>
        <v>72.5</v>
      </c>
      <c r="N15" s="32">
        <f t="shared" si="2"/>
        <v>2510</v>
      </c>
      <c r="O15" s="32"/>
    </row>
    <row r="16" ht="18" customHeight="1" spans="1:15">
      <c r="A16" s="32">
        <f t="shared" ref="A16:A25" si="4">ROW()-2</f>
        <v>14</v>
      </c>
      <c r="B16" s="34"/>
      <c r="C16" s="32" t="s">
        <v>38</v>
      </c>
      <c r="D16" s="32" t="s">
        <v>39</v>
      </c>
      <c r="E16" s="32" t="s">
        <v>40</v>
      </c>
      <c r="F16" s="32">
        <v>28.5</v>
      </c>
      <c r="G16" s="32">
        <v>276</v>
      </c>
      <c r="H16" s="32"/>
      <c r="I16" s="32"/>
      <c r="J16" s="32"/>
      <c r="K16" s="32"/>
      <c r="L16" s="32">
        <f t="shared" si="0"/>
        <v>4968</v>
      </c>
      <c r="M16" s="32">
        <f t="shared" si="1"/>
        <v>142.5</v>
      </c>
      <c r="N16" s="32">
        <f t="shared" si="2"/>
        <v>5110.5</v>
      </c>
      <c r="O16" s="32"/>
    </row>
    <row r="17" ht="18" customHeight="1" spans="1:15">
      <c r="A17" s="32">
        <f t="shared" si="4"/>
        <v>15</v>
      </c>
      <c r="B17" s="34"/>
      <c r="C17" s="32" t="s">
        <v>41</v>
      </c>
      <c r="D17" s="33" t="s">
        <v>42</v>
      </c>
      <c r="E17" s="33" t="s">
        <v>43</v>
      </c>
      <c r="F17" s="32">
        <v>30</v>
      </c>
      <c r="G17" s="32">
        <v>347.5</v>
      </c>
      <c r="H17" s="32"/>
      <c r="I17" s="32"/>
      <c r="J17" s="32"/>
      <c r="K17" s="32"/>
      <c r="L17" s="32">
        <f t="shared" si="0"/>
        <v>6255</v>
      </c>
      <c r="M17" s="32">
        <f t="shared" si="1"/>
        <v>150</v>
      </c>
      <c r="N17" s="32">
        <f t="shared" si="2"/>
        <v>6405</v>
      </c>
      <c r="O17" s="32"/>
    </row>
    <row r="18" s="6" customFormat="1" ht="18" customHeight="1" spans="1:15">
      <c r="A18" s="32">
        <f t="shared" si="4"/>
        <v>16</v>
      </c>
      <c r="B18" s="34"/>
      <c r="C18" s="33" t="s">
        <v>41</v>
      </c>
      <c r="D18" s="33" t="s">
        <v>44</v>
      </c>
      <c r="E18" s="39">
        <v>44201</v>
      </c>
      <c r="F18" s="32">
        <v>28</v>
      </c>
      <c r="G18" s="32">
        <v>317</v>
      </c>
      <c r="H18" s="32"/>
      <c r="I18" s="32"/>
      <c r="J18" s="32"/>
      <c r="K18" s="32"/>
      <c r="L18" s="32">
        <f t="shared" si="0"/>
        <v>5706</v>
      </c>
      <c r="M18" s="32">
        <f t="shared" si="1"/>
        <v>140</v>
      </c>
      <c r="N18" s="32">
        <f t="shared" si="2"/>
        <v>5846</v>
      </c>
      <c r="O18" s="32"/>
    </row>
    <row r="19" s="6" customFormat="1" ht="18" customHeight="1" spans="1:15">
      <c r="A19" s="32">
        <f t="shared" si="4"/>
        <v>17</v>
      </c>
      <c r="B19" s="34"/>
      <c r="C19" s="32" t="s">
        <v>41</v>
      </c>
      <c r="D19" s="33" t="s">
        <v>45</v>
      </c>
      <c r="E19" s="35" t="s">
        <v>46</v>
      </c>
      <c r="F19" s="32">
        <v>29</v>
      </c>
      <c r="G19" s="32">
        <v>316</v>
      </c>
      <c r="H19" s="32"/>
      <c r="I19" s="32"/>
      <c r="J19" s="32"/>
      <c r="K19" s="32"/>
      <c r="L19" s="32">
        <f t="shared" si="0"/>
        <v>5688</v>
      </c>
      <c r="M19" s="32">
        <f t="shared" si="1"/>
        <v>145</v>
      </c>
      <c r="N19" s="32">
        <f t="shared" si="2"/>
        <v>5833</v>
      </c>
      <c r="O19" s="32"/>
    </row>
    <row r="20" s="6" customFormat="1" ht="18" customHeight="1" spans="1:15">
      <c r="A20" s="32">
        <f t="shared" si="4"/>
        <v>18</v>
      </c>
      <c r="B20" s="34"/>
      <c r="C20" s="32" t="s">
        <v>41</v>
      </c>
      <c r="D20" s="33" t="s">
        <v>47</v>
      </c>
      <c r="E20" s="35" t="s">
        <v>46</v>
      </c>
      <c r="F20" s="32">
        <v>28.5</v>
      </c>
      <c r="G20" s="32">
        <v>328.5</v>
      </c>
      <c r="H20" s="32"/>
      <c r="I20" s="32"/>
      <c r="J20" s="32"/>
      <c r="K20" s="32"/>
      <c r="L20" s="32">
        <f t="shared" si="0"/>
        <v>5913</v>
      </c>
      <c r="M20" s="32">
        <f t="shared" si="1"/>
        <v>142.5</v>
      </c>
      <c r="N20" s="32">
        <f t="shared" si="2"/>
        <v>6055.5</v>
      </c>
      <c r="O20" s="32"/>
    </row>
    <row r="21" s="6" customFormat="1" ht="18" customHeight="1" spans="1:15">
      <c r="A21" s="32">
        <f t="shared" si="4"/>
        <v>19</v>
      </c>
      <c r="B21" s="34"/>
      <c r="C21" s="32" t="s">
        <v>41</v>
      </c>
      <c r="D21" s="33" t="s">
        <v>48</v>
      </c>
      <c r="E21" s="35" t="s">
        <v>49</v>
      </c>
      <c r="F21" s="32">
        <v>30</v>
      </c>
      <c r="G21" s="32">
        <v>335.5</v>
      </c>
      <c r="H21" s="32"/>
      <c r="I21" s="32"/>
      <c r="J21" s="32"/>
      <c r="K21" s="32"/>
      <c r="L21" s="32">
        <f t="shared" si="0"/>
        <v>6039</v>
      </c>
      <c r="M21" s="32">
        <f t="shared" si="1"/>
        <v>150</v>
      </c>
      <c r="N21" s="32">
        <f t="shared" si="2"/>
        <v>6189</v>
      </c>
      <c r="O21" s="32"/>
    </row>
    <row r="22" s="29" customFormat="1" ht="18" customHeight="1" spans="1:15">
      <c r="A22" s="32">
        <f t="shared" si="4"/>
        <v>20</v>
      </c>
      <c r="B22" s="40" t="s">
        <v>50</v>
      </c>
      <c r="C22" s="33" t="s">
        <v>51</v>
      </c>
      <c r="D22" s="33" t="s">
        <v>52</v>
      </c>
      <c r="E22" s="41">
        <v>43637</v>
      </c>
      <c r="F22" s="33">
        <v>30</v>
      </c>
      <c r="G22" s="33">
        <v>346</v>
      </c>
      <c r="H22" s="33">
        <v>0</v>
      </c>
      <c r="I22" s="33"/>
      <c r="J22" s="33"/>
      <c r="K22" s="33"/>
      <c r="L22" s="32">
        <f t="shared" si="0"/>
        <v>6228</v>
      </c>
      <c r="M22" s="32">
        <f t="shared" si="1"/>
        <v>150</v>
      </c>
      <c r="N22" s="32">
        <f t="shared" si="2"/>
        <v>6378</v>
      </c>
      <c r="O22" s="2"/>
    </row>
    <row r="23" ht="18" customHeight="1" spans="1:15">
      <c r="A23" s="32">
        <f t="shared" si="4"/>
        <v>21</v>
      </c>
      <c r="B23" s="42"/>
      <c r="C23" s="32" t="s">
        <v>51</v>
      </c>
      <c r="D23" s="32" t="s">
        <v>53</v>
      </c>
      <c r="E23" s="41">
        <v>43641</v>
      </c>
      <c r="F23" s="32">
        <v>29</v>
      </c>
      <c r="G23" s="32">
        <v>333</v>
      </c>
      <c r="H23" s="32">
        <v>0</v>
      </c>
      <c r="I23" s="32"/>
      <c r="J23" s="32"/>
      <c r="K23" s="32"/>
      <c r="L23" s="32">
        <f t="shared" ref="L23:L33" si="5">18*(G23-H23-I23)+15*H23+18*0.8*I23+J23-K23</f>
        <v>5994</v>
      </c>
      <c r="M23" s="32">
        <f t="shared" ref="M23:M45" si="6">F23*5</f>
        <v>145</v>
      </c>
      <c r="N23" s="32">
        <f t="shared" ref="N23:N45" si="7">ROUND((L23+M23),2)</f>
        <v>6139</v>
      </c>
      <c r="O23" s="2"/>
    </row>
    <row r="24" ht="18" customHeight="1" spans="1:15">
      <c r="A24" s="32">
        <f t="shared" si="4"/>
        <v>22</v>
      </c>
      <c r="B24" s="42"/>
      <c r="C24" s="32" t="s">
        <v>51</v>
      </c>
      <c r="D24" s="32" t="s">
        <v>54</v>
      </c>
      <c r="E24" s="41">
        <v>43720</v>
      </c>
      <c r="F24" s="32">
        <v>29.5</v>
      </c>
      <c r="G24" s="32">
        <v>340</v>
      </c>
      <c r="H24" s="32">
        <v>0</v>
      </c>
      <c r="I24" s="32"/>
      <c r="J24" s="32"/>
      <c r="K24" s="32"/>
      <c r="L24" s="32">
        <f t="shared" si="5"/>
        <v>6120</v>
      </c>
      <c r="M24" s="32">
        <f t="shared" si="6"/>
        <v>147.5</v>
      </c>
      <c r="N24" s="32">
        <f t="shared" si="7"/>
        <v>6267.5</v>
      </c>
      <c r="O24" s="2"/>
    </row>
    <row r="25" ht="18" customHeight="1" spans="1:15">
      <c r="A25" s="32">
        <f t="shared" si="4"/>
        <v>23</v>
      </c>
      <c r="B25" s="42"/>
      <c r="C25" s="32" t="s">
        <v>51</v>
      </c>
      <c r="D25" s="32" t="s">
        <v>55</v>
      </c>
      <c r="E25" s="41">
        <v>43720</v>
      </c>
      <c r="F25" s="32">
        <v>30</v>
      </c>
      <c r="G25" s="32">
        <v>346</v>
      </c>
      <c r="H25" s="32">
        <v>0</v>
      </c>
      <c r="I25" s="32"/>
      <c r="J25" s="32"/>
      <c r="K25" s="32"/>
      <c r="L25" s="32">
        <f t="shared" si="5"/>
        <v>6228</v>
      </c>
      <c r="M25" s="32">
        <f t="shared" si="6"/>
        <v>150</v>
      </c>
      <c r="N25" s="32">
        <f t="shared" si="7"/>
        <v>6378</v>
      </c>
      <c r="O25" s="2"/>
    </row>
    <row r="26" ht="18" customHeight="1" spans="1:15">
      <c r="A26" s="32">
        <f t="shared" ref="A26:A35" si="8">ROW()-2</f>
        <v>24</v>
      </c>
      <c r="B26" s="42"/>
      <c r="C26" s="32" t="s">
        <v>51</v>
      </c>
      <c r="D26" s="32" t="s">
        <v>56</v>
      </c>
      <c r="E26" s="41">
        <v>43720</v>
      </c>
      <c r="F26" s="32">
        <v>29.5</v>
      </c>
      <c r="G26" s="32">
        <v>344.5</v>
      </c>
      <c r="H26" s="32">
        <v>0</v>
      </c>
      <c r="I26" s="32"/>
      <c r="J26" s="32"/>
      <c r="K26" s="32"/>
      <c r="L26" s="32">
        <f t="shared" si="5"/>
        <v>6201</v>
      </c>
      <c r="M26" s="32">
        <f t="shared" si="6"/>
        <v>147.5</v>
      </c>
      <c r="N26" s="32">
        <f t="shared" si="7"/>
        <v>6348.5</v>
      </c>
      <c r="O26" s="2"/>
    </row>
    <row r="27" ht="18" customHeight="1" spans="1:15">
      <c r="A27" s="32">
        <f t="shared" si="8"/>
        <v>25</v>
      </c>
      <c r="B27" s="42"/>
      <c r="C27" s="32" t="s">
        <v>57</v>
      </c>
      <c r="D27" s="32" t="s">
        <v>58</v>
      </c>
      <c r="E27" s="41">
        <v>43737</v>
      </c>
      <c r="F27" s="32">
        <v>31</v>
      </c>
      <c r="G27" s="32">
        <v>310</v>
      </c>
      <c r="H27" s="32">
        <v>0</v>
      </c>
      <c r="I27" s="32"/>
      <c r="J27" s="32"/>
      <c r="K27" s="32"/>
      <c r="L27" s="32">
        <f t="shared" si="5"/>
        <v>5580</v>
      </c>
      <c r="M27" s="32">
        <f t="shared" si="6"/>
        <v>155</v>
      </c>
      <c r="N27" s="32">
        <f t="shared" si="7"/>
        <v>5735</v>
      </c>
      <c r="O27" s="2"/>
    </row>
    <row r="28" ht="18" customHeight="1" spans="1:15">
      <c r="A28" s="32">
        <f t="shared" si="8"/>
        <v>26</v>
      </c>
      <c r="B28" s="42"/>
      <c r="C28" s="32" t="s">
        <v>51</v>
      </c>
      <c r="D28" s="32" t="s">
        <v>59</v>
      </c>
      <c r="E28" s="41">
        <v>43885</v>
      </c>
      <c r="F28" s="32">
        <v>29.5</v>
      </c>
      <c r="G28" s="32">
        <v>328.5</v>
      </c>
      <c r="H28" s="32">
        <v>0</v>
      </c>
      <c r="I28" s="32"/>
      <c r="J28" s="32"/>
      <c r="K28" s="32"/>
      <c r="L28" s="32">
        <f t="shared" si="5"/>
        <v>5913</v>
      </c>
      <c r="M28" s="32">
        <f t="shared" si="6"/>
        <v>147.5</v>
      </c>
      <c r="N28" s="32">
        <f t="shared" si="7"/>
        <v>6060.5</v>
      </c>
      <c r="O28" s="2"/>
    </row>
    <row r="29" ht="18" customHeight="1" spans="1:15">
      <c r="A29" s="32">
        <f t="shared" si="8"/>
        <v>27</v>
      </c>
      <c r="B29" s="42"/>
      <c r="C29" s="32" t="s">
        <v>51</v>
      </c>
      <c r="D29" s="32" t="s">
        <v>60</v>
      </c>
      <c r="E29" s="41">
        <v>43886</v>
      </c>
      <c r="F29" s="32">
        <v>29</v>
      </c>
      <c r="G29" s="32">
        <v>324.5</v>
      </c>
      <c r="H29" s="32">
        <v>0</v>
      </c>
      <c r="I29" s="32"/>
      <c r="J29" s="32"/>
      <c r="K29" s="32"/>
      <c r="L29" s="32">
        <f t="shared" si="5"/>
        <v>5841</v>
      </c>
      <c r="M29" s="32">
        <f t="shared" si="6"/>
        <v>145</v>
      </c>
      <c r="N29" s="32">
        <f t="shared" si="7"/>
        <v>5986</v>
      </c>
      <c r="O29" s="2"/>
    </row>
    <row r="30" ht="18" customHeight="1" spans="1:15">
      <c r="A30" s="32">
        <f t="shared" si="8"/>
        <v>28</v>
      </c>
      <c r="B30" s="42"/>
      <c r="C30" s="32" t="s">
        <v>51</v>
      </c>
      <c r="D30" s="32" t="s">
        <v>61</v>
      </c>
      <c r="E30" s="41">
        <v>44123</v>
      </c>
      <c r="F30" s="32">
        <v>28.5</v>
      </c>
      <c r="G30" s="32">
        <v>311.5</v>
      </c>
      <c r="H30" s="32">
        <v>0</v>
      </c>
      <c r="I30" s="32"/>
      <c r="J30" s="32"/>
      <c r="K30" s="32"/>
      <c r="L30" s="32">
        <f t="shared" si="5"/>
        <v>5607</v>
      </c>
      <c r="M30" s="32">
        <f t="shared" si="6"/>
        <v>142.5</v>
      </c>
      <c r="N30" s="32">
        <f t="shared" si="7"/>
        <v>5749.5</v>
      </c>
      <c r="O30" s="2"/>
    </row>
    <row r="31" ht="18" customHeight="1" spans="1:15">
      <c r="A31" s="32">
        <f t="shared" si="8"/>
        <v>29</v>
      </c>
      <c r="B31" s="42"/>
      <c r="C31" s="32" t="s">
        <v>57</v>
      </c>
      <c r="D31" s="32" t="s">
        <v>62</v>
      </c>
      <c r="E31" s="43">
        <v>44168</v>
      </c>
      <c r="F31" s="32">
        <v>25</v>
      </c>
      <c r="G31" s="32">
        <v>247.5</v>
      </c>
      <c r="H31" s="32">
        <v>0</v>
      </c>
      <c r="I31" s="32"/>
      <c r="J31" s="32"/>
      <c r="K31" s="32"/>
      <c r="L31" s="32">
        <f t="shared" si="5"/>
        <v>4455</v>
      </c>
      <c r="M31" s="32">
        <f t="shared" si="6"/>
        <v>125</v>
      </c>
      <c r="N31" s="32">
        <f t="shared" si="7"/>
        <v>4580</v>
      </c>
      <c r="O31" s="2"/>
    </row>
    <row r="32" ht="18" customHeight="1" spans="1:15">
      <c r="A32" s="32">
        <f t="shared" si="8"/>
        <v>30</v>
      </c>
      <c r="B32" s="42"/>
      <c r="C32" s="32" t="s">
        <v>51</v>
      </c>
      <c r="D32" s="32" t="s">
        <v>63</v>
      </c>
      <c r="E32" s="44">
        <v>44258</v>
      </c>
      <c r="F32" s="32">
        <v>27.5</v>
      </c>
      <c r="G32" s="32">
        <v>286</v>
      </c>
      <c r="H32" s="32">
        <v>156</v>
      </c>
      <c r="I32" s="32"/>
      <c r="J32" s="32"/>
      <c r="K32" s="32"/>
      <c r="L32" s="32">
        <f t="shared" si="5"/>
        <v>4680</v>
      </c>
      <c r="M32" s="32">
        <f t="shared" si="6"/>
        <v>137.5</v>
      </c>
      <c r="N32" s="32">
        <f t="shared" si="7"/>
        <v>4817.5</v>
      </c>
      <c r="O32" s="2"/>
    </row>
    <row r="33" ht="18" customHeight="1" spans="1:15">
      <c r="A33" s="32">
        <f t="shared" si="8"/>
        <v>31</v>
      </c>
      <c r="B33" s="42"/>
      <c r="C33" s="32" t="s">
        <v>51</v>
      </c>
      <c r="D33" s="32" t="s">
        <v>64</v>
      </c>
      <c r="E33" s="44">
        <v>44258</v>
      </c>
      <c r="F33" s="32">
        <v>28.5</v>
      </c>
      <c r="G33" s="32">
        <v>315.5</v>
      </c>
      <c r="H33" s="32">
        <v>163</v>
      </c>
      <c r="I33" s="32"/>
      <c r="J33" s="32"/>
      <c r="K33" s="32"/>
      <c r="L33" s="32">
        <f t="shared" si="5"/>
        <v>5190</v>
      </c>
      <c r="M33" s="32">
        <f t="shared" si="6"/>
        <v>142.5</v>
      </c>
      <c r="N33" s="32">
        <f t="shared" si="7"/>
        <v>5332.5</v>
      </c>
      <c r="O33" s="2"/>
    </row>
    <row r="34" ht="18" customHeight="1" spans="1:15">
      <c r="A34" s="32">
        <f t="shared" si="8"/>
        <v>32</v>
      </c>
      <c r="B34" s="42"/>
      <c r="C34" s="32" t="s">
        <v>51</v>
      </c>
      <c r="D34" s="32" t="s">
        <v>65</v>
      </c>
      <c r="E34" s="44">
        <v>44258</v>
      </c>
      <c r="F34" s="32">
        <v>26</v>
      </c>
      <c r="G34" s="32">
        <v>276.5</v>
      </c>
      <c r="H34" s="32">
        <v>156.5</v>
      </c>
      <c r="I34" s="32"/>
      <c r="J34" s="32"/>
      <c r="K34" s="32"/>
      <c r="L34" s="32">
        <f t="shared" ref="L34:L45" si="9">18*(G34-H34-I34)+15*H34+18*0.8*I34+J34-K34</f>
        <v>4507.5</v>
      </c>
      <c r="M34" s="32">
        <f t="shared" si="6"/>
        <v>130</v>
      </c>
      <c r="N34" s="32">
        <f t="shared" si="7"/>
        <v>4637.5</v>
      </c>
      <c r="O34" s="2"/>
    </row>
    <row r="35" ht="18" customHeight="1" spans="1:15">
      <c r="A35" s="32">
        <f t="shared" si="8"/>
        <v>33</v>
      </c>
      <c r="B35" s="42"/>
      <c r="C35" s="32" t="s">
        <v>51</v>
      </c>
      <c r="D35" s="32" t="s">
        <v>66</v>
      </c>
      <c r="E35" s="45">
        <v>44259</v>
      </c>
      <c r="F35" s="32">
        <v>17</v>
      </c>
      <c r="G35" s="32">
        <v>179.5</v>
      </c>
      <c r="H35" s="32">
        <v>160.5</v>
      </c>
      <c r="I35" s="32"/>
      <c r="J35" s="32"/>
      <c r="K35" s="32"/>
      <c r="L35" s="32">
        <f t="shared" si="9"/>
        <v>2749.5</v>
      </c>
      <c r="M35" s="32">
        <f t="shared" si="6"/>
        <v>85</v>
      </c>
      <c r="N35" s="32">
        <f t="shared" si="7"/>
        <v>2834.5</v>
      </c>
      <c r="O35" s="2"/>
    </row>
    <row r="36" ht="18" customHeight="1" spans="1:15">
      <c r="A36" s="32">
        <f t="shared" ref="A36:A45" si="10">ROW()-2</f>
        <v>34</v>
      </c>
      <c r="B36" s="42"/>
      <c r="C36" s="32" t="s">
        <v>51</v>
      </c>
      <c r="D36" s="32" t="s">
        <v>67</v>
      </c>
      <c r="E36" s="45">
        <v>44259</v>
      </c>
      <c r="F36" s="32">
        <v>17</v>
      </c>
      <c r="G36" s="32">
        <v>179.5</v>
      </c>
      <c r="H36" s="32">
        <v>160.5</v>
      </c>
      <c r="I36" s="32"/>
      <c r="J36" s="32"/>
      <c r="K36" s="32"/>
      <c r="L36" s="32">
        <f t="shared" si="9"/>
        <v>2749.5</v>
      </c>
      <c r="M36" s="32">
        <f t="shared" si="6"/>
        <v>85</v>
      </c>
      <c r="N36" s="32">
        <f t="shared" si="7"/>
        <v>2834.5</v>
      </c>
      <c r="O36" s="2"/>
    </row>
    <row r="37" ht="18" customHeight="1" spans="1:15">
      <c r="A37" s="32">
        <f t="shared" si="10"/>
        <v>35</v>
      </c>
      <c r="B37" s="42"/>
      <c r="C37" s="32" t="s">
        <v>51</v>
      </c>
      <c r="D37" s="32" t="s">
        <v>68</v>
      </c>
      <c r="E37" s="44">
        <v>44271</v>
      </c>
      <c r="F37" s="32">
        <v>15</v>
      </c>
      <c r="G37" s="32">
        <v>167.5</v>
      </c>
      <c r="H37" s="32">
        <v>167.5</v>
      </c>
      <c r="I37" s="32"/>
      <c r="J37" s="32"/>
      <c r="K37" s="32"/>
      <c r="L37" s="32">
        <f t="shared" si="9"/>
        <v>2512.5</v>
      </c>
      <c r="M37" s="32">
        <f t="shared" si="6"/>
        <v>75</v>
      </c>
      <c r="N37" s="32">
        <f t="shared" si="7"/>
        <v>2587.5</v>
      </c>
      <c r="O37" s="2"/>
    </row>
    <row r="38" ht="18" customHeight="1" spans="1:15">
      <c r="A38" s="32">
        <f t="shared" si="10"/>
        <v>36</v>
      </c>
      <c r="B38" s="42"/>
      <c r="C38" s="32" t="s">
        <v>51</v>
      </c>
      <c r="D38" s="32" t="s">
        <v>69</v>
      </c>
      <c r="E38" s="44">
        <v>44272</v>
      </c>
      <c r="F38" s="32">
        <v>15</v>
      </c>
      <c r="G38" s="32">
        <v>169</v>
      </c>
      <c r="H38" s="32">
        <v>169</v>
      </c>
      <c r="I38" s="32"/>
      <c r="J38" s="32"/>
      <c r="K38" s="32"/>
      <c r="L38" s="32">
        <f t="shared" si="9"/>
        <v>2535</v>
      </c>
      <c r="M38" s="32">
        <f t="shared" si="6"/>
        <v>75</v>
      </c>
      <c r="N38" s="32">
        <f t="shared" si="7"/>
        <v>2610</v>
      </c>
      <c r="O38" s="2"/>
    </row>
    <row r="39" ht="18" customHeight="1" spans="1:15">
      <c r="A39" s="32">
        <f t="shared" si="10"/>
        <v>37</v>
      </c>
      <c r="B39" s="42"/>
      <c r="C39" s="32" t="s">
        <v>51</v>
      </c>
      <c r="D39" s="32" t="s">
        <v>70</v>
      </c>
      <c r="E39" s="46">
        <v>44285</v>
      </c>
      <c r="F39" s="32">
        <v>2</v>
      </c>
      <c r="G39" s="32">
        <v>19.5</v>
      </c>
      <c r="H39" s="32">
        <v>19.5</v>
      </c>
      <c r="I39" s="32"/>
      <c r="J39" s="32"/>
      <c r="K39" s="32"/>
      <c r="L39" s="32">
        <f t="shared" si="9"/>
        <v>292.5</v>
      </c>
      <c r="M39" s="32">
        <f t="shared" si="6"/>
        <v>10</v>
      </c>
      <c r="N39" s="32">
        <f t="shared" si="7"/>
        <v>302.5</v>
      </c>
      <c r="O39" s="2"/>
    </row>
    <row r="40" ht="18" customHeight="1" spans="1:15">
      <c r="A40" s="32">
        <f t="shared" si="10"/>
        <v>38</v>
      </c>
      <c r="B40" s="42"/>
      <c r="C40" s="32" t="s">
        <v>57</v>
      </c>
      <c r="D40" s="32" t="s">
        <v>71</v>
      </c>
      <c r="E40" s="44">
        <v>44256</v>
      </c>
      <c r="F40" s="32">
        <v>30</v>
      </c>
      <c r="G40" s="32">
        <v>334.5</v>
      </c>
      <c r="H40" s="32">
        <v>161.5</v>
      </c>
      <c r="I40" s="32"/>
      <c r="J40" s="32"/>
      <c r="K40" s="32"/>
      <c r="L40" s="32">
        <f t="shared" si="9"/>
        <v>5536.5</v>
      </c>
      <c r="M40" s="32">
        <f t="shared" si="6"/>
        <v>150</v>
      </c>
      <c r="N40" s="32">
        <f t="shared" si="7"/>
        <v>5686.5</v>
      </c>
      <c r="O40" s="2"/>
    </row>
    <row r="41" ht="18" customHeight="1" spans="1:15">
      <c r="A41" s="32">
        <f t="shared" si="10"/>
        <v>39</v>
      </c>
      <c r="B41" s="42"/>
      <c r="C41" s="32" t="s">
        <v>57</v>
      </c>
      <c r="D41" s="32" t="s">
        <v>72</v>
      </c>
      <c r="E41" s="47">
        <v>44270</v>
      </c>
      <c r="F41" s="32">
        <v>18</v>
      </c>
      <c r="G41" s="32">
        <v>178</v>
      </c>
      <c r="H41" s="32"/>
      <c r="I41" s="32"/>
      <c r="J41" s="32"/>
      <c r="K41" s="32"/>
      <c r="L41" s="32">
        <f t="shared" si="9"/>
        <v>3204</v>
      </c>
      <c r="M41" s="32">
        <f t="shared" si="6"/>
        <v>90</v>
      </c>
      <c r="N41" s="32">
        <f t="shared" si="7"/>
        <v>3294</v>
      </c>
      <c r="O41" s="2"/>
    </row>
    <row r="42" ht="18" customHeight="1" spans="1:15">
      <c r="A42" s="32">
        <f t="shared" si="10"/>
        <v>40</v>
      </c>
      <c r="B42" s="42"/>
      <c r="C42" s="32" t="s">
        <v>57</v>
      </c>
      <c r="D42" s="32" t="s">
        <v>73</v>
      </c>
      <c r="E42" s="44">
        <v>44285</v>
      </c>
      <c r="F42" s="32">
        <v>2</v>
      </c>
      <c r="G42" s="32">
        <v>22</v>
      </c>
      <c r="H42" s="32">
        <v>22</v>
      </c>
      <c r="I42" s="32"/>
      <c r="J42" s="32"/>
      <c r="K42" s="32"/>
      <c r="L42" s="32">
        <f t="shared" si="9"/>
        <v>330</v>
      </c>
      <c r="M42" s="32">
        <f t="shared" si="6"/>
        <v>10</v>
      </c>
      <c r="N42" s="32">
        <f t="shared" si="7"/>
        <v>340</v>
      </c>
      <c r="O42" s="2"/>
    </row>
    <row r="43" ht="18" customHeight="1" spans="1:15">
      <c r="A43" s="32">
        <f t="shared" si="10"/>
        <v>41</v>
      </c>
      <c r="B43" s="42"/>
      <c r="C43" s="32" t="s">
        <v>74</v>
      </c>
      <c r="D43" s="32" t="s">
        <v>75</v>
      </c>
      <c r="E43" s="45">
        <v>44259</v>
      </c>
      <c r="F43" s="32">
        <v>16</v>
      </c>
      <c r="G43" s="32">
        <v>161</v>
      </c>
      <c r="H43" s="32">
        <v>149.5</v>
      </c>
      <c r="I43" s="32"/>
      <c r="J43" s="32"/>
      <c r="K43" s="32"/>
      <c r="L43" s="32">
        <f t="shared" si="9"/>
        <v>2449.5</v>
      </c>
      <c r="M43" s="32">
        <f t="shared" si="6"/>
        <v>80</v>
      </c>
      <c r="N43" s="32">
        <f t="shared" si="7"/>
        <v>2529.5</v>
      </c>
      <c r="O43" s="2"/>
    </row>
    <row r="44" ht="18" customHeight="1" spans="1:15">
      <c r="A44" s="32">
        <f t="shared" si="10"/>
        <v>42</v>
      </c>
      <c r="B44" s="42"/>
      <c r="C44" s="32" t="s">
        <v>74</v>
      </c>
      <c r="D44" s="32" t="s">
        <v>76</v>
      </c>
      <c r="E44" s="44">
        <v>44259</v>
      </c>
      <c r="F44" s="32">
        <v>21</v>
      </c>
      <c r="G44" s="32">
        <v>215.5</v>
      </c>
      <c r="H44" s="32">
        <v>142</v>
      </c>
      <c r="I44" s="32"/>
      <c r="J44" s="32"/>
      <c r="K44" s="32"/>
      <c r="L44" s="32">
        <f t="shared" si="9"/>
        <v>3453</v>
      </c>
      <c r="M44" s="32">
        <f t="shared" si="6"/>
        <v>105</v>
      </c>
      <c r="N44" s="32">
        <f t="shared" si="7"/>
        <v>3558</v>
      </c>
      <c r="O44" s="2"/>
    </row>
    <row r="45" ht="18" customHeight="1" spans="1:15">
      <c r="A45" s="32">
        <f t="shared" si="10"/>
        <v>43</v>
      </c>
      <c r="B45" s="42"/>
      <c r="C45" s="32" t="s">
        <v>74</v>
      </c>
      <c r="D45" s="32" t="s">
        <v>77</v>
      </c>
      <c r="E45" s="44">
        <v>44259</v>
      </c>
      <c r="F45" s="32">
        <v>23.5</v>
      </c>
      <c r="G45" s="32">
        <v>243</v>
      </c>
      <c r="H45" s="32">
        <v>142</v>
      </c>
      <c r="I45" s="32"/>
      <c r="J45" s="32"/>
      <c r="K45" s="32"/>
      <c r="L45" s="32">
        <f t="shared" si="9"/>
        <v>3948</v>
      </c>
      <c r="M45" s="32">
        <f t="shared" si="6"/>
        <v>117.5</v>
      </c>
      <c r="N45" s="32">
        <f t="shared" si="7"/>
        <v>4065.5</v>
      </c>
      <c r="O45" s="2"/>
    </row>
    <row r="46" spans="1:15">
      <c r="A46" s="32" t="s">
        <v>78</v>
      </c>
      <c r="B46" s="2"/>
      <c r="C46" s="32"/>
      <c r="D46" s="32"/>
      <c r="E46" s="32"/>
      <c r="F46" s="32">
        <f>SUM(F3:F45)</f>
        <v>997.5</v>
      </c>
      <c r="G46" s="32">
        <f t="shared" ref="G46:N46" si="11">SUM(G3:G45)</f>
        <v>11053</v>
      </c>
      <c r="H46" s="32">
        <f t="shared" si="11"/>
        <v>2083</v>
      </c>
      <c r="I46" s="32">
        <f t="shared" si="11"/>
        <v>0</v>
      </c>
      <c r="J46" s="32">
        <f t="shared" si="11"/>
        <v>0</v>
      </c>
      <c r="K46" s="32">
        <f t="shared" si="11"/>
        <v>0</v>
      </c>
      <c r="L46" s="32">
        <f t="shared" si="11"/>
        <v>192705</v>
      </c>
      <c r="M46" s="32">
        <f t="shared" si="11"/>
        <v>4987.5</v>
      </c>
      <c r="N46" s="32">
        <f>SUM(N3:N45)</f>
        <v>197692.5</v>
      </c>
      <c r="O46" s="32"/>
    </row>
    <row r="47" s="6" customFormat="1" ht="37" customHeight="1" spans="1:15">
      <c r="A47" s="48" t="s">
        <v>79</v>
      </c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</sheetData>
  <mergeCells count="5">
    <mergeCell ref="A1:O1"/>
    <mergeCell ref="A46:D46"/>
    <mergeCell ref="A47:O47"/>
    <mergeCell ref="B3:B21"/>
    <mergeCell ref="B22:B45"/>
  </mergeCells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7" customWidth="1"/>
    <col min="2" max="2" width="10.875" style="7" customWidth="1"/>
    <col min="3" max="3" width="7.875" style="7" customWidth="1"/>
    <col min="4" max="4" width="8.5" style="7" customWidth="1"/>
    <col min="5" max="5" width="8.375" style="7" customWidth="1"/>
    <col min="6" max="6" width="8.625" style="7" customWidth="1"/>
    <col min="7" max="7" width="10.875" style="7" customWidth="1"/>
    <col min="8" max="8" width="8.875" style="7" customWidth="1"/>
    <col min="9" max="9" width="6.125" style="7" customWidth="1"/>
    <col min="10" max="10" width="8.75" style="7" customWidth="1"/>
    <col min="11" max="11" width="12.625" style="7"/>
    <col min="12" max="12" width="10.9666666666667" style="7" customWidth="1"/>
    <col min="13" max="13" width="6.5" style="7" hidden="1" customWidth="1"/>
    <col min="14" max="14" width="9.375" style="7" customWidth="1"/>
    <col min="15" max="15" width="15.975" style="8" customWidth="1"/>
    <col min="16" max="16" width="6.525" style="7" customWidth="1"/>
    <col min="17" max="17" width="12.2166666666667" style="7" hidden="1" customWidth="1"/>
    <col min="18" max="18" width="9" style="7" hidden="1" customWidth="1"/>
    <col min="19" max="19" width="12.225" style="7" hidden="1" customWidth="1"/>
    <col min="20" max="20" width="11.5" style="7" customWidth="1"/>
    <col min="21" max="16384" width="9" style="7"/>
  </cols>
  <sheetData>
    <row r="1" customHeight="1" spans="1:16">
      <c r="A1" s="9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6"/>
      <c r="P1" s="9"/>
    </row>
    <row r="2" customHeight="1" spans="1:16">
      <c r="A2" s="10" t="s">
        <v>1</v>
      </c>
      <c r="B2" s="10" t="s">
        <v>2</v>
      </c>
      <c r="C2" s="11" t="s">
        <v>81</v>
      </c>
      <c r="D2" s="11" t="s">
        <v>3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82</v>
      </c>
      <c r="N2" s="10" t="s">
        <v>13</v>
      </c>
      <c r="O2" s="17" t="s">
        <v>14</v>
      </c>
      <c r="P2" s="10" t="s">
        <v>83</v>
      </c>
    </row>
    <row r="3" customHeight="1" spans="1:20">
      <c r="A3" s="10">
        <f>ROW()-2</f>
        <v>1</v>
      </c>
      <c r="B3" s="10" t="s">
        <v>84</v>
      </c>
      <c r="C3" s="11" t="s">
        <v>85</v>
      </c>
      <c r="D3" s="11" t="s">
        <v>86</v>
      </c>
      <c r="E3" s="11"/>
      <c r="F3" s="11"/>
      <c r="G3" s="11"/>
      <c r="H3" s="11"/>
      <c r="I3" s="10"/>
      <c r="J3" s="10"/>
      <c r="K3" s="11">
        <f t="shared" ref="K3:K24" si="0">(F3-G3-H3)*18+G3*15+H3*18*0.8+I3-J3</f>
        <v>0</v>
      </c>
      <c r="L3" s="18">
        <f t="shared" ref="L3:L24" si="1">E3*5</f>
        <v>0</v>
      </c>
      <c r="M3" s="18"/>
      <c r="N3" s="10">
        <f t="shared" ref="N3:N24" si="2">K3+L3</f>
        <v>0</v>
      </c>
      <c r="O3" s="19"/>
      <c r="P3" s="10"/>
      <c r="S3" s="7" t="str">
        <f>VLOOKUP(D3,[1]劳务临时工!C$2:P$78,14,0)</f>
        <v>2020-07-10</v>
      </c>
      <c r="T3" s="7" t="e">
        <v>#N/A</v>
      </c>
    </row>
    <row r="4" customHeight="1" spans="1:20">
      <c r="A4" s="10">
        <f>ROW()-2</f>
        <v>2</v>
      </c>
      <c r="B4" s="10" t="s">
        <v>84</v>
      </c>
      <c r="C4" s="11" t="s">
        <v>85</v>
      </c>
      <c r="D4" s="11" t="s">
        <v>42</v>
      </c>
      <c r="E4" s="11"/>
      <c r="F4" s="11"/>
      <c r="G4" s="11"/>
      <c r="H4" s="11"/>
      <c r="I4" s="10"/>
      <c r="J4" s="10"/>
      <c r="K4" s="11">
        <f t="shared" si="0"/>
        <v>0</v>
      </c>
      <c r="L4" s="18">
        <f t="shared" si="1"/>
        <v>0</v>
      </c>
      <c r="M4" s="18"/>
      <c r="N4" s="10">
        <f t="shared" si="2"/>
        <v>0</v>
      </c>
      <c r="O4" s="19"/>
      <c r="P4" s="10"/>
      <c r="S4" s="7" t="str">
        <f>VLOOKUP(D4,[1]劳务临时工!C$2:P$78,14,0)</f>
        <v>2019-04-24</v>
      </c>
      <c r="T4" s="7" t="s">
        <v>43</v>
      </c>
    </row>
    <row r="5" customFormat="1" customHeight="1" spans="1:20">
      <c r="A5" s="12">
        <f>ROW()-2</f>
        <v>3</v>
      </c>
      <c r="B5" s="12" t="s">
        <v>84</v>
      </c>
      <c r="C5" s="13" t="s">
        <v>85</v>
      </c>
      <c r="D5" s="13" t="s">
        <v>87</v>
      </c>
      <c r="E5" s="13"/>
      <c r="F5" s="13"/>
      <c r="G5" s="13"/>
      <c r="H5" s="13"/>
      <c r="I5" s="12"/>
      <c r="J5" s="12"/>
      <c r="K5" s="11">
        <f t="shared" si="0"/>
        <v>0</v>
      </c>
      <c r="L5" s="20">
        <f t="shared" si="1"/>
        <v>0</v>
      </c>
      <c r="M5" s="20"/>
      <c r="N5" s="12">
        <f t="shared" si="2"/>
        <v>0</v>
      </c>
      <c r="O5" s="21"/>
      <c r="P5" s="12"/>
      <c r="S5" s="7" t="str">
        <f>VLOOKUP(D5,[1]劳务临时工!C$2:P$78,14,0)</f>
        <v>2020-10-09</v>
      </c>
      <c r="T5" s="7" t="s">
        <v>88</v>
      </c>
    </row>
    <row r="6" customFormat="1" customHeight="1" spans="1:20">
      <c r="A6" s="12">
        <f>ROW()-2</f>
        <v>4</v>
      </c>
      <c r="B6" s="12" t="s">
        <v>84</v>
      </c>
      <c r="C6" s="13" t="s">
        <v>85</v>
      </c>
      <c r="D6" s="13" t="s">
        <v>89</v>
      </c>
      <c r="E6" s="13"/>
      <c r="F6" s="13"/>
      <c r="G6" s="13"/>
      <c r="H6" s="13"/>
      <c r="I6" s="12"/>
      <c r="J6" s="12"/>
      <c r="K6" s="11">
        <f t="shared" si="0"/>
        <v>0</v>
      </c>
      <c r="L6" s="20">
        <f t="shared" si="1"/>
        <v>0</v>
      </c>
      <c r="M6" s="20"/>
      <c r="N6" s="12">
        <f t="shared" si="2"/>
        <v>0</v>
      </c>
      <c r="O6" s="21"/>
      <c r="P6" s="12"/>
      <c r="S6" s="7" t="e">
        <f>VLOOKUP(D6,[1]劳务临时工!C$2:P$78,14,0)</f>
        <v>#N/A</v>
      </c>
      <c r="T6" s="28">
        <v>44118</v>
      </c>
    </row>
    <row r="7" customFormat="1" customHeight="1" spans="1:20">
      <c r="A7" s="10">
        <f>ROW()-2</f>
        <v>5</v>
      </c>
      <c r="B7" s="10" t="s">
        <v>90</v>
      </c>
      <c r="C7" s="11" t="s">
        <v>91</v>
      </c>
      <c r="D7" s="11" t="s">
        <v>92</v>
      </c>
      <c r="E7" s="11"/>
      <c r="F7" s="11"/>
      <c r="G7" s="11"/>
      <c r="H7" s="11"/>
      <c r="I7" s="10"/>
      <c r="J7" s="10"/>
      <c r="K7" s="11">
        <f t="shared" si="0"/>
        <v>0</v>
      </c>
      <c r="L7" s="18">
        <f t="shared" si="1"/>
        <v>0</v>
      </c>
      <c r="M7" s="18"/>
      <c r="N7" s="10">
        <f t="shared" si="2"/>
        <v>0</v>
      </c>
      <c r="O7" s="19"/>
      <c r="P7" s="10"/>
      <c r="S7" s="7" t="str">
        <f>VLOOKUP(D7,[1]劳务临时工!C$2:P$78,14,0)</f>
        <v>2020-05-11</v>
      </c>
      <c r="T7" s="7" t="s">
        <v>93</v>
      </c>
    </row>
    <row r="8" customFormat="1" customHeight="1" spans="1:20">
      <c r="A8" s="10">
        <f t="shared" ref="A8:A24" si="3">ROW()-2</f>
        <v>6</v>
      </c>
      <c r="B8" s="10" t="s">
        <v>94</v>
      </c>
      <c r="C8" s="11" t="s">
        <v>91</v>
      </c>
      <c r="D8" s="11" t="s">
        <v>95</v>
      </c>
      <c r="E8" s="11"/>
      <c r="F8" s="11"/>
      <c r="G8" s="11"/>
      <c r="H8" s="11"/>
      <c r="I8" s="10"/>
      <c r="J8" s="10"/>
      <c r="K8" s="11">
        <f t="shared" si="0"/>
        <v>0</v>
      </c>
      <c r="L8" s="18">
        <f t="shared" si="1"/>
        <v>0</v>
      </c>
      <c r="M8" s="10">
        <f>16*37+18*(J8-37)+K8-L8</f>
        <v>-74</v>
      </c>
      <c r="N8" s="10">
        <f t="shared" si="2"/>
        <v>0</v>
      </c>
      <c r="O8" s="19"/>
      <c r="P8" s="10"/>
      <c r="S8" s="7" t="str">
        <f>VLOOKUP(D8,[1]劳务临时工!C$2:P$78,14,0)</f>
        <v>2020-07-15</v>
      </c>
      <c r="T8" s="7" t="s">
        <v>96</v>
      </c>
    </row>
    <row r="9" customFormat="1" customHeight="1" spans="1:20">
      <c r="A9" s="10">
        <f t="shared" si="3"/>
        <v>7</v>
      </c>
      <c r="B9" s="10" t="s">
        <v>94</v>
      </c>
      <c r="C9" s="11" t="s">
        <v>91</v>
      </c>
      <c r="D9" s="11" t="s">
        <v>97</v>
      </c>
      <c r="E9" s="11"/>
      <c r="F9" s="11"/>
      <c r="G9" s="11"/>
      <c r="H9" s="11"/>
      <c r="I9" s="10"/>
      <c r="J9" s="10"/>
      <c r="K9" s="11">
        <f t="shared" si="0"/>
        <v>0</v>
      </c>
      <c r="L9" s="18">
        <f t="shared" si="1"/>
        <v>0</v>
      </c>
      <c r="M9" s="10"/>
      <c r="N9" s="10">
        <f t="shared" si="2"/>
        <v>0</v>
      </c>
      <c r="O9" s="19"/>
      <c r="P9" s="10"/>
      <c r="S9" s="7" t="str">
        <f>VLOOKUP(D9,[1]劳务临时工!C$2:P$78,14,0)</f>
        <v>2020-07-15</v>
      </c>
      <c r="T9" s="7" t="s">
        <v>96</v>
      </c>
    </row>
    <row r="10" customFormat="1" customHeight="1" spans="1:20">
      <c r="A10" s="10">
        <f t="shared" si="3"/>
        <v>8</v>
      </c>
      <c r="B10" s="10" t="s">
        <v>94</v>
      </c>
      <c r="C10" s="11" t="s">
        <v>91</v>
      </c>
      <c r="D10" s="11" t="s">
        <v>17</v>
      </c>
      <c r="E10" s="11"/>
      <c r="F10" s="11"/>
      <c r="G10" s="11"/>
      <c r="H10" s="11"/>
      <c r="I10" s="10"/>
      <c r="J10" s="10"/>
      <c r="K10" s="11">
        <f t="shared" si="0"/>
        <v>0</v>
      </c>
      <c r="L10" s="18">
        <f t="shared" si="1"/>
        <v>0</v>
      </c>
      <c r="M10" s="10"/>
      <c r="N10" s="10">
        <f t="shared" si="2"/>
        <v>0</v>
      </c>
      <c r="O10" s="19"/>
      <c r="P10" s="10"/>
      <c r="S10" s="7" t="str">
        <f>VLOOKUP(D10,[1]劳务临时工!C$2:P$78,14,0)</f>
        <v>2020-09-23</v>
      </c>
      <c r="T10" s="7" t="s">
        <v>18</v>
      </c>
    </row>
    <row r="11" customFormat="1" customHeight="1" spans="1:20">
      <c r="A11" s="10">
        <f t="shared" si="3"/>
        <v>9</v>
      </c>
      <c r="B11" s="10" t="s">
        <v>94</v>
      </c>
      <c r="C11" s="11" t="s">
        <v>91</v>
      </c>
      <c r="D11" s="11" t="s">
        <v>98</v>
      </c>
      <c r="E11" s="11"/>
      <c r="F11" s="11"/>
      <c r="G11" s="11"/>
      <c r="H11" s="11"/>
      <c r="I11" s="10"/>
      <c r="J11" s="10"/>
      <c r="K11" s="11">
        <f t="shared" si="0"/>
        <v>0</v>
      </c>
      <c r="L11" s="18">
        <f t="shared" si="1"/>
        <v>0</v>
      </c>
      <c r="M11" s="10"/>
      <c r="N11" s="10">
        <f t="shared" si="2"/>
        <v>0</v>
      </c>
      <c r="O11" s="19"/>
      <c r="P11" s="10"/>
      <c r="S11" s="7"/>
      <c r="T11" s="7" t="s">
        <v>99</v>
      </c>
    </row>
    <row r="12" customFormat="1" customHeight="1" spans="1:20">
      <c r="A12" s="10">
        <f t="shared" si="3"/>
        <v>10</v>
      </c>
      <c r="B12" s="10" t="s">
        <v>100</v>
      </c>
      <c r="C12" s="11" t="s">
        <v>101</v>
      </c>
      <c r="D12" s="11" t="s">
        <v>102</v>
      </c>
      <c r="E12" s="11"/>
      <c r="F12" s="11"/>
      <c r="G12" s="11"/>
      <c r="H12" s="11"/>
      <c r="I12" s="10"/>
      <c r="J12" s="10"/>
      <c r="K12" s="11">
        <f t="shared" si="0"/>
        <v>0</v>
      </c>
      <c r="L12" s="18">
        <f t="shared" si="1"/>
        <v>0</v>
      </c>
      <c r="M12" s="18"/>
      <c r="N12" s="10">
        <f t="shared" si="2"/>
        <v>0</v>
      </c>
      <c r="O12" s="19"/>
      <c r="P12" s="10"/>
      <c r="S12" s="7" t="str">
        <f>VLOOKUP(D12,[1]劳务临时工!C$2:P$78,14,0)</f>
        <v>2020-06-05</v>
      </c>
      <c r="T12" s="7" t="s">
        <v>103</v>
      </c>
    </row>
    <row r="13" customFormat="1" customHeight="1" spans="1:20">
      <c r="A13" s="10">
        <f t="shared" si="3"/>
        <v>11</v>
      </c>
      <c r="B13" s="10" t="s">
        <v>100</v>
      </c>
      <c r="C13" s="11" t="s">
        <v>101</v>
      </c>
      <c r="D13" s="11" t="s">
        <v>104</v>
      </c>
      <c r="E13" s="11"/>
      <c r="F13" s="11"/>
      <c r="G13" s="11"/>
      <c r="H13" s="11"/>
      <c r="I13" s="10"/>
      <c r="J13" s="10"/>
      <c r="K13" s="11">
        <f t="shared" si="0"/>
        <v>0</v>
      </c>
      <c r="L13" s="18">
        <f t="shared" si="1"/>
        <v>0</v>
      </c>
      <c r="M13" s="18"/>
      <c r="N13" s="10">
        <f t="shared" si="2"/>
        <v>0</v>
      </c>
      <c r="O13" s="19"/>
      <c r="P13" s="10"/>
      <c r="S13" s="7" t="str">
        <f>VLOOKUP(D13,[1]劳务临时工!C$2:P$78,14,0)</f>
        <v>2020-06-14</v>
      </c>
      <c r="T13" s="7" t="s">
        <v>105</v>
      </c>
    </row>
    <row r="14" customFormat="1" customHeight="1" spans="1:20">
      <c r="A14" s="10">
        <f t="shared" si="3"/>
        <v>12</v>
      </c>
      <c r="B14" s="10" t="s">
        <v>100</v>
      </c>
      <c r="C14" s="11" t="s">
        <v>101</v>
      </c>
      <c r="D14" s="11" t="s">
        <v>35</v>
      </c>
      <c r="E14" s="11"/>
      <c r="F14" s="11"/>
      <c r="G14" s="11"/>
      <c r="H14" s="11"/>
      <c r="I14" s="10"/>
      <c r="J14" s="10"/>
      <c r="K14" s="11">
        <f t="shared" si="0"/>
        <v>0</v>
      </c>
      <c r="L14" s="18">
        <f t="shared" si="1"/>
        <v>0</v>
      </c>
      <c r="M14" s="18"/>
      <c r="N14" s="10">
        <f t="shared" si="2"/>
        <v>0</v>
      </c>
      <c r="O14" s="19"/>
      <c r="P14" s="22"/>
      <c r="S14" s="7" t="str">
        <f>VLOOKUP(D14,[1]劳务临时工!C$2:P$78,14,0)</f>
        <v>2020-06-29</v>
      </c>
      <c r="T14" s="7" t="s">
        <v>36</v>
      </c>
    </row>
    <row r="15" customFormat="1" customHeight="1" spans="1:20">
      <c r="A15" s="10">
        <f t="shared" si="3"/>
        <v>13</v>
      </c>
      <c r="B15" s="10" t="s">
        <v>100</v>
      </c>
      <c r="C15" s="11" t="s">
        <v>101</v>
      </c>
      <c r="D15" s="11" t="s">
        <v>106</v>
      </c>
      <c r="E15" s="11"/>
      <c r="F15" s="11"/>
      <c r="G15" s="11"/>
      <c r="H15" s="11"/>
      <c r="I15" s="10"/>
      <c r="J15" s="10"/>
      <c r="K15" s="11">
        <f t="shared" si="0"/>
        <v>0</v>
      </c>
      <c r="L15" s="18">
        <f t="shared" si="1"/>
        <v>0</v>
      </c>
      <c r="M15" s="18"/>
      <c r="N15" s="10">
        <f t="shared" si="2"/>
        <v>0</v>
      </c>
      <c r="O15" s="19"/>
      <c r="P15" s="22"/>
      <c r="S15" s="7" t="e">
        <f>VLOOKUP(D15,[1]劳务临时工!C$2:P$78,14,0)</f>
        <v>#N/A</v>
      </c>
      <c r="T15" s="7" t="e">
        <v>#N/A</v>
      </c>
    </row>
    <row r="16" customFormat="1" customHeight="1" spans="1:20">
      <c r="A16" s="10">
        <f t="shared" si="3"/>
        <v>14</v>
      </c>
      <c r="B16" s="10" t="s">
        <v>100</v>
      </c>
      <c r="C16" s="11" t="s">
        <v>101</v>
      </c>
      <c r="D16" s="11" t="s">
        <v>107</v>
      </c>
      <c r="E16" s="11"/>
      <c r="F16" s="11"/>
      <c r="G16" s="11"/>
      <c r="H16" s="11"/>
      <c r="I16" s="10"/>
      <c r="J16" s="10"/>
      <c r="K16" s="11">
        <f t="shared" si="0"/>
        <v>0</v>
      </c>
      <c r="L16" s="18">
        <f t="shared" si="1"/>
        <v>0</v>
      </c>
      <c r="M16" s="18"/>
      <c r="N16" s="10">
        <f t="shared" si="2"/>
        <v>0</v>
      </c>
      <c r="O16" s="19"/>
      <c r="P16" s="22"/>
      <c r="S16" s="7"/>
      <c r="T16" s="7"/>
    </row>
    <row r="17" s="6" customFormat="1" customHeight="1" spans="1:20">
      <c r="A17" s="10">
        <f t="shared" si="3"/>
        <v>15</v>
      </c>
      <c r="B17" s="10" t="s">
        <v>100</v>
      </c>
      <c r="C17" s="11" t="s">
        <v>101</v>
      </c>
      <c r="D17" s="11" t="s">
        <v>108</v>
      </c>
      <c r="E17" s="11"/>
      <c r="F17" s="11"/>
      <c r="G17" s="11"/>
      <c r="H17" s="11"/>
      <c r="I17" s="10"/>
      <c r="J17" s="10"/>
      <c r="K17" s="11">
        <f t="shared" si="0"/>
        <v>0</v>
      </c>
      <c r="L17" s="18">
        <f t="shared" si="1"/>
        <v>0</v>
      </c>
      <c r="M17" s="18"/>
      <c r="N17" s="10">
        <f t="shared" si="2"/>
        <v>0</v>
      </c>
      <c r="O17" s="19"/>
      <c r="P17" s="22"/>
      <c r="S17" s="7" t="str">
        <f>VLOOKUP(D17,[1]劳务临时工!C$2:P$78,14,0)</f>
        <v>2020-08-26</v>
      </c>
      <c r="T17" s="7" t="e">
        <v>#N/A</v>
      </c>
    </row>
    <row r="18" customFormat="1" customHeight="1" spans="1:20">
      <c r="A18" s="10">
        <f t="shared" si="3"/>
        <v>16</v>
      </c>
      <c r="B18" s="10" t="s">
        <v>100</v>
      </c>
      <c r="C18" s="11" t="s">
        <v>101</v>
      </c>
      <c r="D18" s="11" t="s">
        <v>109</v>
      </c>
      <c r="E18" s="11"/>
      <c r="F18" s="11"/>
      <c r="G18" s="11"/>
      <c r="H18" s="11"/>
      <c r="I18" s="10"/>
      <c r="J18" s="10"/>
      <c r="K18" s="11">
        <f t="shared" si="0"/>
        <v>0</v>
      </c>
      <c r="L18" s="18">
        <f t="shared" si="1"/>
        <v>0</v>
      </c>
      <c r="M18" s="18"/>
      <c r="N18" s="10">
        <f t="shared" si="2"/>
        <v>0</v>
      </c>
      <c r="O18" s="19"/>
      <c r="P18" s="22"/>
      <c r="S18" s="7" t="str">
        <f>VLOOKUP(D18,[1]劳务临时工!C$2:P$78,14,0)</f>
        <v>2020-09-18</v>
      </c>
      <c r="T18" s="7" t="s">
        <v>110</v>
      </c>
    </row>
    <row r="19" customFormat="1" customHeight="1" spans="1:20">
      <c r="A19" s="12">
        <f t="shared" si="3"/>
        <v>17</v>
      </c>
      <c r="B19" s="12" t="s">
        <v>100</v>
      </c>
      <c r="C19" s="13" t="s">
        <v>101</v>
      </c>
      <c r="D19" s="13" t="s">
        <v>111</v>
      </c>
      <c r="E19" s="13"/>
      <c r="F19" s="13"/>
      <c r="G19" s="13"/>
      <c r="H19" s="13"/>
      <c r="I19" s="12"/>
      <c r="J19" s="12"/>
      <c r="K19" s="11">
        <f t="shared" si="0"/>
        <v>0</v>
      </c>
      <c r="L19" s="20">
        <f t="shared" si="1"/>
        <v>0</v>
      </c>
      <c r="M19" s="20"/>
      <c r="N19" s="12">
        <f t="shared" si="2"/>
        <v>0</v>
      </c>
      <c r="O19" s="21"/>
      <c r="P19" s="23"/>
      <c r="S19" s="7" t="str">
        <f>VLOOKUP(D19,[1]劳务临时工!C$2:P$78,14,0)</f>
        <v>2020-10-12</v>
      </c>
      <c r="T19" s="7" t="s">
        <v>112</v>
      </c>
    </row>
    <row r="20" customFormat="1" customHeight="1" spans="1:20">
      <c r="A20" s="12">
        <f t="shared" si="3"/>
        <v>18</v>
      </c>
      <c r="B20" s="12" t="s">
        <v>100</v>
      </c>
      <c r="C20" s="13" t="s">
        <v>101</v>
      </c>
      <c r="D20" s="13" t="s">
        <v>113</v>
      </c>
      <c r="E20" s="13"/>
      <c r="F20" s="13"/>
      <c r="G20" s="13"/>
      <c r="H20" s="13"/>
      <c r="I20" s="12"/>
      <c r="J20" s="12"/>
      <c r="K20" s="11">
        <f t="shared" si="0"/>
        <v>0</v>
      </c>
      <c r="L20" s="20">
        <f t="shared" si="1"/>
        <v>0</v>
      </c>
      <c r="M20" s="20"/>
      <c r="N20" s="12">
        <f t="shared" si="2"/>
        <v>0</v>
      </c>
      <c r="O20" s="21"/>
      <c r="P20" s="23"/>
      <c r="S20" s="7" t="str">
        <f>VLOOKUP(D20,[1]劳务临时工!C$2:P$78,14,0)</f>
        <v>2020-10-09</v>
      </c>
      <c r="T20" s="7" t="s">
        <v>88</v>
      </c>
    </row>
    <row r="21" customFormat="1" customHeight="1" spans="1:20">
      <c r="A21" s="12">
        <f t="shared" si="3"/>
        <v>19</v>
      </c>
      <c r="B21" s="12" t="s">
        <v>100</v>
      </c>
      <c r="C21" s="13" t="s">
        <v>101</v>
      </c>
      <c r="D21" s="13" t="s">
        <v>114</v>
      </c>
      <c r="E21" s="13"/>
      <c r="F21" s="13"/>
      <c r="G21" s="13"/>
      <c r="H21" s="13"/>
      <c r="I21" s="12"/>
      <c r="J21" s="12"/>
      <c r="K21" s="11">
        <f t="shared" si="0"/>
        <v>0</v>
      </c>
      <c r="L21" s="20">
        <f t="shared" si="1"/>
        <v>0</v>
      </c>
      <c r="M21" s="20"/>
      <c r="N21" s="12">
        <f t="shared" si="2"/>
        <v>0</v>
      </c>
      <c r="O21" s="21"/>
      <c r="P21" s="23"/>
      <c r="S21" s="7" t="str">
        <f>VLOOKUP(D21,[1]劳务临时工!C$2:P$78,14,0)</f>
        <v>2020-10-09</v>
      </c>
      <c r="T21" s="7" t="s">
        <v>88</v>
      </c>
    </row>
    <row r="22" customFormat="1" customHeight="1" spans="1:20">
      <c r="A22" s="10">
        <f t="shared" si="3"/>
        <v>20</v>
      </c>
      <c r="B22" s="10" t="s">
        <v>115</v>
      </c>
      <c r="C22" s="11" t="s">
        <v>101</v>
      </c>
      <c r="D22" s="11" t="s">
        <v>39</v>
      </c>
      <c r="E22" s="11"/>
      <c r="F22" s="11"/>
      <c r="G22" s="11"/>
      <c r="H22" s="11"/>
      <c r="I22" s="10"/>
      <c r="J22" s="10"/>
      <c r="K22" s="11">
        <f t="shared" si="0"/>
        <v>0</v>
      </c>
      <c r="L22" s="18">
        <f t="shared" si="1"/>
        <v>0</v>
      </c>
      <c r="M22" s="18"/>
      <c r="N22" s="10">
        <f t="shared" si="2"/>
        <v>0</v>
      </c>
      <c r="O22" s="19"/>
      <c r="P22" s="10"/>
      <c r="S22" s="7" t="str">
        <f>VLOOKUP(D22,[1]劳务临时工!C$2:P$78,14,0)</f>
        <v>2020-06-06</v>
      </c>
      <c r="T22" s="7" t="s">
        <v>40</v>
      </c>
    </row>
    <row r="23" customFormat="1" customHeight="1" spans="1:20">
      <c r="A23" s="10">
        <f t="shared" si="3"/>
        <v>21</v>
      </c>
      <c r="B23" s="10" t="s">
        <v>116</v>
      </c>
      <c r="C23" s="11" t="s">
        <v>101</v>
      </c>
      <c r="D23" s="11" t="s">
        <v>117</v>
      </c>
      <c r="E23" s="11"/>
      <c r="F23" s="11"/>
      <c r="G23" s="11"/>
      <c r="H23" s="11"/>
      <c r="I23" s="10"/>
      <c r="J23" s="10"/>
      <c r="K23" s="11">
        <f t="shared" si="0"/>
        <v>0</v>
      </c>
      <c r="L23" s="24">
        <f t="shared" si="1"/>
        <v>0</v>
      </c>
      <c r="M23" s="11">
        <f>ROUND((K23+L23),2)</f>
        <v>0</v>
      </c>
      <c r="N23" s="10">
        <f t="shared" si="2"/>
        <v>0</v>
      </c>
      <c r="O23" s="19"/>
      <c r="P23" s="10"/>
      <c r="S23" s="7"/>
      <c r="T23" s="7"/>
    </row>
    <row r="24" customFormat="1" customHeight="1" spans="1:20">
      <c r="A24" s="10">
        <f t="shared" si="3"/>
        <v>22</v>
      </c>
      <c r="B24" s="12" t="s">
        <v>116</v>
      </c>
      <c r="C24" s="13" t="s">
        <v>101</v>
      </c>
      <c r="D24" s="13" t="s">
        <v>118</v>
      </c>
      <c r="E24" s="13"/>
      <c r="F24" s="13"/>
      <c r="G24" s="13"/>
      <c r="H24" s="13"/>
      <c r="I24" s="12"/>
      <c r="J24" s="12"/>
      <c r="K24" s="11">
        <f t="shared" si="0"/>
        <v>0</v>
      </c>
      <c r="L24" s="20">
        <f t="shared" si="1"/>
        <v>0</v>
      </c>
      <c r="M24" s="20"/>
      <c r="N24" s="12">
        <f t="shared" si="2"/>
        <v>0</v>
      </c>
      <c r="O24" s="21"/>
      <c r="P24" s="10"/>
      <c r="S24" s="7"/>
      <c r="T24" s="28">
        <v>44145</v>
      </c>
    </row>
    <row r="25" customHeight="1" spans="1:16">
      <c r="A25" s="10"/>
      <c r="B25" s="10"/>
      <c r="C25" s="10"/>
      <c r="D25" s="10"/>
      <c r="E25" s="10">
        <f>SUM(E3:E24)</f>
        <v>0</v>
      </c>
      <c r="F25" s="10">
        <f>SUM(F3:F24)</f>
        <v>0</v>
      </c>
      <c r="G25" s="10"/>
      <c r="H25" s="10"/>
      <c r="I25" s="10">
        <f t="shared" ref="I25:N25" si="4">SUM(I3:I24)</f>
        <v>0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 t="shared" si="4"/>
        <v>-74</v>
      </c>
      <c r="N25" s="10">
        <f t="shared" si="4"/>
        <v>0</v>
      </c>
      <c r="O25" s="19"/>
      <c r="P25" s="10"/>
    </row>
    <row r="26" customHeight="1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5"/>
      <c r="P26" s="14"/>
    </row>
    <row r="27" customHeight="1" spans="1:1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4"/>
      <c r="M27" s="15"/>
      <c r="N27" s="15"/>
    </row>
    <row r="28" customHeight="1" spans="2:15">
      <c r="B28" s="14" t="s">
        <v>119</v>
      </c>
      <c r="C28" s="14" t="s">
        <v>120</v>
      </c>
      <c r="D28" s="14"/>
      <c r="E28" s="14"/>
      <c r="F28" s="14"/>
      <c r="G28" s="14"/>
      <c r="H28" s="14"/>
      <c r="I28" s="14" t="s">
        <v>121</v>
      </c>
      <c r="L28" s="26"/>
      <c r="M28" s="26"/>
      <c r="N28" s="26"/>
      <c r="O28" s="27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3"/>
  <sheetViews>
    <sheetView workbookViewId="0">
      <selection activeCell="O13" sqref="O13"/>
    </sheetView>
  </sheetViews>
  <sheetFormatPr defaultColWidth="9" defaultRowHeight="16.5" outlineLevelCol="3"/>
  <cols>
    <col min="2" max="2" width="9" style="1"/>
    <col min="3" max="3" width="25.75" style="1" customWidth="1"/>
    <col min="4" max="4" width="9" style="1"/>
  </cols>
  <sheetData>
    <row r="1" ht="20" customHeight="1" spans="2:4">
      <c r="B1" s="2" t="s">
        <v>3</v>
      </c>
      <c r="C1" s="2" t="s">
        <v>122</v>
      </c>
      <c r="D1" s="2" t="s">
        <v>123</v>
      </c>
    </row>
    <row r="2" ht="20" customHeight="1" spans="2:4">
      <c r="B2" s="3" t="s">
        <v>124</v>
      </c>
      <c r="C2" s="4" t="s">
        <v>125</v>
      </c>
      <c r="D2" s="5">
        <v>30</v>
      </c>
    </row>
    <row r="3" ht="20" customHeight="1" spans="2:4">
      <c r="B3" s="3" t="s">
        <v>35</v>
      </c>
      <c r="C3" s="4" t="s">
        <v>126</v>
      </c>
      <c r="D3" s="5">
        <v>30</v>
      </c>
    </row>
    <row r="4" spans="4:4">
      <c r="D4" s="1">
        <f>SUM(D2:D3)</f>
        <v>60</v>
      </c>
    </row>
    <row r="7" spans="2:4">
      <c r="B7" s="2" t="s">
        <v>127</v>
      </c>
      <c r="C7" s="2"/>
      <c r="D7" s="2"/>
    </row>
    <row r="8" spans="2:4">
      <c r="B8" s="2" t="s">
        <v>3</v>
      </c>
      <c r="C8" s="2" t="s">
        <v>128</v>
      </c>
      <c r="D8" s="2" t="s">
        <v>129</v>
      </c>
    </row>
    <row r="9" spans="2:4">
      <c r="B9" s="2" t="s">
        <v>17</v>
      </c>
      <c r="C9" s="2" t="s">
        <v>130</v>
      </c>
      <c r="D9" s="2">
        <v>350</v>
      </c>
    </row>
    <row r="10" spans="2:4">
      <c r="B10" s="2" t="s">
        <v>118</v>
      </c>
      <c r="C10" s="2" t="s">
        <v>130</v>
      </c>
      <c r="D10" s="2">
        <v>100</v>
      </c>
    </row>
    <row r="11" spans="2:4">
      <c r="B11" s="2" t="s">
        <v>131</v>
      </c>
      <c r="C11" s="2" t="s">
        <v>130</v>
      </c>
      <c r="D11" s="2">
        <v>100</v>
      </c>
    </row>
    <row r="12" spans="2:4">
      <c r="B12" s="2" t="s">
        <v>132</v>
      </c>
      <c r="C12" s="2" t="s">
        <v>130</v>
      </c>
      <c r="D12" s="2">
        <v>200</v>
      </c>
    </row>
    <row r="13" spans="2:4">
      <c r="B13" s="2" t="s">
        <v>133</v>
      </c>
      <c r="C13" s="2" t="s">
        <v>130</v>
      </c>
      <c r="D13" s="2">
        <v>400</v>
      </c>
    </row>
    <row r="14" spans="2:4">
      <c r="B14" s="2" t="s">
        <v>27</v>
      </c>
      <c r="C14" s="2" t="s">
        <v>130</v>
      </c>
      <c r="D14" s="2">
        <v>200</v>
      </c>
    </row>
    <row r="15" spans="2:4">
      <c r="B15" s="2" t="s">
        <v>124</v>
      </c>
      <c r="C15" s="2" t="s">
        <v>130</v>
      </c>
      <c r="D15" s="2">
        <v>150</v>
      </c>
    </row>
    <row r="16" spans="2:4">
      <c r="B16" s="2" t="s">
        <v>134</v>
      </c>
      <c r="C16" s="2" t="s">
        <v>130</v>
      </c>
      <c r="D16" s="2">
        <v>400</v>
      </c>
    </row>
    <row r="17" spans="2:4">
      <c r="B17" s="2" t="s">
        <v>35</v>
      </c>
      <c r="C17" s="2" t="s">
        <v>130</v>
      </c>
      <c r="D17" s="2">
        <v>400</v>
      </c>
    </row>
    <row r="18" spans="2:4">
      <c r="B18" s="2" t="s">
        <v>109</v>
      </c>
      <c r="C18" s="2" t="s">
        <v>130</v>
      </c>
      <c r="D18" s="2">
        <v>100</v>
      </c>
    </row>
    <row r="19" spans="2:4">
      <c r="B19" s="2" t="s">
        <v>39</v>
      </c>
      <c r="C19" s="2" t="s">
        <v>130</v>
      </c>
      <c r="D19" s="2">
        <v>200</v>
      </c>
    </row>
    <row r="20" spans="2:4">
      <c r="B20" s="2" t="s">
        <v>42</v>
      </c>
      <c r="C20" s="2" t="s">
        <v>130</v>
      </c>
      <c r="D20" s="2">
        <v>100</v>
      </c>
    </row>
    <row r="21" spans="2:4">
      <c r="B21" s="2" t="s">
        <v>44</v>
      </c>
      <c r="C21" s="2" t="s">
        <v>130</v>
      </c>
      <c r="D21" s="2">
        <v>400</v>
      </c>
    </row>
    <row r="22" spans="2:4">
      <c r="B22" s="2" t="s">
        <v>135</v>
      </c>
      <c r="C22" s="2" t="s">
        <v>130</v>
      </c>
      <c r="D22" s="2">
        <v>400</v>
      </c>
    </row>
    <row r="23" spans="2:4">
      <c r="B23" s="2" t="s">
        <v>54</v>
      </c>
      <c r="C23" s="2" t="s">
        <v>130</v>
      </c>
      <c r="D23" s="2">
        <v>200</v>
      </c>
    </row>
    <row r="24" spans="2:4">
      <c r="B24" s="2" t="s">
        <v>59</v>
      </c>
      <c r="C24" s="2" t="s">
        <v>130</v>
      </c>
      <c r="D24" s="2">
        <v>200</v>
      </c>
    </row>
    <row r="25" spans="2:4">
      <c r="B25" s="2" t="s">
        <v>61</v>
      </c>
      <c r="C25" s="2" t="s">
        <v>130</v>
      </c>
      <c r="D25" s="2">
        <v>200</v>
      </c>
    </row>
    <row r="26" spans="2:4">
      <c r="B26" s="2" t="s">
        <v>53</v>
      </c>
      <c r="C26" s="2" t="s">
        <v>130</v>
      </c>
      <c r="D26" s="2">
        <v>200</v>
      </c>
    </row>
    <row r="27" spans="2:4">
      <c r="B27" s="2" t="s">
        <v>55</v>
      </c>
      <c r="C27" s="2" t="s">
        <v>130</v>
      </c>
      <c r="D27" s="2">
        <v>200</v>
      </c>
    </row>
    <row r="28" spans="2:4">
      <c r="B28" s="2" t="s">
        <v>52</v>
      </c>
      <c r="C28" s="2" t="s">
        <v>130</v>
      </c>
      <c r="D28" s="2">
        <v>200</v>
      </c>
    </row>
    <row r="29" spans="2:4">
      <c r="B29" s="2" t="s">
        <v>62</v>
      </c>
      <c r="C29" s="2" t="s">
        <v>130</v>
      </c>
      <c r="D29" s="2">
        <v>300</v>
      </c>
    </row>
    <row r="30" spans="2:4">
      <c r="B30" s="2" t="s">
        <v>136</v>
      </c>
      <c r="C30" s="2" t="s">
        <v>130</v>
      </c>
      <c r="D30" s="2">
        <v>400</v>
      </c>
    </row>
    <row r="31" spans="2:4">
      <c r="B31" s="2" t="s">
        <v>56</v>
      </c>
      <c r="C31" s="2" t="s">
        <v>130</v>
      </c>
      <c r="D31" s="2">
        <v>400</v>
      </c>
    </row>
    <row r="32" spans="2:4">
      <c r="B32" s="2" t="s">
        <v>137</v>
      </c>
      <c r="C32" s="2" t="s">
        <v>138</v>
      </c>
      <c r="D32" s="2">
        <v>280</v>
      </c>
    </row>
    <row r="33" spans="4:4">
      <c r="D33" s="1">
        <f>SUM(D9:D32)</f>
        <v>6080</v>
      </c>
    </row>
  </sheetData>
  <mergeCells count="1">
    <mergeCell ref="B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小吕 宏达祥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2021-04-25T03:47:06Z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2052-11.1.0.10463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