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  <sheet name="车补明细" sheetId="9" r:id="rId4"/>
  </sheets>
  <externalReferences>
    <externalReference r:id="rId5"/>
  </externalReferences>
  <definedNames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劳务费!$A$1:$O$69</definedName>
    <definedName name="_xlnm._FilterDatabase" localSheetId="0" hidden="1">劳务费!$A$1:$O$69</definedName>
    <definedName name="_xlnm._FilterDatabase" localSheetId="3" hidden="1">车补明细!$A$1:$N$57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<sst xmlns="http://schemas.openxmlformats.org/spreadsheetml/2006/main" count="663" uniqueCount="162">
  <si>
    <t>俊月劳务公司2021.03月份工人工资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</si>
  <si>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</si>
  <si>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</si>
  <si>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</si>
  <si>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</si>
  <si>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</si>
  <si>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</si>
  <si>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</si>
  <si>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</si>
  <si>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</si>
  <si>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</si>
  <si>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</si>
  <si>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</si>
  <si>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</si>
  <si>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</si>
  <si>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</si>
  <si>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焊接车间</t>
  </si>
  <si>
    <t>孟淑珍</t>
  </si>
  <si>
    <t>田寿云</t>
  </si>
  <si>
    <t>陈艳红</t>
  </si>
  <si>
    <t>张静</t>
  </si>
  <si>
    <t>任小丽</t>
  </si>
  <si>
    <t>李洪亮</t>
  </si>
  <si>
    <t>孙明明</t>
  </si>
  <si>
    <t>张艳华</t>
  </si>
  <si>
    <t>侯秀娟</t>
  </si>
  <si>
    <t>赵文秀</t>
  </si>
  <si>
    <t>刑恩才</t>
  </si>
  <si>
    <t>黄宝芳</t>
  </si>
  <si>
    <t>陈洪义</t>
  </si>
  <si>
    <t>陈二敏</t>
  </si>
  <si>
    <t>汤迎芳</t>
  </si>
  <si>
    <t>陈锡军</t>
  </si>
  <si>
    <t>张秀娣</t>
  </si>
  <si>
    <t>刘兴贺</t>
  </si>
  <si>
    <t>魏淑丽</t>
  </si>
  <si>
    <t>张福云</t>
  </si>
  <si>
    <t>赵丽萍</t>
  </si>
  <si>
    <t>藏艳军</t>
  </si>
  <si>
    <t>孔德申</t>
  </si>
  <si>
    <t>付金才</t>
  </si>
  <si>
    <t>姜荣震</t>
  </si>
  <si>
    <t>武超军</t>
  </si>
  <si>
    <t>宋小双</t>
  </si>
  <si>
    <t>邓福东</t>
  </si>
  <si>
    <t>宋雨晴</t>
  </si>
  <si>
    <t>胡希杰</t>
  </si>
  <si>
    <t>付瑞娥</t>
  </si>
  <si>
    <t>高文龙</t>
  </si>
  <si>
    <t>李贵彬</t>
  </si>
  <si>
    <t>李玉玲</t>
  </si>
  <si>
    <t>张洪霞</t>
  </si>
  <si>
    <t>尹树青</t>
  </si>
  <si>
    <t>田维焕</t>
  </si>
  <si>
    <t>陈冲</t>
  </si>
  <si>
    <t>乔汝剑</t>
  </si>
  <si>
    <t>季鸾青</t>
  </si>
  <si>
    <t>田瑞明</t>
  </si>
  <si>
    <t>刘钦晖</t>
  </si>
  <si>
    <t>刘洪凤</t>
  </si>
  <si>
    <t>张红艳</t>
  </si>
  <si>
    <t>李俊英</t>
  </si>
  <si>
    <t>杨加臣</t>
  </si>
  <si>
    <t>陈玉燕</t>
  </si>
  <si>
    <t>骨架组装</t>
  </si>
  <si>
    <t>吴松</t>
  </si>
  <si>
    <t>罗田雨</t>
  </si>
  <si>
    <t>回玉清</t>
  </si>
  <si>
    <t>刘先杰</t>
  </si>
  <si>
    <t>马云晶</t>
  </si>
  <si>
    <t>武林</t>
  </si>
  <si>
    <t>张雪</t>
  </si>
  <si>
    <t>座椅车间</t>
  </si>
  <si>
    <t>冯建春</t>
  </si>
  <si>
    <t>魏永清</t>
  </si>
  <si>
    <t>岳明婷</t>
  </si>
  <si>
    <t>施力侨</t>
  </si>
  <si>
    <t>李明栋</t>
  </si>
  <si>
    <t>张红鹤</t>
  </si>
  <si>
    <t>周洪海</t>
  </si>
  <si>
    <t>马海峰</t>
  </si>
  <si>
    <t>孙晨喻</t>
  </si>
  <si>
    <t>车费补贴</t>
  </si>
  <si>
    <t>合计</t>
  </si>
  <si>
    <t>开票金额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</si>
  <si>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</si>
  <si>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</si>
  <si>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</si>
  <si>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车补</t>
  </si>
  <si>
    <t>说明</t>
  </si>
  <si>
    <t>发泡</t>
  </si>
  <si>
    <t>发泡工</t>
  </si>
  <si>
    <t>曹新</t>
  </si>
  <si>
    <t>李淑芳</t>
  </si>
  <si>
    <t>2019-04-24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</si>
  <si>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</si>
  <si>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</si>
  <si>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</si>
  <si>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</si>
  <si>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</si>
  <si>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</si>
  <si>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</si>
  <si>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</si>
  <si>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</si>
  <si>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</si>
  <si>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</si>
  <si>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</si>
  <si>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</si>
  <si>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</si>
  <si>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</si>
  <si>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</si>
  <si>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</si>
  <si>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</si>
  <si>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</si>
  <si>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</si>
  <si>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</si>
  <si>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</si>
  <si>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</si>
  <si>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</si>
  <si>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</si>
  <si>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</si>
  <si>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</si>
  <si>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</si>
  <si>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</si>
  <si>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</si>
  <si>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</si>
  <si>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</si>
  <si>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</si>
  <si>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</si>
  <si>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</si>
  <si>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</si>
  <si>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</si>
  <si>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</si>
  <si>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</si>
  <si>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</si>
  <si>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</si>
  <si>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</si>
  <si>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</si>
  <si>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春节补助明细</t>
  </si>
  <si>
    <t>明细</t>
  </si>
  <si>
    <t>金额</t>
  </si>
  <si>
    <t>日期</t>
  </si>
  <si>
    <t>车辆信息</t>
  </si>
  <si>
    <t>人员姓名</t>
  </si>
  <si>
    <t>出勤人数</t>
  </si>
  <si>
    <t>补贴金额</t>
  </si>
  <si>
    <t>冀JJ771Y</t>
  </si>
  <si>
    <t>冀JRT718</t>
  </si>
  <si>
    <t>刑恩材</t>
  </si>
  <si>
    <t>冀J55K28</t>
  </si>
  <si>
    <t>刘红凤</t>
  </si>
  <si>
    <t>吴超军</t>
  </si>
  <si>
    <t>张红霞</t>
  </si>
  <si>
    <t>冀J670L8</t>
  </si>
  <si>
    <t>张艳红</t>
  </si>
  <si>
    <t>张洪赫</t>
  </si>
  <si>
    <t>冀JW872</t>
  </si>
  <si>
    <t>刘钦</t>
  </si>
  <si>
    <t>陈希军</t>
  </si>
  <si>
    <t>与上面的车辆重复</t>
  </si>
  <si>
    <t>冀JZC062</t>
  </si>
  <si>
    <t>张艳军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</si>
</sst>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\-m\-d"/>
    <numFmt numFmtId="43" formatCode="_ * #,##0.00_ ;_ * \-#,##0.00_ ;_ * &quot;-&quot;??_ ;_ @_ "/>
    <numFmt numFmtId="178" formatCode="0_ "/>
    <numFmt numFmtId="179" formatCode="yyyy\-mm\-dd"/>
  </numFmts>
  <fonts count="3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1"/>
      <color indexed="8"/>
      <name val="宋体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workbookViewId="0">
      <pane xSplit="4" ySplit="2" topLeftCell="E55" activePane="bottomRight" state="frozen"/>
      <selection/>
      <selection pane="topRight"/>
      <selection pane="bottomLeft"/>
      <selection pane="bottomRight" activeCell="N67" sqref="N67"/>
    </sheetView>
  </sheetViews>
  <sheetFormatPr defaultColWidth="9" defaultRowHeight="16.5"/>
  <cols>
    <col min="1" max="1" width="9" style="51"/>
    <col min="2" max="2" width="9" style="23"/>
    <col min="3" max="4" width="9" style="51"/>
    <col min="5" max="5" width="10.875" style="51" customWidth="1"/>
    <col min="6" max="8" width="9" style="51"/>
    <col min="9" max="9" width="9" style="51" customWidth="1"/>
    <col min="10" max="11" width="9" style="51"/>
    <col min="12" max="12" width="9.375" style="51"/>
    <col min="13" max="13" width="9" style="51"/>
    <col min="14" max="14" width="9.375" style="51"/>
    <col min="15" max="15" width="11.25" style="51" customWidth="1"/>
  </cols>
  <sheetData>
    <row r="1" ht="18" spans="1: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18" customHeight="1" spans="1:15">
      <c r="A2" s="53" t="s">
        <v>1</v>
      </c>
      <c r="B2" s="53"/>
      <c r="C2" s="53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54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ht="18" customHeight="1" spans="1:15">
      <c r="A3" s="53">
        <f>ROW()-2</f>
        <v>1</v>
      </c>
      <c r="B3" s="55" t="s">
        <v>15</v>
      </c>
      <c r="C3" s="53" t="s">
        <v>16</v>
      </c>
      <c r="D3" s="27" t="s">
        <v>17</v>
      </c>
      <c r="E3" s="27"/>
      <c r="F3" s="53">
        <v>24</v>
      </c>
      <c r="G3" s="53">
        <v>264</v>
      </c>
      <c r="H3" s="53">
        <v>22</v>
      </c>
      <c r="I3" s="53"/>
      <c r="J3" s="53"/>
      <c r="K3" s="53"/>
      <c r="L3" s="53">
        <f>18*(G3-H3-I3)+15*H3+18*0.8*I3+J3-K3</f>
        <v>4686</v>
      </c>
      <c r="M3" s="53">
        <f>F3*5</f>
        <v>120</v>
      </c>
      <c r="N3" s="53">
        <f>ROUND((L3+M3),2)</f>
        <v>4806</v>
      </c>
      <c r="O3" s="53"/>
    </row>
    <row r="4" s="28" customFormat="1" ht="18" customHeight="1" spans="1:16">
      <c r="A4" s="53">
        <f t="shared" ref="A4:A13" si="0">ROW()-2</f>
        <v>2</v>
      </c>
      <c r="B4" s="55"/>
      <c r="C4" s="53" t="s">
        <v>16</v>
      </c>
      <c r="D4" s="27" t="s">
        <v>18</v>
      </c>
      <c r="E4" s="56"/>
      <c r="F4" s="53">
        <v>24</v>
      </c>
      <c r="G4" s="53">
        <v>264</v>
      </c>
      <c r="H4" s="53">
        <v>22</v>
      </c>
      <c r="I4" s="53"/>
      <c r="J4" s="53"/>
      <c r="K4" s="53"/>
      <c r="L4" s="53">
        <f t="shared" ref="L4:L39" si="1">18*(G4-H4-I4)+15*H4+18*0.8*I4+J4-K4</f>
        <v>4686</v>
      </c>
      <c r="M4" s="53">
        <f t="shared" ref="M4:M39" si="2">F4*5</f>
        <v>120</v>
      </c>
      <c r="N4" s="53">
        <f t="shared" ref="N4:N39" si="3">ROUND((L4+M4),2)</f>
        <v>4806</v>
      </c>
      <c r="O4" s="53"/>
      <c r="P4"/>
    </row>
    <row r="5" s="28" customFormat="1" ht="18" customHeight="1" spans="1:16">
      <c r="A5" s="53">
        <f t="shared" si="0"/>
        <v>3</v>
      </c>
      <c r="B5" s="55"/>
      <c r="C5" s="53" t="s">
        <v>16</v>
      </c>
      <c r="D5" s="27" t="s">
        <v>19</v>
      </c>
      <c r="E5" s="56"/>
      <c r="F5" s="53">
        <v>22</v>
      </c>
      <c r="G5" s="53">
        <v>242</v>
      </c>
      <c r="H5" s="53">
        <v>22</v>
      </c>
      <c r="I5" s="53"/>
      <c r="J5" s="53"/>
      <c r="K5" s="53"/>
      <c r="L5" s="53">
        <f t="shared" si="1"/>
        <v>4290</v>
      </c>
      <c r="M5" s="53">
        <f t="shared" si="2"/>
        <v>110</v>
      </c>
      <c r="N5" s="53">
        <f t="shared" si="3"/>
        <v>4400</v>
      </c>
      <c r="O5" s="53"/>
      <c r="P5"/>
    </row>
    <row r="6" ht="18" customHeight="1" spans="1:15">
      <c r="A6" s="53">
        <f t="shared" si="0"/>
        <v>4</v>
      </c>
      <c r="B6" s="55"/>
      <c r="C6" s="53" t="s">
        <v>16</v>
      </c>
      <c r="D6" s="54" t="s">
        <v>20</v>
      </c>
      <c r="E6" s="54"/>
      <c r="F6" s="53">
        <v>23</v>
      </c>
      <c r="G6" s="53">
        <v>253</v>
      </c>
      <c r="H6" s="53">
        <v>22</v>
      </c>
      <c r="I6" s="53"/>
      <c r="J6" s="53"/>
      <c r="K6" s="53"/>
      <c r="L6" s="53">
        <f t="shared" si="1"/>
        <v>4488</v>
      </c>
      <c r="M6" s="53">
        <f t="shared" si="2"/>
        <v>115</v>
      </c>
      <c r="N6" s="53">
        <f t="shared" si="3"/>
        <v>4603</v>
      </c>
      <c r="O6" s="53"/>
    </row>
    <row r="7" ht="18" customHeight="1" spans="1:15">
      <c r="A7" s="53">
        <f t="shared" si="0"/>
        <v>5</v>
      </c>
      <c r="B7" s="55"/>
      <c r="C7" s="53" t="s">
        <v>16</v>
      </c>
      <c r="D7" s="54" t="s">
        <v>21</v>
      </c>
      <c r="E7" s="56"/>
      <c r="F7" s="53">
        <v>16</v>
      </c>
      <c r="G7" s="53">
        <v>176</v>
      </c>
      <c r="H7" s="53">
        <v>22</v>
      </c>
      <c r="I7" s="53"/>
      <c r="J7" s="53"/>
      <c r="K7" s="53"/>
      <c r="L7" s="53">
        <f t="shared" si="1"/>
        <v>3102</v>
      </c>
      <c r="M7" s="53">
        <f t="shared" si="2"/>
        <v>80</v>
      </c>
      <c r="N7" s="53">
        <f t="shared" si="3"/>
        <v>3182</v>
      </c>
      <c r="O7" s="53"/>
    </row>
    <row r="8" ht="18" customHeight="1" spans="1:15">
      <c r="A8" s="53">
        <f t="shared" si="0"/>
        <v>6</v>
      </c>
      <c r="B8" s="55"/>
      <c r="C8" s="53" t="s">
        <v>16</v>
      </c>
      <c r="D8" s="54" t="s">
        <v>22</v>
      </c>
      <c r="E8" s="56"/>
      <c r="F8" s="53">
        <v>20</v>
      </c>
      <c r="G8" s="53">
        <v>220</v>
      </c>
      <c r="H8" s="53">
        <v>22</v>
      </c>
      <c r="I8" s="53"/>
      <c r="J8" s="53"/>
      <c r="K8" s="53"/>
      <c r="L8" s="53">
        <f t="shared" si="1"/>
        <v>3894</v>
      </c>
      <c r="M8" s="53">
        <f t="shared" si="2"/>
        <v>100</v>
      </c>
      <c r="N8" s="53">
        <f t="shared" si="3"/>
        <v>3994</v>
      </c>
      <c r="O8" s="53"/>
    </row>
    <row r="9" ht="18" customHeight="1" spans="1:15">
      <c r="A9" s="53">
        <f t="shared" si="0"/>
        <v>7</v>
      </c>
      <c r="B9" s="55"/>
      <c r="C9" s="53" t="s">
        <v>16</v>
      </c>
      <c r="D9" s="54" t="s">
        <v>23</v>
      </c>
      <c r="E9" s="56"/>
      <c r="F9" s="53">
        <v>10</v>
      </c>
      <c r="G9" s="53">
        <v>110</v>
      </c>
      <c r="H9" s="53">
        <v>22</v>
      </c>
      <c r="I9" s="53"/>
      <c r="J9" s="53"/>
      <c r="K9" s="53"/>
      <c r="L9" s="53">
        <f t="shared" si="1"/>
        <v>1914</v>
      </c>
      <c r="M9" s="53">
        <f t="shared" si="2"/>
        <v>50</v>
      </c>
      <c r="N9" s="53">
        <f t="shared" si="3"/>
        <v>1964</v>
      </c>
      <c r="O9" s="53"/>
    </row>
    <row r="10" ht="18" customHeight="1" spans="1:15">
      <c r="A10" s="53">
        <f t="shared" si="0"/>
        <v>8</v>
      </c>
      <c r="B10" s="55"/>
      <c r="C10" s="53" t="s">
        <v>16</v>
      </c>
      <c r="D10" s="54" t="s">
        <v>24</v>
      </c>
      <c r="E10" s="56"/>
      <c r="F10" s="53">
        <v>15</v>
      </c>
      <c r="G10" s="53">
        <v>165</v>
      </c>
      <c r="H10" s="53">
        <v>22</v>
      </c>
      <c r="I10" s="53"/>
      <c r="J10" s="53"/>
      <c r="K10" s="53"/>
      <c r="L10" s="53">
        <f t="shared" si="1"/>
        <v>2904</v>
      </c>
      <c r="M10" s="53">
        <f t="shared" si="2"/>
        <v>75</v>
      </c>
      <c r="N10" s="53">
        <f t="shared" si="3"/>
        <v>2979</v>
      </c>
      <c r="O10" s="53"/>
    </row>
    <row r="11" ht="18" customHeight="1" spans="1:15">
      <c r="A11" s="53">
        <f t="shared" si="0"/>
        <v>9</v>
      </c>
      <c r="B11" s="55"/>
      <c r="C11" s="53" t="s">
        <v>16</v>
      </c>
      <c r="D11" s="27" t="s">
        <v>25</v>
      </c>
      <c r="E11" s="27"/>
      <c r="F11" s="53">
        <v>19</v>
      </c>
      <c r="G11" s="53">
        <v>218</v>
      </c>
      <c r="H11" s="53">
        <v>22</v>
      </c>
      <c r="I11" s="53"/>
      <c r="J11" s="53"/>
      <c r="K11" s="53"/>
      <c r="L11" s="53">
        <f t="shared" si="1"/>
        <v>3858</v>
      </c>
      <c r="M11" s="53">
        <f t="shared" si="2"/>
        <v>95</v>
      </c>
      <c r="N11" s="53">
        <f t="shared" si="3"/>
        <v>3953</v>
      </c>
      <c r="O11" s="53"/>
    </row>
    <row r="12" ht="18" customHeight="1" spans="1:15">
      <c r="A12" s="53">
        <f t="shared" si="0"/>
        <v>10</v>
      </c>
      <c r="B12" s="55"/>
      <c r="C12" s="53" t="s">
        <v>16</v>
      </c>
      <c r="D12" s="27" t="s">
        <v>26</v>
      </c>
      <c r="E12" s="27"/>
      <c r="F12" s="53">
        <v>24</v>
      </c>
      <c r="G12" s="53">
        <v>264</v>
      </c>
      <c r="H12" s="53">
        <v>22</v>
      </c>
      <c r="I12" s="53"/>
      <c r="J12" s="53"/>
      <c r="K12" s="53"/>
      <c r="L12" s="53">
        <f t="shared" si="1"/>
        <v>4686</v>
      </c>
      <c r="M12" s="53">
        <f t="shared" si="2"/>
        <v>120</v>
      </c>
      <c r="N12" s="53">
        <f t="shared" si="3"/>
        <v>4806</v>
      </c>
      <c r="O12" s="53"/>
    </row>
    <row r="13" ht="18" customHeight="1" spans="1:15">
      <c r="A13" s="53">
        <f t="shared" si="0"/>
        <v>11</v>
      </c>
      <c r="B13" s="55"/>
      <c r="C13" s="53" t="s">
        <v>16</v>
      </c>
      <c r="D13" s="27" t="s">
        <v>27</v>
      </c>
      <c r="E13" s="27"/>
      <c r="F13" s="53">
        <v>24</v>
      </c>
      <c r="G13" s="53">
        <v>264</v>
      </c>
      <c r="H13" s="53">
        <v>22</v>
      </c>
      <c r="I13" s="53"/>
      <c r="J13" s="53"/>
      <c r="K13" s="53"/>
      <c r="L13" s="53">
        <f t="shared" si="1"/>
        <v>4686</v>
      </c>
      <c r="M13" s="53">
        <f t="shared" si="2"/>
        <v>120</v>
      </c>
      <c r="N13" s="53">
        <f t="shared" si="3"/>
        <v>4806</v>
      </c>
      <c r="O13" s="53"/>
    </row>
    <row r="14" s="28" customFormat="1" ht="18" customHeight="1" spans="1:16">
      <c r="A14" s="53">
        <f t="shared" ref="A14:A23" si="4">ROW()-2</f>
        <v>12</v>
      </c>
      <c r="B14" s="55"/>
      <c r="C14" s="53" t="s">
        <v>16</v>
      </c>
      <c r="D14" s="27" t="s">
        <v>28</v>
      </c>
      <c r="E14" s="56"/>
      <c r="F14" s="53">
        <v>19</v>
      </c>
      <c r="G14" s="53">
        <v>209</v>
      </c>
      <c r="H14" s="53">
        <v>22</v>
      </c>
      <c r="I14" s="53"/>
      <c r="J14" s="53"/>
      <c r="K14" s="53"/>
      <c r="L14" s="53">
        <f t="shared" si="1"/>
        <v>3696</v>
      </c>
      <c r="M14" s="53">
        <f t="shared" si="2"/>
        <v>95</v>
      </c>
      <c r="N14" s="53">
        <f t="shared" si="3"/>
        <v>3791</v>
      </c>
      <c r="O14" s="53"/>
      <c r="P14"/>
    </row>
    <row r="15" s="28" customFormat="1" ht="18" customHeight="1" spans="1:16">
      <c r="A15" s="53">
        <f t="shared" si="4"/>
        <v>13</v>
      </c>
      <c r="B15" s="57"/>
      <c r="C15" s="53" t="s">
        <v>16</v>
      </c>
      <c r="D15" s="27" t="s">
        <v>29</v>
      </c>
      <c r="E15" s="56"/>
      <c r="F15" s="53">
        <v>23</v>
      </c>
      <c r="G15" s="53">
        <v>253</v>
      </c>
      <c r="H15" s="53">
        <v>22</v>
      </c>
      <c r="I15" s="53"/>
      <c r="J15" s="53"/>
      <c r="K15" s="53"/>
      <c r="L15" s="53">
        <f t="shared" si="1"/>
        <v>4488</v>
      </c>
      <c r="M15" s="53">
        <f t="shared" si="2"/>
        <v>115</v>
      </c>
      <c r="N15" s="53">
        <f t="shared" si="3"/>
        <v>4603</v>
      </c>
      <c r="O15" s="53"/>
      <c r="P15"/>
    </row>
    <row r="16" ht="18" customHeight="1" spans="1:15">
      <c r="A16" s="53">
        <f t="shared" si="4"/>
        <v>14</v>
      </c>
      <c r="B16" s="55"/>
      <c r="C16" s="53" t="s">
        <v>16</v>
      </c>
      <c r="D16" s="27" t="s">
        <v>30</v>
      </c>
      <c r="E16" s="56"/>
      <c r="F16" s="53">
        <v>21</v>
      </c>
      <c r="G16" s="53">
        <v>231</v>
      </c>
      <c r="H16" s="53">
        <v>22</v>
      </c>
      <c r="I16" s="53"/>
      <c r="J16" s="53"/>
      <c r="K16" s="53"/>
      <c r="L16" s="53">
        <f t="shared" si="1"/>
        <v>4092</v>
      </c>
      <c r="M16" s="53">
        <f t="shared" si="2"/>
        <v>105</v>
      </c>
      <c r="N16" s="53">
        <f t="shared" si="3"/>
        <v>4197</v>
      </c>
      <c r="O16" s="53"/>
    </row>
    <row r="17" ht="18" customHeight="1" spans="1:15">
      <c r="A17" s="53">
        <f t="shared" si="4"/>
        <v>15</v>
      </c>
      <c r="B17" s="55"/>
      <c r="C17" s="53" t="s">
        <v>16</v>
      </c>
      <c r="D17" s="54" t="s">
        <v>31</v>
      </c>
      <c r="E17" s="54"/>
      <c r="F17" s="53">
        <v>8</v>
      </c>
      <c r="G17" s="53">
        <v>88</v>
      </c>
      <c r="H17" s="53">
        <v>22</v>
      </c>
      <c r="I17" s="53"/>
      <c r="J17" s="53"/>
      <c r="K17" s="53"/>
      <c r="L17" s="53">
        <f t="shared" si="1"/>
        <v>1518</v>
      </c>
      <c r="M17" s="53">
        <f t="shared" si="2"/>
        <v>40</v>
      </c>
      <c r="N17" s="53">
        <f t="shared" si="3"/>
        <v>1558</v>
      </c>
      <c r="O17" s="53"/>
    </row>
    <row r="18" ht="18" customHeight="1" spans="1:15">
      <c r="A18" s="53">
        <f t="shared" si="4"/>
        <v>16</v>
      </c>
      <c r="B18" s="55"/>
      <c r="C18" s="53" t="s">
        <v>16</v>
      </c>
      <c r="D18" s="54" t="s">
        <v>32</v>
      </c>
      <c r="E18" s="54"/>
      <c r="F18" s="53">
        <v>10</v>
      </c>
      <c r="G18" s="53">
        <v>110</v>
      </c>
      <c r="H18" s="53">
        <v>22</v>
      </c>
      <c r="I18" s="53"/>
      <c r="J18" s="53"/>
      <c r="K18" s="53"/>
      <c r="L18" s="53">
        <f t="shared" si="1"/>
        <v>1914</v>
      </c>
      <c r="M18" s="53">
        <f t="shared" si="2"/>
        <v>50</v>
      </c>
      <c r="N18" s="53">
        <f t="shared" si="3"/>
        <v>1964</v>
      </c>
      <c r="O18" s="53"/>
    </row>
    <row r="19" ht="18" customHeight="1" spans="1:15">
      <c r="A19" s="53">
        <f t="shared" si="4"/>
        <v>17</v>
      </c>
      <c r="B19" s="55"/>
      <c r="C19" s="53" t="s">
        <v>16</v>
      </c>
      <c r="D19" s="54" t="s">
        <v>33</v>
      </c>
      <c r="E19" s="54"/>
      <c r="F19" s="53">
        <v>14</v>
      </c>
      <c r="G19" s="53">
        <v>154</v>
      </c>
      <c r="H19" s="53">
        <v>22</v>
      </c>
      <c r="I19" s="53"/>
      <c r="J19" s="53"/>
      <c r="K19" s="53"/>
      <c r="L19" s="53">
        <f t="shared" si="1"/>
        <v>2706</v>
      </c>
      <c r="M19" s="53">
        <f t="shared" si="2"/>
        <v>70</v>
      </c>
      <c r="N19" s="53">
        <f t="shared" si="3"/>
        <v>2776</v>
      </c>
      <c r="O19" s="53"/>
    </row>
    <row r="20" ht="18" customHeight="1" spans="1:15">
      <c r="A20" s="53">
        <f t="shared" si="4"/>
        <v>18</v>
      </c>
      <c r="B20" s="55"/>
      <c r="C20" s="53" t="s">
        <v>16</v>
      </c>
      <c r="D20" s="53" t="s">
        <v>34</v>
      </c>
      <c r="E20" s="53"/>
      <c r="F20" s="53">
        <v>11.5</v>
      </c>
      <c r="G20" s="53">
        <v>124</v>
      </c>
      <c r="H20" s="53">
        <v>19</v>
      </c>
      <c r="I20" s="53"/>
      <c r="J20" s="53"/>
      <c r="K20" s="53"/>
      <c r="L20" s="53">
        <f t="shared" si="1"/>
        <v>2175</v>
      </c>
      <c r="M20" s="53">
        <f t="shared" si="2"/>
        <v>57.5</v>
      </c>
      <c r="N20" s="53">
        <f t="shared" si="3"/>
        <v>2232.5</v>
      </c>
      <c r="O20" s="53"/>
    </row>
    <row r="21" ht="18" customHeight="1" spans="1:15">
      <c r="A21" s="53">
        <f t="shared" si="4"/>
        <v>19</v>
      </c>
      <c r="B21" s="55"/>
      <c r="C21" s="53" t="s">
        <v>16</v>
      </c>
      <c r="D21" s="54" t="s">
        <v>35</v>
      </c>
      <c r="E21" s="54"/>
      <c r="F21" s="53">
        <v>23</v>
      </c>
      <c r="G21" s="53">
        <v>253</v>
      </c>
      <c r="H21" s="53">
        <v>22</v>
      </c>
      <c r="I21" s="53"/>
      <c r="J21" s="53"/>
      <c r="K21" s="53"/>
      <c r="L21" s="53">
        <f t="shared" si="1"/>
        <v>4488</v>
      </c>
      <c r="M21" s="53">
        <f t="shared" si="2"/>
        <v>115</v>
      </c>
      <c r="N21" s="53">
        <f t="shared" si="3"/>
        <v>4603</v>
      </c>
      <c r="O21" s="53"/>
    </row>
    <row r="22" s="28" customFormat="1" ht="18" customHeight="1" spans="1:16">
      <c r="A22" s="53">
        <f t="shared" si="4"/>
        <v>20</v>
      </c>
      <c r="B22" s="55"/>
      <c r="C22" s="53" t="s">
        <v>16</v>
      </c>
      <c r="D22" s="54" t="s">
        <v>36</v>
      </c>
      <c r="E22" s="58"/>
      <c r="F22" s="53">
        <v>9</v>
      </c>
      <c r="G22" s="53">
        <v>99</v>
      </c>
      <c r="H22" s="53">
        <v>22</v>
      </c>
      <c r="I22" s="53"/>
      <c r="J22" s="53"/>
      <c r="K22" s="53"/>
      <c r="L22" s="53">
        <f t="shared" si="1"/>
        <v>1716</v>
      </c>
      <c r="M22" s="53">
        <f t="shared" si="2"/>
        <v>45</v>
      </c>
      <c r="N22" s="53">
        <f t="shared" si="3"/>
        <v>1761</v>
      </c>
      <c r="O22" s="53"/>
      <c r="P22"/>
    </row>
    <row r="23" s="28" customFormat="1" ht="18" customHeight="1" spans="1:16">
      <c r="A23" s="53">
        <f t="shared" si="4"/>
        <v>21</v>
      </c>
      <c r="B23" s="55"/>
      <c r="C23" s="53" t="s">
        <v>16</v>
      </c>
      <c r="D23" s="54" t="s">
        <v>37</v>
      </c>
      <c r="E23" s="56"/>
      <c r="F23" s="53">
        <v>8</v>
      </c>
      <c r="G23" s="53">
        <v>88</v>
      </c>
      <c r="H23" s="53">
        <v>22</v>
      </c>
      <c r="I23" s="53"/>
      <c r="J23" s="53"/>
      <c r="K23" s="53"/>
      <c r="L23" s="53">
        <f t="shared" si="1"/>
        <v>1518</v>
      </c>
      <c r="M23" s="53">
        <f t="shared" si="2"/>
        <v>40</v>
      </c>
      <c r="N23" s="53">
        <f t="shared" si="3"/>
        <v>1558</v>
      </c>
      <c r="O23" s="53"/>
      <c r="P23"/>
    </row>
    <row r="24" s="28" customFormat="1" ht="18" customHeight="1" spans="1:16">
      <c r="A24" s="53">
        <f t="shared" ref="A24:A33" si="5">ROW()-2</f>
        <v>22</v>
      </c>
      <c r="B24" s="57"/>
      <c r="C24" s="53" t="s">
        <v>16</v>
      </c>
      <c r="D24" s="54" t="s">
        <v>38</v>
      </c>
      <c r="E24" s="59"/>
      <c r="F24" s="53">
        <v>5</v>
      </c>
      <c r="G24" s="53">
        <v>55</v>
      </c>
      <c r="H24" s="53">
        <v>22</v>
      </c>
      <c r="I24" s="53"/>
      <c r="J24" s="53"/>
      <c r="K24" s="53"/>
      <c r="L24" s="53">
        <f t="shared" si="1"/>
        <v>924</v>
      </c>
      <c r="M24" s="53">
        <f t="shared" si="2"/>
        <v>25</v>
      </c>
      <c r="N24" s="53">
        <f t="shared" si="3"/>
        <v>949</v>
      </c>
      <c r="O24" s="53"/>
      <c r="P24"/>
    </row>
    <row r="25" s="50" customFormat="1" ht="18" customHeight="1" spans="1:16">
      <c r="A25" s="53">
        <f t="shared" si="5"/>
        <v>23</v>
      </c>
      <c r="B25" s="57"/>
      <c r="C25" s="53" t="s">
        <v>16</v>
      </c>
      <c r="D25" s="54" t="s">
        <v>39</v>
      </c>
      <c r="E25" s="54"/>
      <c r="F25" s="53">
        <v>4</v>
      </c>
      <c r="G25" s="53">
        <v>44</v>
      </c>
      <c r="H25" s="54">
        <v>22</v>
      </c>
      <c r="I25" s="54"/>
      <c r="J25" s="54"/>
      <c r="K25" s="54"/>
      <c r="L25" s="53">
        <f t="shared" si="1"/>
        <v>726</v>
      </c>
      <c r="M25" s="53">
        <f t="shared" si="2"/>
        <v>20</v>
      </c>
      <c r="N25" s="53">
        <f t="shared" si="3"/>
        <v>746</v>
      </c>
      <c r="O25" s="24"/>
      <c r="P25"/>
    </row>
    <row r="26" s="28" customFormat="1" ht="18" customHeight="1" spans="1:15">
      <c r="A26" s="53">
        <f t="shared" si="5"/>
        <v>24</v>
      </c>
      <c r="B26" s="57"/>
      <c r="C26" s="53" t="s">
        <v>16</v>
      </c>
      <c r="D26" s="53" t="s">
        <v>40</v>
      </c>
      <c r="E26" s="53"/>
      <c r="F26" s="53">
        <v>5</v>
      </c>
      <c r="G26" s="53">
        <v>49</v>
      </c>
      <c r="H26" s="53">
        <v>22</v>
      </c>
      <c r="I26" s="53"/>
      <c r="J26" s="53"/>
      <c r="K26" s="53"/>
      <c r="L26" s="53">
        <f t="shared" si="1"/>
        <v>816</v>
      </c>
      <c r="M26" s="53">
        <f t="shared" si="2"/>
        <v>25</v>
      </c>
      <c r="N26" s="53">
        <f t="shared" si="3"/>
        <v>841</v>
      </c>
      <c r="O26" s="53"/>
    </row>
    <row r="27" s="28" customFormat="1" ht="18" customHeight="1" spans="1:15">
      <c r="A27" s="53">
        <f t="shared" si="5"/>
        <v>25</v>
      </c>
      <c r="B27" s="57"/>
      <c r="C27" s="53" t="s">
        <v>16</v>
      </c>
      <c r="D27" s="53" t="s">
        <v>41</v>
      </c>
      <c r="E27" s="53"/>
      <c r="F27" s="53">
        <v>5</v>
      </c>
      <c r="G27" s="53">
        <v>49</v>
      </c>
      <c r="H27" s="53">
        <v>22</v>
      </c>
      <c r="I27" s="53"/>
      <c r="J27" s="53"/>
      <c r="K27" s="53"/>
      <c r="L27" s="53">
        <f t="shared" si="1"/>
        <v>816</v>
      </c>
      <c r="M27" s="53">
        <f t="shared" si="2"/>
        <v>25</v>
      </c>
      <c r="N27" s="53">
        <f t="shared" si="3"/>
        <v>841</v>
      </c>
      <c r="O27" s="53"/>
    </row>
    <row r="28" s="28" customFormat="1" ht="18" customHeight="1" spans="1:15">
      <c r="A28" s="53">
        <f t="shared" si="5"/>
        <v>26</v>
      </c>
      <c r="B28" s="57"/>
      <c r="C28" s="53" t="s">
        <v>16</v>
      </c>
      <c r="D28" s="53" t="s">
        <v>42</v>
      </c>
      <c r="E28" s="53"/>
      <c r="F28" s="53">
        <v>5</v>
      </c>
      <c r="G28" s="53">
        <v>55</v>
      </c>
      <c r="H28" s="53">
        <v>22</v>
      </c>
      <c r="I28" s="53"/>
      <c r="J28" s="53"/>
      <c r="K28" s="53"/>
      <c r="L28" s="53">
        <f t="shared" si="1"/>
        <v>924</v>
      </c>
      <c r="M28" s="53">
        <f t="shared" si="2"/>
        <v>25</v>
      </c>
      <c r="N28" s="53">
        <f t="shared" si="3"/>
        <v>949</v>
      </c>
      <c r="O28" s="53"/>
    </row>
    <row r="29" s="28" customFormat="1" ht="18" customHeight="1" spans="1:15">
      <c r="A29" s="53">
        <f t="shared" si="5"/>
        <v>27</v>
      </c>
      <c r="B29" s="57"/>
      <c r="C29" s="53" t="s">
        <v>16</v>
      </c>
      <c r="D29" s="53" t="s">
        <v>43</v>
      </c>
      <c r="E29" s="53"/>
      <c r="F29" s="53">
        <v>4</v>
      </c>
      <c r="G29" s="53">
        <v>44</v>
      </c>
      <c r="H29" s="53">
        <v>22</v>
      </c>
      <c r="I29" s="53"/>
      <c r="J29" s="53"/>
      <c r="K29" s="53"/>
      <c r="L29" s="53">
        <f t="shared" si="1"/>
        <v>726</v>
      </c>
      <c r="M29" s="53">
        <f t="shared" si="2"/>
        <v>20</v>
      </c>
      <c r="N29" s="53">
        <f t="shared" si="3"/>
        <v>746</v>
      </c>
      <c r="O29" s="53"/>
    </row>
    <row r="30" s="28" customFormat="1" ht="18" customHeight="1" spans="1:15">
      <c r="A30" s="53">
        <f t="shared" si="5"/>
        <v>28</v>
      </c>
      <c r="B30" s="57"/>
      <c r="C30" s="53" t="s">
        <v>16</v>
      </c>
      <c r="D30" s="53" t="s">
        <v>44</v>
      </c>
      <c r="E30" s="53"/>
      <c r="F30" s="53">
        <v>11</v>
      </c>
      <c r="G30" s="53">
        <v>126</v>
      </c>
      <c r="H30" s="53">
        <v>22</v>
      </c>
      <c r="I30" s="53"/>
      <c r="J30" s="53"/>
      <c r="K30" s="53"/>
      <c r="L30" s="53">
        <f t="shared" si="1"/>
        <v>2202</v>
      </c>
      <c r="M30" s="53">
        <f t="shared" si="2"/>
        <v>55</v>
      </c>
      <c r="N30" s="53">
        <f t="shared" si="3"/>
        <v>2257</v>
      </c>
      <c r="O30" s="53"/>
    </row>
    <row r="31" s="28" customFormat="1" ht="18" customHeight="1" spans="1:15">
      <c r="A31" s="53">
        <f t="shared" si="5"/>
        <v>29</v>
      </c>
      <c r="B31" s="57"/>
      <c r="C31" s="53" t="s">
        <v>16</v>
      </c>
      <c r="D31" s="53" t="s">
        <v>45</v>
      </c>
      <c r="E31" s="53"/>
      <c r="F31" s="53">
        <v>5</v>
      </c>
      <c r="G31" s="53">
        <v>60</v>
      </c>
      <c r="H31" s="53">
        <v>22</v>
      </c>
      <c r="I31" s="53"/>
      <c r="J31" s="53"/>
      <c r="K31" s="53"/>
      <c r="L31" s="53">
        <f t="shared" si="1"/>
        <v>1014</v>
      </c>
      <c r="M31" s="53">
        <f t="shared" si="2"/>
        <v>25</v>
      </c>
      <c r="N31" s="53">
        <f t="shared" si="3"/>
        <v>1039</v>
      </c>
      <c r="O31" s="53"/>
    </row>
    <row r="32" s="28" customFormat="1" ht="18" customHeight="1" spans="1:15">
      <c r="A32" s="53">
        <f t="shared" si="5"/>
        <v>30</v>
      </c>
      <c r="B32" s="57"/>
      <c r="C32" s="53" t="s">
        <v>16</v>
      </c>
      <c r="D32" s="53" t="s">
        <v>46</v>
      </c>
      <c r="E32" s="53"/>
      <c r="F32" s="53">
        <v>3</v>
      </c>
      <c r="G32" s="53">
        <v>33</v>
      </c>
      <c r="H32" s="53">
        <v>22</v>
      </c>
      <c r="I32" s="53"/>
      <c r="J32" s="53"/>
      <c r="K32" s="53"/>
      <c r="L32" s="53">
        <f t="shared" ref="L32:L49" si="6">18*(G32-H32-I32)+15*H32+18*0.8*I32+J32-K32</f>
        <v>528</v>
      </c>
      <c r="M32" s="53">
        <f t="shared" ref="M32:M49" si="7">F32*5</f>
        <v>15</v>
      </c>
      <c r="N32" s="53">
        <f t="shared" ref="N32:N49" si="8">ROUND((L32+M32),2)</f>
        <v>543</v>
      </c>
      <c r="O32" s="53"/>
    </row>
    <row r="33" s="28" customFormat="1" ht="18" customHeight="1" spans="1:15">
      <c r="A33" s="53">
        <f t="shared" si="5"/>
        <v>31</v>
      </c>
      <c r="B33" s="57"/>
      <c r="C33" s="53" t="s">
        <v>16</v>
      </c>
      <c r="D33" s="53" t="s">
        <v>47</v>
      </c>
      <c r="E33" s="53"/>
      <c r="F33" s="53">
        <v>15</v>
      </c>
      <c r="G33" s="53">
        <v>165</v>
      </c>
      <c r="H33" s="53">
        <v>22</v>
      </c>
      <c r="I33" s="53"/>
      <c r="J33" s="53"/>
      <c r="K33" s="53"/>
      <c r="L33" s="53">
        <f t="shared" si="6"/>
        <v>2904</v>
      </c>
      <c r="M33" s="53">
        <f t="shared" si="7"/>
        <v>75</v>
      </c>
      <c r="N33" s="53">
        <f t="shared" si="8"/>
        <v>2979</v>
      </c>
      <c r="O33" s="53"/>
    </row>
    <row r="34" s="28" customFormat="1" ht="18" customHeight="1" spans="1:15">
      <c r="A34" s="53">
        <f t="shared" ref="A34:A43" si="9">ROW()-2</f>
        <v>32</v>
      </c>
      <c r="B34" s="57"/>
      <c r="C34" s="53" t="s">
        <v>16</v>
      </c>
      <c r="D34" s="53" t="s">
        <v>48</v>
      </c>
      <c r="E34" s="53"/>
      <c r="F34" s="53">
        <v>20</v>
      </c>
      <c r="G34" s="53">
        <v>225</v>
      </c>
      <c r="H34" s="53">
        <v>27</v>
      </c>
      <c r="I34" s="53"/>
      <c r="J34" s="53"/>
      <c r="K34" s="53"/>
      <c r="L34" s="53">
        <f t="shared" si="6"/>
        <v>3969</v>
      </c>
      <c r="M34" s="53">
        <f t="shared" si="7"/>
        <v>100</v>
      </c>
      <c r="N34" s="53">
        <f t="shared" si="8"/>
        <v>4069</v>
      </c>
      <c r="O34" s="53"/>
    </row>
    <row r="35" s="28" customFormat="1" ht="18" customHeight="1" spans="1:15">
      <c r="A35" s="53">
        <f t="shared" si="9"/>
        <v>33</v>
      </c>
      <c r="B35" s="57"/>
      <c r="C35" s="53" t="s">
        <v>16</v>
      </c>
      <c r="D35" s="53" t="s">
        <v>49</v>
      </c>
      <c r="E35" s="53"/>
      <c r="F35" s="53">
        <v>7</v>
      </c>
      <c r="G35" s="53">
        <v>77</v>
      </c>
      <c r="H35" s="53">
        <v>22</v>
      </c>
      <c r="I35" s="53"/>
      <c r="J35" s="53"/>
      <c r="K35" s="53"/>
      <c r="L35" s="53">
        <f t="shared" si="6"/>
        <v>1320</v>
      </c>
      <c r="M35" s="53">
        <f t="shared" si="7"/>
        <v>35</v>
      </c>
      <c r="N35" s="53">
        <f t="shared" si="8"/>
        <v>1355</v>
      </c>
      <c r="O35" s="53"/>
    </row>
    <row r="36" s="28" customFormat="1" ht="18" customHeight="1" spans="1:15">
      <c r="A36" s="53">
        <f t="shared" si="9"/>
        <v>34</v>
      </c>
      <c r="B36" s="57"/>
      <c r="C36" s="53" t="s">
        <v>16</v>
      </c>
      <c r="D36" s="53" t="s">
        <v>50</v>
      </c>
      <c r="E36" s="53"/>
      <c r="F36" s="53">
        <v>7</v>
      </c>
      <c r="G36" s="53">
        <v>77</v>
      </c>
      <c r="H36" s="53">
        <v>22</v>
      </c>
      <c r="I36" s="53"/>
      <c r="J36" s="53"/>
      <c r="K36" s="53"/>
      <c r="L36" s="53">
        <f t="shared" si="6"/>
        <v>1320</v>
      </c>
      <c r="M36" s="53">
        <f t="shared" si="7"/>
        <v>35</v>
      </c>
      <c r="N36" s="53">
        <f t="shared" si="8"/>
        <v>1355</v>
      </c>
      <c r="O36" s="53"/>
    </row>
    <row r="37" s="28" customFormat="1" ht="18" customHeight="1" spans="1:15">
      <c r="A37" s="53">
        <f t="shared" si="9"/>
        <v>35</v>
      </c>
      <c r="B37" s="57"/>
      <c r="C37" s="53" t="s">
        <v>16</v>
      </c>
      <c r="D37" s="53" t="s">
        <v>51</v>
      </c>
      <c r="E37" s="53"/>
      <c r="F37" s="53">
        <v>4</v>
      </c>
      <c r="G37" s="53">
        <v>44</v>
      </c>
      <c r="H37" s="53">
        <v>22</v>
      </c>
      <c r="I37" s="53"/>
      <c r="J37" s="53"/>
      <c r="K37" s="53"/>
      <c r="L37" s="53">
        <f t="shared" si="6"/>
        <v>726</v>
      </c>
      <c r="M37" s="53">
        <f t="shared" si="7"/>
        <v>20</v>
      </c>
      <c r="N37" s="53">
        <f t="shared" si="8"/>
        <v>746</v>
      </c>
      <c r="O37" s="53"/>
    </row>
    <row r="38" s="28" customFormat="1" ht="18" customHeight="1" spans="1:15">
      <c r="A38" s="53">
        <f t="shared" si="9"/>
        <v>36</v>
      </c>
      <c r="B38" s="57"/>
      <c r="C38" s="53" t="s">
        <v>16</v>
      </c>
      <c r="D38" s="53" t="s">
        <v>52</v>
      </c>
      <c r="E38" s="53"/>
      <c r="F38" s="53">
        <v>3</v>
      </c>
      <c r="G38" s="53">
        <v>33</v>
      </c>
      <c r="H38" s="53">
        <v>22</v>
      </c>
      <c r="I38" s="53"/>
      <c r="J38" s="53"/>
      <c r="K38" s="53"/>
      <c r="L38" s="53">
        <f t="shared" si="6"/>
        <v>528</v>
      </c>
      <c r="M38" s="53">
        <f t="shared" si="7"/>
        <v>15</v>
      </c>
      <c r="N38" s="53">
        <f t="shared" si="8"/>
        <v>543</v>
      </c>
      <c r="O38" s="53"/>
    </row>
    <row r="39" s="28" customFormat="1" ht="18" customHeight="1" spans="1:15">
      <c r="A39" s="53">
        <f t="shared" si="9"/>
        <v>37</v>
      </c>
      <c r="B39" s="57"/>
      <c r="C39" s="53" t="s">
        <v>16</v>
      </c>
      <c r="D39" s="53" t="s">
        <v>53</v>
      </c>
      <c r="E39" s="53"/>
      <c r="F39" s="53">
        <v>3</v>
      </c>
      <c r="G39" s="53">
        <v>33</v>
      </c>
      <c r="H39" s="53">
        <v>22</v>
      </c>
      <c r="I39" s="53"/>
      <c r="J39" s="53"/>
      <c r="K39" s="53"/>
      <c r="L39" s="53">
        <f t="shared" si="6"/>
        <v>528</v>
      </c>
      <c r="M39" s="53">
        <f t="shared" si="7"/>
        <v>15</v>
      </c>
      <c r="N39" s="53">
        <f t="shared" si="8"/>
        <v>543</v>
      </c>
      <c r="O39" s="53"/>
    </row>
    <row r="40" s="28" customFormat="1" ht="18" customHeight="1" spans="1:15">
      <c r="A40" s="53">
        <f t="shared" si="9"/>
        <v>38</v>
      </c>
      <c r="B40" s="57"/>
      <c r="C40" s="53" t="s">
        <v>16</v>
      </c>
      <c r="D40" s="53" t="s">
        <v>54</v>
      </c>
      <c r="E40" s="53"/>
      <c r="F40" s="53">
        <v>2</v>
      </c>
      <c r="G40" s="53">
        <v>22</v>
      </c>
      <c r="H40" s="53">
        <v>22</v>
      </c>
      <c r="I40" s="53"/>
      <c r="J40" s="53"/>
      <c r="K40" s="53"/>
      <c r="L40" s="53">
        <f t="shared" si="6"/>
        <v>330</v>
      </c>
      <c r="M40" s="53">
        <f t="shared" si="7"/>
        <v>10</v>
      </c>
      <c r="N40" s="53">
        <f t="shared" si="8"/>
        <v>340</v>
      </c>
      <c r="O40" s="53"/>
    </row>
    <row r="41" s="28" customFormat="1" ht="18" customHeight="1" spans="1:15">
      <c r="A41" s="53">
        <f t="shared" si="9"/>
        <v>39</v>
      </c>
      <c r="B41" s="57"/>
      <c r="C41" s="53" t="s">
        <v>16</v>
      </c>
      <c r="D41" s="53" t="s">
        <v>55</v>
      </c>
      <c r="E41" s="53"/>
      <c r="F41" s="53">
        <v>2</v>
      </c>
      <c r="G41" s="53">
        <v>22</v>
      </c>
      <c r="H41" s="53">
        <v>22</v>
      </c>
      <c r="I41" s="53"/>
      <c r="J41" s="53"/>
      <c r="K41" s="53"/>
      <c r="L41" s="53">
        <f t="shared" si="6"/>
        <v>330</v>
      </c>
      <c r="M41" s="53">
        <f t="shared" si="7"/>
        <v>10</v>
      </c>
      <c r="N41" s="53">
        <f t="shared" si="8"/>
        <v>340</v>
      </c>
      <c r="O41" s="53"/>
    </row>
    <row r="42" s="28" customFormat="1" ht="18" customHeight="1" spans="1:15">
      <c r="A42" s="53">
        <f t="shared" si="9"/>
        <v>40</v>
      </c>
      <c r="B42" s="57"/>
      <c r="C42" s="53" t="s">
        <v>16</v>
      </c>
      <c r="D42" s="53" t="s">
        <v>56</v>
      </c>
      <c r="E42" s="53"/>
      <c r="F42" s="53">
        <v>2</v>
      </c>
      <c r="G42" s="53">
        <v>22</v>
      </c>
      <c r="H42" s="53">
        <v>22</v>
      </c>
      <c r="I42" s="53"/>
      <c r="J42" s="53"/>
      <c r="K42" s="53"/>
      <c r="L42" s="53">
        <f t="shared" si="6"/>
        <v>330</v>
      </c>
      <c r="M42" s="53">
        <f t="shared" si="7"/>
        <v>10</v>
      </c>
      <c r="N42" s="53">
        <f t="shared" si="8"/>
        <v>340</v>
      </c>
      <c r="O42" s="53"/>
    </row>
    <row r="43" s="28" customFormat="1" ht="18" customHeight="1" spans="1:15">
      <c r="A43" s="53">
        <f t="shared" si="9"/>
        <v>41</v>
      </c>
      <c r="B43" s="57"/>
      <c r="C43" s="53" t="s">
        <v>16</v>
      </c>
      <c r="D43" s="53" t="s">
        <v>57</v>
      </c>
      <c r="E43" s="53"/>
      <c r="F43" s="53">
        <v>6</v>
      </c>
      <c r="G43" s="53">
        <v>71</v>
      </c>
      <c r="H43" s="53">
        <v>27</v>
      </c>
      <c r="I43" s="53"/>
      <c r="J43" s="53"/>
      <c r="K43" s="53"/>
      <c r="L43" s="53">
        <f t="shared" si="6"/>
        <v>1197</v>
      </c>
      <c r="M43" s="53">
        <f t="shared" si="7"/>
        <v>30</v>
      </c>
      <c r="N43" s="53">
        <f t="shared" si="8"/>
        <v>1227</v>
      </c>
      <c r="O43" s="53"/>
    </row>
    <row r="44" ht="18" customHeight="1" spans="1:15">
      <c r="A44" s="53">
        <f t="shared" ref="A44:A53" si="10">ROW()-2</f>
        <v>42</v>
      </c>
      <c r="B44" s="57"/>
      <c r="C44" s="53" t="s">
        <v>16</v>
      </c>
      <c r="D44" s="53" t="s">
        <v>58</v>
      </c>
      <c r="E44" s="53"/>
      <c r="F44" s="53">
        <v>14</v>
      </c>
      <c r="G44" s="53">
        <v>44</v>
      </c>
      <c r="H44" s="53">
        <v>22</v>
      </c>
      <c r="I44" s="53"/>
      <c r="J44" s="53"/>
      <c r="K44" s="53"/>
      <c r="L44" s="53">
        <f t="shared" si="6"/>
        <v>726</v>
      </c>
      <c r="M44" s="53">
        <f t="shared" si="7"/>
        <v>70</v>
      </c>
      <c r="N44" s="53">
        <f t="shared" si="8"/>
        <v>796</v>
      </c>
      <c r="O44" s="24"/>
    </row>
    <row r="45" ht="18" customHeight="1" spans="1:15">
      <c r="A45" s="53">
        <f t="shared" si="10"/>
        <v>43</v>
      </c>
      <c r="B45" s="57"/>
      <c r="C45" s="53" t="s">
        <v>16</v>
      </c>
      <c r="D45" s="53" t="s">
        <v>59</v>
      </c>
      <c r="E45" s="53"/>
      <c r="F45" s="53">
        <v>16</v>
      </c>
      <c r="G45" s="53">
        <v>176</v>
      </c>
      <c r="H45" s="53">
        <v>22</v>
      </c>
      <c r="I45" s="53"/>
      <c r="J45" s="53"/>
      <c r="K45" s="53"/>
      <c r="L45" s="53">
        <f t="shared" si="6"/>
        <v>3102</v>
      </c>
      <c r="M45" s="53">
        <f t="shared" si="7"/>
        <v>80</v>
      </c>
      <c r="N45" s="53">
        <f t="shared" si="8"/>
        <v>3182</v>
      </c>
      <c r="O45" s="24"/>
    </row>
    <row r="46" ht="18" customHeight="1" spans="1:15">
      <c r="A46" s="53">
        <f t="shared" si="10"/>
        <v>44</v>
      </c>
      <c r="B46" s="57"/>
      <c r="C46" s="53" t="s">
        <v>16</v>
      </c>
      <c r="D46" s="53" t="s">
        <v>60</v>
      </c>
      <c r="E46" s="53"/>
      <c r="F46" s="53">
        <v>13</v>
      </c>
      <c r="G46" s="53">
        <v>143</v>
      </c>
      <c r="H46" s="53">
        <v>22</v>
      </c>
      <c r="I46" s="53"/>
      <c r="J46" s="53"/>
      <c r="K46" s="53"/>
      <c r="L46" s="53">
        <f t="shared" si="6"/>
        <v>2508</v>
      </c>
      <c r="M46" s="53">
        <f t="shared" si="7"/>
        <v>65</v>
      </c>
      <c r="N46" s="53">
        <f t="shared" si="8"/>
        <v>2573</v>
      </c>
      <c r="O46" s="24"/>
    </row>
    <row r="47" ht="18" customHeight="1" spans="1:15">
      <c r="A47" s="53">
        <f t="shared" si="10"/>
        <v>45</v>
      </c>
      <c r="B47" s="57"/>
      <c r="C47" s="53" t="s">
        <v>16</v>
      </c>
      <c r="D47" s="53" t="s">
        <v>61</v>
      </c>
      <c r="E47" s="53"/>
      <c r="F47" s="53">
        <v>15</v>
      </c>
      <c r="G47" s="53">
        <v>165</v>
      </c>
      <c r="H47" s="53">
        <v>22</v>
      </c>
      <c r="I47" s="53"/>
      <c r="J47" s="53"/>
      <c r="K47" s="53"/>
      <c r="L47" s="53">
        <f t="shared" si="6"/>
        <v>2904</v>
      </c>
      <c r="M47" s="53">
        <f t="shared" si="7"/>
        <v>75</v>
      </c>
      <c r="N47" s="53">
        <f t="shared" si="8"/>
        <v>2979</v>
      </c>
      <c r="O47" s="24"/>
    </row>
    <row r="48" ht="18" customHeight="1" spans="1:15">
      <c r="A48" s="53">
        <f t="shared" si="10"/>
        <v>46</v>
      </c>
      <c r="B48" s="57"/>
      <c r="C48" s="53" t="s">
        <v>16</v>
      </c>
      <c r="D48" s="53" t="s">
        <v>62</v>
      </c>
      <c r="E48" s="53"/>
      <c r="F48" s="53">
        <v>16</v>
      </c>
      <c r="G48" s="53">
        <v>176</v>
      </c>
      <c r="H48" s="53">
        <v>22</v>
      </c>
      <c r="I48" s="53"/>
      <c r="J48" s="53"/>
      <c r="K48" s="53"/>
      <c r="L48" s="53">
        <f t="shared" si="6"/>
        <v>3102</v>
      </c>
      <c r="M48" s="53">
        <f t="shared" si="7"/>
        <v>80</v>
      </c>
      <c r="N48" s="53">
        <f t="shared" si="8"/>
        <v>3182</v>
      </c>
      <c r="O48" s="24"/>
    </row>
    <row r="49" ht="18" customHeight="1" spans="1:15">
      <c r="A49" s="53">
        <f t="shared" si="10"/>
        <v>47</v>
      </c>
      <c r="B49" s="57"/>
      <c r="C49" s="53" t="s">
        <v>16</v>
      </c>
      <c r="D49" s="53" t="s">
        <v>63</v>
      </c>
      <c r="E49" s="53"/>
      <c r="F49" s="53">
        <v>4</v>
      </c>
      <c r="G49" s="53">
        <v>44</v>
      </c>
      <c r="H49" s="53">
        <v>22</v>
      </c>
      <c r="I49" s="53"/>
      <c r="J49" s="53"/>
      <c r="K49" s="53"/>
      <c r="L49" s="53">
        <f t="shared" si="6"/>
        <v>726</v>
      </c>
      <c r="M49" s="53">
        <f t="shared" si="7"/>
        <v>20</v>
      </c>
      <c r="N49" s="53">
        <f t="shared" si="8"/>
        <v>746</v>
      </c>
      <c r="O49" s="24"/>
    </row>
    <row r="50" ht="18" customHeight="1" spans="1:15">
      <c r="A50" s="53">
        <f t="shared" si="10"/>
        <v>48</v>
      </c>
      <c r="B50" s="57"/>
      <c r="C50" s="53" t="s">
        <v>64</v>
      </c>
      <c r="D50" s="53" t="s">
        <v>65</v>
      </c>
      <c r="E50" s="53"/>
      <c r="F50" s="53">
        <v>18</v>
      </c>
      <c r="G50" s="53">
        <v>187.5</v>
      </c>
      <c r="H50" s="53">
        <v>21</v>
      </c>
      <c r="I50" s="53"/>
      <c r="J50" s="53"/>
      <c r="K50" s="53"/>
      <c r="L50" s="53">
        <f t="shared" ref="L50:L65" si="11">18*(G50-H50-I50)+15*H50+18*0.8*I50+J50-K50</f>
        <v>3312</v>
      </c>
      <c r="M50" s="53">
        <f t="shared" ref="M50:M65" si="12">F50*5</f>
        <v>90</v>
      </c>
      <c r="N50" s="53">
        <f t="shared" ref="N50:N66" si="13">ROUND((L50+M50),2)</f>
        <v>3402</v>
      </c>
      <c r="O50" s="24"/>
    </row>
    <row r="51" ht="18" customHeight="1" spans="1:15">
      <c r="A51" s="53">
        <f t="shared" si="10"/>
        <v>49</v>
      </c>
      <c r="B51" s="57"/>
      <c r="C51" s="53" t="s">
        <v>64</v>
      </c>
      <c r="D51" s="53" t="s">
        <v>66</v>
      </c>
      <c r="E51" s="60"/>
      <c r="F51" s="53">
        <v>16.5</v>
      </c>
      <c r="G51" s="53">
        <v>171.5</v>
      </c>
      <c r="H51" s="53">
        <v>21</v>
      </c>
      <c r="I51" s="53"/>
      <c r="J51" s="53"/>
      <c r="K51" s="53"/>
      <c r="L51" s="53">
        <f t="shared" si="11"/>
        <v>3024</v>
      </c>
      <c r="M51" s="53">
        <f t="shared" si="12"/>
        <v>82.5</v>
      </c>
      <c r="N51" s="53">
        <f t="shared" si="13"/>
        <v>3106.5</v>
      </c>
      <c r="O51" s="24"/>
    </row>
    <row r="52" ht="18" customHeight="1" spans="1:15">
      <c r="A52" s="53">
        <f t="shared" si="10"/>
        <v>50</v>
      </c>
      <c r="B52" s="57"/>
      <c r="C52" s="53" t="s">
        <v>64</v>
      </c>
      <c r="D52" s="53" t="s">
        <v>67</v>
      </c>
      <c r="E52" s="60"/>
      <c r="F52" s="53">
        <v>18</v>
      </c>
      <c r="G52" s="53">
        <v>187.5</v>
      </c>
      <c r="H52" s="53">
        <v>21</v>
      </c>
      <c r="I52" s="53"/>
      <c r="J52" s="53"/>
      <c r="K52" s="53"/>
      <c r="L52" s="53">
        <f t="shared" si="11"/>
        <v>3312</v>
      </c>
      <c r="M52" s="53">
        <f t="shared" si="12"/>
        <v>90</v>
      </c>
      <c r="N52" s="53">
        <f t="shared" si="13"/>
        <v>3402</v>
      </c>
      <c r="O52" s="24"/>
    </row>
    <row r="53" ht="18" customHeight="1" spans="1:15">
      <c r="A53" s="53">
        <f t="shared" si="10"/>
        <v>51</v>
      </c>
      <c r="B53" s="57"/>
      <c r="C53" s="53" t="s">
        <v>64</v>
      </c>
      <c r="D53" s="53" t="s">
        <v>68</v>
      </c>
      <c r="E53" s="61"/>
      <c r="F53" s="53">
        <v>15</v>
      </c>
      <c r="G53" s="53">
        <v>155</v>
      </c>
      <c r="H53" s="53">
        <v>21</v>
      </c>
      <c r="I53" s="53"/>
      <c r="J53" s="53"/>
      <c r="K53" s="53"/>
      <c r="L53" s="53">
        <f t="shared" si="11"/>
        <v>2727</v>
      </c>
      <c r="M53" s="53">
        <f t="shared" si="12"/>
        <v>75</v>
      </c>
      <c r="N53" s="53">
        <f t="shared" si="13"/>
        <v>2802</v>
      </c>
      <c r="O53" s="24"/>
    </row>
    <row r="54" ht="18" customHeight="1" spans="1:15">
      <c r="A54" s="53">
        <f t="shared" ref="A54:A65" si="14">ROW()-2</f>
        <v>52</v>
      </c>
      <c r="B54" s="57"/>
      <c r="C54" s="53" t="s">
        <v>64</v>
      </c>
      <c r="D54" s="53" t="s">
        <v>69</v>
      </c>
      <c r="E54" s="61"/>
      <c r="F54" s="53">
        <v>17</v>
      </c>
      <c r="G54" s="53">
        <v>177</v>
      </c>
      <c r="H54" s="53">
        <v>21</v>
      </c>
      <c r="I54" s="53"/>
      <c r="J54" s="53"/>
      <c r="K54" s="53"/>
      <c r="L54" s="53">
        <f t="shared" si="11"/>
        <v>3123</v>
      </c>
      <c r="M54" s="53">
        <f t="shared" si="12"/>
        <v>85</v>
      </c>
      <c r="N54" s="53">
        <f t="shared" si="13"/>
        <v>3208</v>
      </c>
      <c r="O54" s="24"/>
    </row>
    <row r="55" ht="18" customHeight="1" spans="1:15">
      <c r="A55" s="53">
        <f t="shared" si="14"/>
        <v>53</v>
      </c>
      <c r="B55" s="57"/>
      <c r="C55" s="53" t="s">
        <v>64</v>
      </c>
      <c r="D55" s="53" t="s">
        <v>70</v>
      </c>
      <c r="E55" s="61"/>
      <c r="F55" s="53">
        <v>13.5</v>
      </c>
      <c r="G55" s="53">
        <v>140.5</v>
      </c>
      <c r="H55" s="53">
        <v>21</v>
      </c>
      <c r="I55" s="53"/>
      <c r="J55" s="53"/>
      <c r="K55" s="53"/>
      <c r="L55" s="53">
        <f t="shared" si="11"/>
        <v>2466</v>
      </c>
      <c r="M55" s="53">
        <f t="shared" si="12"/>
        <v>67.5</v>
      </c>
      <c r="N55" s="53">
        <f t="shared" si="13"/>
        <v>2533.5</v>
      </c>
      <c r="O55" s="24"/>
    </row>
    <row r="56" ht="18" customHeight="1" spans="1:15">
      <c r="A56" s="53">
        <f t="shared" si="14"/>
        <v>54</v>
      </c>
      <c r="B56" s="57"/>
      <c r="C56" s="53" t="s">
        <v>64</v>
      </c>
      <c r="D56" s="53" t="s">
        <v>71</v>
      </c>
      <c r="E56" s="61"/>
      <c r="F56" s="53">
        <v>13.5</v>
      </c>
      <c r="G56" s="53">
        <v>140.5</v>
      </c>
      <c r="H56" s="53">
        <v>21</v>
      </c>
      <c r="I56" s="53"/>
      <c r="J56" s="53"/>
      <c r="K56" s="53"/>
      <c r="L56" s="53">
        <f t="shared" si="11"/>
        <v>2466</v>
      </c>
      <c r="M56" s="53">
        <f t="shared" si="12"/>
        <v>67.5</v>
      </c>
      <c r="N56" s="53">
        <f t="shared" si="13"/>
        <v>2533.5</v>
      </c>
      <c r="O56" s="24"/>
    </row>
    <row r="57" ht="18" customHeight="1" spans="1:15">
      <c r="A57" s="53">
        <f t="shared" si="14"/>
        <v>55</v>
      </c>
      <c r="B57" s="57"/>
      <c r="C57" s="54" t="s">
        <v>72</v>
      </c>
      <c r="D57" s="53" t="s">
        <v>73</v>
      </c>
      <c r="E57" s="61"/>
      <c r="F57" s="53">
        <v>12</v>
      </c>
      <c r="G57" s="53">
        <v>123.5</v>
      </c>
      <c r="H57" s="53">
        <v>20.5</v>
      </c>
      <c r="I57" s="53"/>
      <c r="J57" s="53"/>
      <c r="K57" s="53"/>
      <c r="L57" s="53">
        <f t="shared" si="11"/>
        <v>2161.5</v>
      </c>
      <c r="M57" s="53">
        <f t="shared" si="12"/>
        <v>60</v>
      </c>
      <c r="N57" s="53">
        <f t="shared" si="13"/>
        <v>2221.5</v>
      </c>
      <c r="O57" s="24"/>
    </row>
    <row r="58" ht="18" customHeight="1" spans="1:15">
      <c r="A58" s="53">
        <f t="shared" si="14"/>
        <v>56</v>
      </c>
      <c r="B58" s="57"/>
      <c r="C58" s="54" t="s">
        <v>72</v>
      </c>
      <c r="D58" s="53" t="s">
        <v>74</v>
      </c>
      <c r="E58" s="61"/>
      <c r="F58" s="53">
        <v>5</v>
      </c>
      <c r="G58" s="53">
        <v>48.5</v>
      </c>
      <c r="H58" s="53">
        <v>18.5</v>
      </c>
      <c r="I58" s="53"/>
      <c r="J58" s="53"/>
      <c r="K58" s="53"/>
      <c r="L58" s="53">
        <f t="shared" si="11"/>
        <v>817.5</v>
      </c>
      <c r="M58" s="53">
        <f t="shared" si="12"/>
        <v>25</v>
      </c>
      <c r="N58" s="53">
        <f t="shared" si="13"/>
        <v>842.5</v>
      </c>
      <c r="O58" s="24"/>
    </row>
    <row r="59" ht="18" customHeight="1" spans="1:15">
      <c r="A59" s="53">
        <f t="shared" si="14"/>
        <v>57</v>
      </c>
      <c r="B59" s="57"/>
      <c r="C59" s="54" t="s">
        <v>72</v>
      </c>
      <c r="D59" s="53" t="s">
        <v>75</v>
      </c>
      <c r="E59" s="61"/>
      <c r="F59" s="53">
        <v>7</v>
      </c>
      <c r="G59" s="53">
        <v>66.5</v>
      </c>
      <c r="H59" s="53">
        <v>21</v>
      </c>
      <c r="I59" s="53"/>
      <c r="J59" s="53"/>
      <c r="K59" s="53"/>
      <c r="L59" s="53">
        <f t="shared" si="11"/>
        <v>1134</v>
      </c>
      <c r="M59" s="53">
        <f t="shared" si="12"/>
        <v>35</v>
      </c>
      <c r="N59" s="53">
        <f t="shared" si="13"/>
        <v>1169</v>
      </c>
      <c r="O59" s="24"/>
    </row>
    <row r="60" ht="18" customHeight="1" spans="1:15">
      <c r="A60" s="53">
        <f t="shared" si="14"/>
        <v>58</v>
      </c>
      <c r="B60" s="57"/>
      <c r="C60" s="54" t="s">
        <v>72</v>
      </c>
      <c r="D60" s="53" t="s">
        <v>76</v>
      </c>
      <c r="E60" s="61"/>
      <c r="F60" s="53">
        <v>6</v>
      </c>
      <c r="G60" s="53">
        <v>56.5</v>
      </c>
      <c r="H60" s="53">
        <v>21</v>
      </c>
      <c r="I60" s="53"/>
      <c r="J60" s="53"/>
      <c r="K60" s="53"/>
      <c r="L60" s="53">
        <f t="shared" si="11"/>
        <v>954</v>
      </c>
      <c r="M60" s="53">
        <f t="shared" si="12"/>
        <v>30</v>
      </c>
      <c r="N60" s="53">
        <f t="shared" si="13"/>
        <v>984</v>
      </c>
      <c r="O60" s="24"/>
    </row>
    <row r="61" ht="18" customHeight="1" spans="1:15">
      <c r="A61" s="53">
        <f t="shared" si="14"/>
        <v>59</v>
      </c>
      <c r="B61" s="57"/>
      <c r="C61" s="54" t="s">
        <v>72</v>
      </c>
      <c r="D61" s="53" t="s">
        <v>77</v>
      </c>
      <c r="E61" s="61"/>
      <c r="F61" s="53">
        <v>12</v>
      </c>
      <c r="G61" s="53">
        <v>124.5</v>
      </c>
      <c r="H61" s="53">
        <v>21</v>
      </c>
      <c r="I61" s="53"/>
      <c r="J61" s="53"/>
      <c r="K61" s="53"/>
      <c r="L61" s="53">
        <f t="shared" si="11"/>
        <v>2178</v>
      </c>
      <c r="M61" s="53">
        <f t="shared" si="12"/>
        <v>60</v>
      </c>
      <c r="N61" s="53">
        <f t="shared" si="13"/>
        <v>2238</v>
      </c>
      <c r="O61" s="24"/>
    </row>
    <row r="62" ht="18" customHeight="1" spans="1:15">
      <c r="A62" s="53">
        <f t="shared" si="14"/>
        <v>60</v>
      </c>
      <c r="B62" s="57"/>
      <c r="C62" s="54" t="s">
        <v>72</v>
      </c>
      <c r="D62" s="53" t="s">
        <v>78</v>
      </c>
      <c r="E62" s="61"/>
      <c r="F62" s="53">
        <v>9</v>
      </c>
      <c r="G62" s="53">
        <v>93.5</v>
      </c>
      <c r="H62" s="53">
        <v>21</v>
      </c>
      <c r="I62" s="53"/>
      <c r="J62" s="53"/>
      <c r="K62" s="53"/>
      <c r="L62" s="53">
        <f t="shared" si="11"/>
        <v>1620</v>
      </c>
      <c r="M62" s="53">
        <f t="shared" si="12"/>
        <v>45</v>
      </c>
      <c r="N62" s="53">
        <f t="shared" si="13"/>
        <v>1665</v>
      </c>
      <c r="O62" s="24"/>
    </row>
    <row r="63" ht="18" customHeight="1" spans="1:15">
      <c r="A63" s="53">
        <f t="shared" si="14"/>
        <v>61</v>
      </c>
      <c r="B63" s="57"/>
      <c r="C63" s="54" t="s">
        <v>72</v>
      </c>
      <c r="D63" s="53" t="s">
        <v>79</v>
      </c>
      <c r="E63" s="61"/>
      <c r="F63" s="53">
        <v>8</v>
      </c>
      <c r="G63" s="53">
        <v>81</v>
      </c>
      <c r="H63" s="53">
        <v>21</v>
      </c>
      <c r="I63" s="53"/>
      <c r="J63" s="53"/>
      <c r="K63" s="53"/>
      <c r="L63" s="53">
        <f t="shared" si="11"/>
        <v>1395</v>
      </c>
      <c r="M63" s="53">
        <f t="shared" si="12"/>
        <v>40</v>
      </c>
      <c r="N63" s="53">
        <f t="shared" si="13"/>
        <v>1435</v>
      </c>
      <c r="O63" s="24"/>
    </row>
    <row r="64" ht="18" customHeight="1" spans="1:15">
      <c r="A64" s="53">
        <f t="shared" si="14"/>
        <v>62</v>
      </c>
      <c r="B64" s="57"/>
      <c r="C64" s="53" t="s">
        <v>72</v>
      </c>
      <c r="D64" s="53" t="s">
        <v>80</v>
      </c>
      <c r="E64" s="61"/>
      <c r="F64" s="53">
        <v>6</v>
      </c>
      <c r="G64" s="53">
        <v>58.5</v>
      </c>
      <c r="H64" s="53">
        <v>20.5</v>
      </c>
      <c r="I64" s="53"/>
      <c r="J64" s="53"/>
      <c r="K64" s="53"/>
      <c r="L64" s="53">
        <f t="shared" si="11"/>
        <v>991.5</v>
      </c>
      <c r="M64" s="53">
        <f t="shared" si="12"/>
        <v>30</v>
      </c>
      <c r="N64" s="53">
        <f t="shared" si="13"/>
        <v>1021.5</v>
      </c>
      <c r="O64" s="24"/>
    </row>
    <row r="65" ht="18" customHeight="1" spans="1:15">
      <c r="A65" s="53">
        <f t="shared" si="14"/>
        <v>63</v>
      </c>
      <c r="B65" s="57"/>
      <c r="C65" s="53" t="s">
        <v>72</v>
      </c>
      <c r="D65" s="53" t="s">
        <v>81</v>
      </c>
      <c r="E65" s="61"/>
      <c r="F65" s="53">
        <v>5</v>
      </c>
      <c r="G65" s="53">
        <v>49.5</v>
      </c>
      <c r="H65" s="53">
        <v>20.5</v>
      </c>
      <c r="I65" s="53"/>
      <c r="J65" s="53"/>
      <c r="K65" s="53"/>
      <c r="L65" s="53">
        <f t="shared" si="11"/>
        <v>829.5</v>
      </c>
      <c r="M65" s="53">
        <f t="shared" si="12"/>
        <v>25</v>
      </c>
      <c r="N65" s="53">
        <f t="shared" si="13"/>
        <v>854.5</v>
      </c>
      <c r="O65" s="24"/>
    </row>
    <row r="66" ht="18" customHeight="1" spans="1:15">
      <c r="A66" s="53"/>
      <c r="B66" s="57"/>
      <c r="C66" s="62" t="s">
        <v>82</v>
      </c>
      <c r="D66" s="63"/>
      <c r="E66" s="61"/>
      <c r="F66" s="53"/>
      <c r="G66" s="53"/>
      <c r="H66" s="53"/>
      <c r="I66" s="53"/>
      <c r="J66" s="53"/>
      <c r="K66" s="53"/>
      <c r="L66" s="53">
        <v>8400</v>
      </c>
      <c r="M66" s="53"/>
      <c r="N66" s="53">
        <f t="shared" si="13"/>
        <v>8400</v>
      </c>
      <c r="O66" s="24"/>
    </row>
    <row r="67" spans="1:15">
      <c r="A67" s="53" t="s">
        <v>83</v>
      </c>
      <c r="B67" s="24"/>
      <c r="C67" s="53"/>
      <c r="D67" s="53"/>
      <c r="E67" s="53"/>
      <c r="F67" s="53">
        <f t="shared" ref="F67:N67" si="15">SUM(F3:F66)</f>
        <v>745</v>
      </c>
      <c r="G67" s="53">
        <f t="shared" si="15"/>
        <v>7964.5</v>
      </c>
      <c r="H67" s="53">
        <f t="shared" si="15"/>
        <v>1373</v>
      </c>
      <c r="I67" s="53">
        <f t="shared" si="15"/>
        <v>0</v>
      </c>
      <c r="J67" s="53">
        <f t="shared" si="15"/>
        <v>0</v>
      </c>
      <c r="K67" s="53">
        <f t="shared" si="15"/>
        <v>0</v>
      </c>
      <c r="L67" s="53">
        <f t="shared" si="15"/>
        <v>147642</v>
      </c>
      <c r="M67" s="53">
        <f t="shared" si="15"/>
        <v>3725</v>
      </c>
      <c r="N67" s="53">
        <f>SUM(N3:N66)</f>
        <v>151367</v>
      </c>
      <c r="O67" s="53"/>
    </row>
    <row r="68" customFormat="1" spans="1:15">
      <c r="A68" s="64" t="s">
        <v>84</v>
      </c>
      <c r="B68" s="65"/>
      <c r="C68" s="65"/>
      <c r="D68" s="65"/>
      <c r="E68" s="65"/>
      <c r="F68" s="66"/>
      <c r="G68" s="64">
        <f>ROUND(N67*1.06,2)</f>
        <v>160449.02</v>
      </c>
      <c r="H68" s="65"/>
      <c r="I68" s="65"/>
      <c r="J68" s="65"/>
      <c r="K68" s="65"/>
      <c r="L68" s="65"/>
      <c r="M68" s="65"/>
      <c r="N68" s="66"/>
      <c r="O68" s="53"/>
    </row>
    <row r="69" s="28" customFormat="1" ht="37" customHeight="1" spans="1:16">
      <c r="A69" s="67" t="s">
        <v>85</v>
      </c>
      <c r="B69" s="68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/>
    </row>
  </sheetData>
  <mergeCells count="7">
    <mergeCell ref="A1:O1"/>
    <mergeCell ref="C66:D66"/>
    <mergeCell ref="A67:D67"/>
    <mergeCell ref="A68:F68"/>
    <mergeCell ref="G68:N68"/>
    <mergeCell ref="A69:O69"/>
    <mergeCell ref="B3:B65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P3" sqref="P3:P4"/>
    </sheetView>
  </sheetViews>
  <sheetFormatPr defaultColWidth="9" defaultRowHeight="20" customHeight="1"/>
  <cols>
    <col min="1" max="1" width="5.625" style="9" customWidth="1"/>
    <col min="2" max="2" width="10.875" style="9" customWidth="1"/>
    <col min="3" max="3" width="7.875" style="9" customWidth="1"/>
    <col min="4" max="4" width="8.5" style="9" customWidth="1"/>
    <col min="5" max="5" width="8.375" style="9" customWidth="1"/>
    <col min="6" max="6" width="8.625" style="9" customWidth="1"/>
    <col min="7" max="7" width="10.875" style="9" customWidth="1"/>
    <col min="8" max="8" width="8.875" style="9" customWidth="1"/>
    <col min="9" max="9" width="6.125" style="9" customWidth="1"/>
    <col min="10" max="10" width="8.75" style="9" customWidth="1"/>
    <col min="11" max="11" width="12.625" style="9"/>
    <col min="12" max="12" width="10.9666666666667" style="9" customWidth="1"/>
    <col min="13" max="13" width="6.5" style="9" hidden="1" customWidth="1"/>
    <col min="14" max="14" width="9.375" style="9" customWidth="1"/>
    <col min="15" max="15" width="15.975" style="29" customWidth="1"/>
    <col min="16" max="16" width="6.525" style="9" customWidth="1"/>
    <col min="17" max="17" width="12.2166666666667" style="9" hidden="1" customWidth="1"/>
    <col min="18" max="18" width="9" style="9" hidden="1" customWidth="1"/>
    <col min="19" max="19" width="12.225" style="9" hidden="1" customWidth="1"/>
    <col min="20" max="20" width="11.5" style="9" customWidth="1"/>
    <col min="21" max="16384" width="9" style="9"/>
  </cols>
  <sheetData>
    <row r="1" customHeight="1" spans="1:16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7"/>
      <c r="P1" s="30"/>
    </row>
    <row r="2" customHeight="1" spans="1:16">
      <c r="A2" s="31" t="s">
        <v>1</v>
      </c>
      <c r="B2" s="31" t="s">
        <v>2</v>
      </c>
      <c r="C2" s="32" t="s">
        <v>87</v>
      </c>
      <c r="D2" s="32" t="s">
        <v>3</v>
      </c>
      <c r="E2" s="32" t="s">
        <v>5</v>
      </c>
      <c r="F2" s="32" t="s">
        <v>6</v>
      </c>
      <c r="G2" s="32" t="s">
        <v>7</v>
      </c>
      <c r="H2" s="32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88</v>
      </c>
      <c r="N2" s="31" t="s">
        <v>13</v>
      </c>
      <c r="O2" s="38" t="s">
        <v>14</v>
      </c>
      <c r="P2" s="31" t="s">
        <v>89</v>
      </c>
    </row>
    <row r="3" customHeight="1" spans="1:20">
      <c r="A3" s="31">
        <f>ROW()-2</f>
        <v>1</v>
      </c>
      <c r="B3" s="31" t="s">
        <v>90</v>
      </c>
      <c r="C3" s="32" t="s">
        <v>91</v>
      </c>
      <c r="D3" s="32" t="s">
        <v>92</v>
      </c>
      <c r="E3" s="32"/>
      <c r="F3" s="32"/>
      <c r="G3" s="32"/>
      <c r="H3" s="32"/>
      <c r="I3" s="31"/>
      <c r="J3" s="31"/>
      <c r="K3" s="32">
        <f t="shared" ref="K3:K24" si="0">(F3-G3-H3)*18+G3*15+H3*18*0.8+I3-J3</f>
        <v>0</v>
      </c>
      <c r="L3" s="39">
        <f t="shared" ref="L3:L24" si="1">E3*5</f>
        <v>0</v>
      </c>
      <c r="M3" s="39"/>
      <c r="N3" s="31">
        <f t="shared" ref="N3:N24" si="2">K3+L3</f>
        <v>0</v>
      </c>
      <c r="O3" s="40"/>
      <c r="P3" s="31"/>
      <c r="S3" s="9" t="str">
        <f>VLOOKUP(D3,[1]劳务临时工!C$2:P$78,14,0)</f>
        <v>2020-07-10</v>
      </c>
      <c r="T3" s="9" t="e">
        <v>#N/A</v>
      </c>
    </row>
    <row r="4" customHeight="1" spans="1:20">
      <c r="A4" s="31">
        <f>ROW()-2</f>
        <v>2</v>
      </c>
      <c r="B4" s="31" t="s">
        <v>90</v>
      </c>
      <c r="C4" s="32" t="s">
        <v>91</v>
      </c>
      <c r="D4" s="32" t="s">
        <v>93</v>
      </c>
      <c r="E4" s="32"/>
      <c r="F4" s="32"/>
      <c r="G4" s="32"/>
      <c r="H4" s="32"/>
      <c r="I4" s="31"/>
      <c r="J4" s="31"/>
      <c r="K4" s="32">
        <f t="shared" si="0"/>
        <v>0</v>
      </c>
      <c r="L4" s="39">
        <f t="shared" si="1"/>
        <v>0</v>
      </c>
      <c r="M4" s="39"/>
      <c r="N4" s="31">
        <f t="shared" si="2"/>
        <v>0</v>
      </c>
      <c r="O4" s="40"/>
      <c r="P4" s="31"/>
      <c r="S4" s="9" t="str">
        <f>VLOOKUP(D4,[1]劳务临时工!C$2:P$78,14,0)</f>
        <v>2019-04-24</v>
      </c>
      <c r="T4" s="9" t="s">
        <v>94</v>
      </c>
    </row>
    <row r="5" customFormat="1" customHeight="1" spans="1:20">
      <c r="A5" s="33">
        <f>ROW()-2</f>
        <v>3</v>
      </c>
      <c r="B5" s="33" t="s">
        <v>90</v>
      </c>
      <c r="C5" s="34" t="s">
        <v>91</v>
      </c>
      <c r="D5" s="34" t="s">
        <v>95</v>
      </c>
      <c r="E5" s="34"/>
      <c r="F5" s="34"/>
      <c r="G5" s="34"/>
      <c r="H5" s="34"/>
      <c r="I5" s="33"/>
      <c r="J5" s="33"/>
      <c r="K5" s="32">
        <f t="shared" si="0"/>
        <v>0</v>
      </c>
      <c r="L5" s="41">
        <f t="shared" si="1"/>
        <v>0</v>
      </c>
      <c r="M5" s="41"/>
      <c r="N5" s="33">
        <f t="shared" si="2"/>
        <v>0</v>
      </c>
      <c r="O5" s="42"/>
      <c r="P5" s="33"/>
      <c r="S5" s="9" t="str">
        <f>VLOOKUP(D5,[1]劳务临时工!C$2:P$78,14,0)</f>
        <v>2020-10-09</v>
      </c>
      <c r="T5" s="9" t="s">
        <v>96</v>
      </c>
    </row>
    <row r="6" customFormat="1" customHeight="1" spans="1:20">
      <c r="A6" s="33">
        <f>ROW()-2</f>
        <v>4</v>
      </c>
      <c r="B6" s="33" t="s">
        <v>90</v>
      </c>
      <c r="C6" s="34" t="s">
        <v>91</v>
      </c>
      <c r="D6" s="34" t="s">
        <v>97</v>
      </c>
      <c r="E6" s="34"/>
      <c r="F6" s="34"/>
      <c r="G6" s="34"/>
      <c r="H6" s="34"/>
      <c r="I6" s="33"/>
      <c r="J6" s="33"/>
      <c r="K6" s="32">
        <f t="shared" si="0"/>
        <v>0</v>
      </c>
      <c r="L6" s="41">
        <f t="shared" si="1"/>
        <v>0</v>
      </c>
      <c r="M6" s="41"/>
      <c r="N6" s="33">
        <f t="shared" si="2"/>
        <v>0</v>
      </c>
      <c r="O6" s="42"/>
      <c r="P6" s="33"/>
      <c r="S6" s="9" t="e">
        <f>VLOOKUP(D6,[1]劳务临时工!C$2:P$78,14,0)</f>
        <v>#N/A</v>
      </c>
      <c r="T6" s="49">
        <v>44118</v>
      </c>
    </row>
    <row r="7" customFormat="1" customHeight="1" spans="1:20">
      <c r="A7" s="31">
        <f>ROW()-2</f>
        <v>5</v>
      </c>
      <c r="B7" s="31" t="s">
        <v>98</v>
      </c>
      <c r="C7" s="32" t="s">
        <v>99</v>
      </c>
      <c r="D7" s="32" t="s">
        <v>100</v>
      </c>
      <c r="E7" s="32"/>
      <c r="F7" s="32"/>
      <c r="G7" s="32"/>
      <c r="H7" s="32"/>
      <c r="I7" s="31"/>
      <c r="J7" s="31"/>
      <c r="K7" s="32">
        <f t="shared" si="0"/>
        <v>0</v>
      </c>
      <c r="L7" s="39">
        <f t="shared" si="1"/>
        <v>0</v>
      </c>
      <c r="M7" s="39"/>
      <c r="N7" s="31">
        <f t="shared" si="2"/>
        <v>0</v>
      </c>
      <c r="O7" s="40"/>
      <c r="P7" s="31"/>
      <c r="S7" s="9" t="str">
        <f>VLOOKUP(D7,[1]劳务临时工!C$2:P$78,14,0)</f>
        <v>2020-05-11</v>
      </c>
      <c r="T7" s="9" t="s">
        <v>101</v>
      </c>
    </row>
    <row r="8" customFormat="1" customHeight="1" spans="1:20">
      <c r="A8" s="31">
        <f t="shared" ref="A8:A24" si="3">ROW()-2</f>
        <v>6</v>
      </c>
      <c r="B8" s="31" t="s">
        <v>102</v>
      </c>
      <c r="C8" s="32" t="s">
        <v>99</v>
      </c>
      <c r="D8" s="32" t="s">
        <v>103</v>
      </c>
      <c r="E8" s="32"/>
      <c r="F8" s="32"/>
      <c r="G8" s="32"/>
      <c r="H8" s="32"/>
      <c r="I8" s="31"/>
      <c r="J8" s="31"/>
      <c r="K8" s="32">
        <f t="shared" si="0"/>
        <v>0</v>
      </c>
      <c r="L8" s="39">
        <f t="shared" si="1"/>
        <v>0</v>
      </c>
      <c r="M8" s="31">
        <f>16*37+18*(J8-37)+K8-L8</f>
        <v>-74</v>
      </c>
      <c r="N8" s="31">
        <f t="shared" si="2"/>
        <v>0</v>
      </c>
      <c r="O8" s="40"/>
      <c r="P8" s="31"/>
      <c r="S8" s="9" t="str">
        <f>VLOOKUP(D8,[1]劳务临时工!C$2:P$78,14,0)</f>
        <v>2020-07-15</v>
      </c>
      <c r="T8" s="9" t="s">
        <v>104</v>
      </c>
    </row>
    <row r="9" customFormat="1" customHeight="1" spans="1:20">
      <c r="A9" s="31">
        <f t="shared" si="3"/>
        <v>7</v>
      </c>
      <c r="B9" s="31" t="s">
        <v>102</v>
      </c>
      <c r="C9" s="32" t="s">
        <v>99</v>
      </c>
      <c r="D9" s="32" t="s">
        <v>105</v>
      </c>
      <c r="E9" s="32"/>
      <c r="F9" s="32"/>
      <c r="G9" s="32"/>
      <c r="H9" s="32"/>
      <c r="I9" s="31"/>
      <c r="J9" s="31"/>
      <c r="K9" s="32">
        <f t="shared" si="0"/>
        <v>0</v>
      </c>
      <c r="L9" s="39">
        <f t="shared" si="1"/>
        <v>0</v>
      </c>
      <c r="M9" s="31"/>
      <c r="N9" s="31">
        <f t="shared" si="2"/>
        <v>0</v>
      </c>
      <c r="O9" s="40"/>
      <c r="P9" s="31"/>
      <c r="S9" s="9" t="str">
        <f>VLOOKUP(D9,[1]劳务临时工!C$2:P$78,14,0)</f>
        <v>2020-07-15</v>
      </c>
      <c r="T9" s="9" t="s">
        <v>104</v>
      </c>
    </row>
    <row r="10" customFormat="1" customHeight="1" spans="1:20">
      <c r="A10" s="31">
        <f t="shared" si="3"/>
        <v>8</v>
      </c>
      <c r="B10" s="31" t="s">
        <v>102</v>
      </c>
      <c r="C10" s="32" t="s">
        <v>99</v>
      </c>
      <c r="D10" s="32" t="s">
        <v>106</v>
      </c>
      <c r="E10" s="32"/>
      <c r="F10" s="32"/>
      <c r="G10" s="32"/>
      <c r="H10" s="32"/>
      <c r="I10" s="31"/>
      <c r="J10" s="31"/>
      <c r="K10" s="32">
        <f t="shared" si="0"/>
        <v>0</v>
      </c>
      <c r="L10" s="39">
        <f t="shared" si="1"/>
        <v>0</v>
      </c>
      <c r="M10" s="31"/>
      <c r="N10" s="31">
        <f t="shared" si="2"/>
        <v>0</v>
      </c>
      <c r="O10" s="40"/>
      <c r="P10" s="31"/>
      <c r="S10" s="9" t="str">
        <f>VLOOKUP(D10,[1]劳务临时工!C$2:P$78,14,0)</f>
        <v>2020-09-23</v>
      </c>
      <c r="T10" s="9" t="s">
        <v>107</v>
      </c>
    </row>
    <row r="11" customFormat="1" customHeight="1" spans="1:20">
      <c r="A11" s="31">
        <f t="shared" si="3"/>
        <v>9</v>
      </c>
      <c r="B11" s="31" t="s">
        <v>102</v>
      </c>
      <c r="C11" s="32" t="s">
        <v>99</v>
      </c>
      <c r="D11" s="32" t="s">
        <v>108</v>
      </c>
      <c r="E11" s="32"/>
      <c r="F11" s="32"/>
      <c r="G11" s="32"/>
      <c r="H11" s="32"/>
      <c r="I11" s="31"/>
      <c r="J11" s="31"/>
      <c r="K11" s="32">
        <f t="shared" si="0"/>
        <v>0</v>
      </c>
      <c r="L11" s="39">
        <f t="shared" si="1"/>
        <v>0</v>
      </c>
      <c r="M11" s="31"/>
      <c r="N11" s="31">
        <f t="shared" si="2"/>
        <v>0</v>
      </c>
      <c r="O11" s="40"/>
      <c r="P11" s="31"/>
      <c r="S11" s="9"/>
      <c r="T11" s="9" t="s">
        <v>109</v>
      </c>
    </row>
    <row r="12" customFormat="1" customHeight="1" spans="1:20">
      <c r="A12" s="31">
        <f t="shared" si="3"/>
        <v>10</v>
      </c>
      <c r="B12" s="31" t="s">
        <v>110</v>
      </c>
      <c r="C12" s="32" t="s">
        <v>111</v>
      </c>
      <c r="D12" s="32" t="s">
        <v>112</v>
      </c>
      <c r="E12" s="32"/>
      <c r="F12" s="32"/>
      <c r="G12" s="32"/>
      <c r="H12" s="32"/>
      <c r="I12" s="31"/>
      <c r="J12" s="31"/>
      <c r="K12" s="32">
        <f t="shared" si="0"/>
        <v>0</v>
      </c>
      <c r="L12" s="39">
        <f t="shared" si="1"/>
        <v>0</v>
      </c>
      <c r="M12" s="39"/>
      <c r="N12" s="31">
        <f t="shared" si="2"/>
        <v>0</v>
      </c>
      <c r="O12" s="40"/>
      <c r="P12" s="31"/>
      <c r="S12" s="9" t="str">
        <f>VLOOKUP(D12,[1]劳务临时工!C$2:P$78,14,0)</f>
        <v>2020-06-05</v>
      </c>
      <c r="T12" s="9" t="s">
        <v>113</v>
      </c>
    </row>
    <row r="13" customFormat="1" customHeight="1" spans="1:20">
      <c r="A13" s="31">
        <f t="shared" si="3"/>
        <v>11</v>
      </c>
      <c r="B13" s="31" t="s">
        <v>110</v>
      </c>
      <c r="C13" s="32" t="s">
        <v>111</v>
      </c>
      <c r="D13" s="32" t="s">
        <v>114</v>
      </c>
      <c r="E13" s="32"/>
      <c r="F13" s="32"/>
      <c r="G13" s="32"/>
      <c r="H13" s="32"/>
      <c r="I13" s="31"/>
      <c r="J13" s="31"/>
      <c r="K13" s="32">
        <f t="shared" si="0"/>
        <v>0</v>
      </c>
      <c r="L13" s="39">
        <f t="shared" si="1"/>
        <v>0</v>
      </c>
      <c r="M13" s="39"/>
      <c r="N13" s="31">
        <f t="shared" si="2"/>
        <v>0</v>
      </c>
      <c r="O13" s="40"/>
      <c r="P13" s="31"/>
      <c r="S13" s="9" t="str">
        <f>VLOOKUP(D13,[1]劳务临时工!C$2:P$78,14,0)</f>
        <v>2020-06-14</v>
      </c>
      <c r="T13" s="9" t="s">
        <v>115</v>
      </c>
    </row>
    <row r="14" customFormat="1" customHeight="1" spans="1:20">
      <c r="A14" s="31">
        <f t="shared" si="3"/>
        <v>12</v>
      </c>
      <c r="B14" s="31" t="s">
        <v>110</v>
      </c>
      <c r="C14" s="32" t="s">
        <v>111</v>
      </c>
      <c r="D14" s="32" t="s">
        <v>116</v>
      </c>
      <c r="E14" s="32"/>
      <c r="F14" s="32"/>
      <c r="G14" s="32"/>
      <c r="H14" s="32"/>
      <c r="I14" s="31"/>
      <c r="J14" s="31"/>
      <c r="K14" s="32">
        <f t="shared" si="0"/>
        <v>0</v>
      </c>
      <c r="L14" s="39">
        <f t="shared" si="1"/>
        <v>0</v>
      </c>
      <c r="M14" s="39"/>
      <c r="N14" s="31">
        <f t="shared" si="2"/>
        <v>0</v>
      </c>
      <c r="O14" s="40"/>
      <c r="P14" s="43"/>
      <c r="S14" s="9" t="str">
        <f>VLOOKUP(D14,[1]劳务临时工!C$2:P$78,14,0)</f>
        <v>2020-06-29</v>
      </c>
      <c r="T14" s="9" t="s">
        <v>117</v>
      </c>
    </row>
    <row r="15" customFormat="1" customHeight="1" spans="1:20">
      <c r="A15" s="31">
        <f t="shared" si="3"/>
        <v>13</v>
      </c>
      <c r="B15" s="31" t="s">
        <v>110</v>
      </c>
      <c r="C15" s="32" t="s">
        <v>111</v>
      </c>
      <c r="D15" s="32" t="s">
        <v>118</v>
      </c>
      <c r="E15" s="32"/>
      <c r="F15" s="32"/>
      <c r="G15" s="32"/>
      <c r="H15" s="32"/>
      <c r="I15" s="31"/>
      <c r="J15" s="31"/>
      <c r="K15" s="32">
        <f t="shared" si="0"/>
        <v>0</v>
      </c>
      <c r="L15" s="39">
        <f t="shared" si="1"/>
        <v>0</v>
      </c>
      <c r="M15" s="39"/>
      <c r="N15" s="31">
        <f t="shared" si="2"/>
        <v>0</v>
      </c>
      <c r="O15" s="40"/>
      <c r="P15" s="43"/>
      <c r="S15" s="9" t="e">
        <f>VLOOKUP(D15,[1]劳务临时工!C$2:P$78,14,0)</f>
        <v>#N/A</v>
      </c>
      <c r="T15" s="9" t="e">
        <v>#N/A</v>
      </c>
    </row>
    <row r="16" customFormat="1" customHeight="1" spans="1:20">
      <c r="A16" s="31">
        <f t="shared" si="3"/>
        <v>14</v>
      </c>
      <c r="B16" s="31" t="s">
        <v>110</v>
      </c>
      <c r="C16" s="32" t="s">
        <v>111</v>
      </c>
      <c r="D16" s="32" t="s">
        <v>119</v>
      </c>
      <c r="E16" s="32"/>
      <c r="F16" s="32"/>
      <c r="G16" s="32"/>
      <c r="H16" s="32"/>
      <c r="I16" s="31"/>
      <c r="J16" s="31"/>
      <c r="K16" s="32">
        <f t="shared" si="0"/>
        <v>0</v>
      </c>
      <c r="L16" s="39">
        <f t="shared" si="1"/>
        <v>0</v>
      </c>
      <c r="M16" s="39"/>
      <c r="N16" s="31">
        <f t="shared" si="2"/>
        <v>0</v>
      </c>
      <c r="O16" s="40"/>
      <c r="P16" s="43"/>
      <c r="S16" s="9"/>
      <c r="T16" s="9"/>
    </row>
    <row r="17" s="28" customFormat="1" customHeight="1" spans="1:20">
      <c r="A17" s="31">
        <f t="shared" si="3"/>
        <v>15</v>
      </c>
      <c r="B17" s="31" t="s">
        <v>110</v>
      </c>
      <c r="C17" s="32" t="s">
        <v>111</v>
      </c>
      <c r="D17" s="32" t="s">
        <v>120</v>
      </c>
      <c r="E17" s="32"/>
      <c r="F17" s="32"/>
      <c r="G17" s="32"/>
      <c r="H17" s="32"/>
      <c r="I17" s="31"/>
      <c r="J17" s="31"/>
      <c r="K17" s="32">
        <f t="shared" si="0"/>
        <v>0</v>
      </c>
      <c r="L17" s="39">
        <f t="shared" si="1"/>
        <v>0</v>
      </c>
      <c r="M17" s="39"/>
      <c r="N17" s="31">
        <f t="shared" si="2"/>
        <v>0</v>
      </c>
      <c r="O17" s="40"/>
      <c r="P17" s="43"/>
      <c r="S17" s="9" t="str">
        <f>VLOOKUP(D17,[1]劳务临时工!C$2:P$78,14,0)</f>
        <v>2020-08-26</v>
      </c>
      <c r="T17" s="9" t="e">
        <v>#N/A</v>
      </c>
    </row>
    <row r="18" customFormat="1" customHeight="1" spans="1:20">
      <c r="A18" s="31">
        <f t="shared" si="3"/>
        <v>16</v>
      </c>
      <c r="B18" s="31" t="s">
        <v>110</v>
      </c>
      <c r="C18" s="32" t="s">
        <v>111</v>
      </c>
      <c r="D18" s="32" t="s">
        <v>121</v>
      </c>
      <c r="E18" s="32"/>
      <c r="F18" s="32"/>
      <c r="G18" s="32"/>
      <c r="H18" s="32"/>
      <c r="I18" s="31"/>
      <c r="J18" s="31"/>
      <c r="K18" s="32">
        <f t="shared" si="0"/>
        <v>0</v>
      </c>
      <c r="L18" s="39">
        <f t="shared" si="1"/>
        <v>0</v>
      </c>
      <c r="M18" s="39"/>
      <c r="N18" s="31">
        <f t="shared" si="2"/>
        <v>0</v>
      </c>
      <c r="O18" s="40"/>
      <c r="P18" s="43"/>
      <c r="S18" s="9" t="str">
        <f>VLOOKUP(D18,[1]劳务临时工!C$2:P$78,14,0)</f>
        <v>2020-09-18</v>
      </c>
      <c r="T18" s="9" t="s">
        <v>122</v>
      </c>
    </row>
    <row r="19" customFormat="1" customHeight="1" spans="1:20">
      <c r="A19" s="33">
        <f t="shared" si="3"/>
        <v>17</v>
      </c>
      <c r="B19" s="33" t="s">
        <v>110</v>
      </c>
      <c r="C19" s="34" t="s">
        <v>111</v>
      </c>
      <c r="D19" s="34" t="s">
        <v>123</v>
      </c>
      <c r="E19" s="34"/>
      <c r="F19" s="34"/>
      <c r="G19" s="34"/>
      <c r="H19" s="34"/>
      <c r="I19" s="33"/>
      <c r="J19" s="33"/>
      <c r="K19" s="32">
        <f t="shared" si="0"/>
        <v>0</v>
      </c>
      <c r="L19" s="41">
        <f t="shared" si="1"/>
        <v>0</v>
      </c>
      <c r="M19" s="41"/>
      <c r="N19" s="33">
        <f t="shared" si="2"/>
        <v>0</v>
      </c>
      <c r="O19" s="42"/>
      <c r="P19" s="44"/>
      <c r="S19" s="9" t="str">
        <f>VLOOKUP(D19,[1]劳务临时工!C$2:P$78,14,0)</f>
        <v>2020-10-12</v>
      </c>
      <c r="T19" s="9" t="s">
        <v>124</v>
      </c>
    </row>
    <row r="20" customFormat="1" customHeight="1" spans="1:20">
      <c r="A20" s="33">
        <f t="shared" si="3"/>
        <v>18</v>
      </c>
      <c r="B20" s="33" t="s">
        <v>110</v>
      </c>
      <c r="C20" s="34" t="s">
        <v>111</v>
      </c>
      <c r="D20" s="34" t="s">
        <v>125</v>
      </c>
      <c r="E20" s="34"/>
      <c r="F20" s="34"/>
      <c r="G20" s="34"/>
      <c r="H20" s="34"/>
      <c r="I20" s="33"/>
      <c r="J20" s="33"/>
      <c r="K20" s="32">
        <f t="shared" si="0"/>
        <v>0</v>
      </c>
      <c r="L20" s="41">
        <f t="shared" si="1"/>
        <v>0</v>
      </c>
      <c r="M20" s="41"/>
      <c r="N20" s="33">
        <f t="shared" si="2"/>
        <v>0</v>
      </c>
      <c r="O20" s="42"/>
      <c r="P20" s="44"/>
      <c r="S20" s="9" t="str">
        <f>VLOOKUP(D20,[1]劳务临时工!C$2:P$78,14,0)</f>
        <v>2020-10-09</v>
      </c>
      <c r="T20" s="9" t="s">
        <v>96</v>
      </c>
    </row>
    <row r="21" customFormat="1" customHeight="1" spans="1:20">
      <c r="A21" s="33">
        <f t="shared" si="3"/>
        <v>19</v>
      </c>
      <c r="B21" s="33" t="s">
        <v>110</v>
      </c>
      <c r="C21" s="34" t="s">
        <v>111</v>
      </c>
      <c r="D21" s="34" t="s">
        <v>126</v>
      </c>
      <c r="E21" s="34"/>
      <c r="F21" s="34"/>
      <c r="G21" s="34"/>
      <c r="H21" s="34"/>
      <c r="I21" s="33"/>
      <c r="J21" s="33"/>
      <c r="K21" s="32">
        <f t="shared" si="0"/>
        <v>0</v>
      </c>
      <c r="L21" s="41">
        <f t="shared" si="1"/>
        <v>0</v>
      </c>
      <c r="M21" s="41"/>
      <c r="N21" s="33">
        <f t="shared" si="2"/>
        <v>0</v>
      </c>
      <c r="O21" s="42"/>
      <c r="P21" s="44"/>
      <c r="S21" s="9" t="str">
        <f>VLOOKUP(D21,[1]劳务临时工!C$2:P$78,14,0)</f>
        <v>2020-10-09</v>
      </c>
      <c r="T21" s="9" t="s">
        <v>96</v>
      </c>
    </row>
    <row r="22" customFormat="1" customHeight="1" spans="1:20">
      <c r="A22" s="31">
        <f t="shared" si="3"/>
        <v>20</v>
      </c>
      <c r="B22" s="31" t="s">
        <v>127</v>
      </c>
      <c r="C22" s="32" t="s">
        <v>111</v>
      </c>
      <c r="D22" s="32" t="s">
        <v>128</v>
      </c>
      <c r="E22" s="32"/>
      <c r="F22" s="32"/>
      <c r="G22" s="32"/>
      <c r="H22" s="32"/>
      <c r="I22" s="31"/>
      <c r="J22" s="31"/>
      <c r="K22" s="32">
        <f t="shared" si="0"/>
        <v>0</v>
      </c>
      <c r="L22" s="39">
        <f t="shared" si="1"/>
        <v>0</v>
      </c>
      <c r="M22" s="39"/>
      <c r="N22" s="31">
        <f t="shared" si="2"/>
        <v>0</v>
      </c>
      <c r="O22" s="40"/>
      <c r="P22" s="31"/>
      <c r="S22" s="9" t="str">
        <f>VLOOKUP(D22,[1]劳务临时工!C$2:P$78,14,0)</f>
        <v>2020-06-06</v>
      </c>
      <c r="T22" s="9" t="s">
        <v>129</v>
      </c>
    </row>
    <row r="23" customFormat="1" customHeight="1" spans="1:20">
      <c r="A23" s="31">
        <f t="shared" si="3"/>
        <v>21</v>
      </c>
      <c r="B23" s="31" t="s">
        <v>130</v>
      </c>
      <c r="C23" s="32" t="s">
        <v>111</v>
      </c>
      <c r="D23" s="32" t="s">
        <v>131</v>
      </c>
      <c r="E23" s="32"/>
      <c r="F23" s="32"/>
      <c r="G23" s="32"/>
      <c r="H23" s="32"/>
      <c r="I23" s="31"/>
      <c r="J23" s="31"/>
      <c r="K23" s="32">
        <f t="shared" si="0"/>
        <v>0</v>
      </c>
      <c r="L23" s="45">
        <f t="shared" si="1"/>
        <v>0</v>
      </c>
      <c r="M23" s="32">
        <f>ROUND((K23+L23),2)</f>
        <v>0</v>
      </c>
      <c r="N23" s="31">
        <f t="shared" si="2"/>
        <v>0</v>
      </c>
      <c r="O23" s="40"/>
      <c r="P23" s="31"/>
      <c r="S23" s="9"/>
      <c r="T23" s="9"/>
    </row>
    <row r="24" customFormat="1" customHeight="1" spans="1:20">
      <c r="A24" s="31">
        <f t="shared" si="3"/>
        <v>22</v>
      </c>
      <c r="B24" s="33" t="s">
        <v>130</v>
      </c>
      <c r="C24" s="34" t="s">
        <v>111</v>
      </c>
      <c r="D24" s="34" t="s">
        <v>132</v>
      </c>
      <c r="E24" s="34"/>
      <c r="F24" s="34"/>
      <c r="G24" s="34"/>
      <c r="H24" s="34"/>
      <c r="I24" s="33"/>
      <c r="J24" s="33"/>
      <c r="K24" s="32">
        <f t="shared" si="0"/>
        <v>0</v>
      </c>
      <c r="L24" s="41">
        <f t="shared" si="1"/>
        <v>0</v>
      </c>
      <c r="M24" s="41"/>
      <c r="N24" s="33">
        <f t="shared" si="2"/>
        <v>0</v>
      </c>
      <c r="O24" s="42"/>
      <c r="P24" s="31"/>
      <c r="S24" s="9"/>
      <c r="T24" s="49">
        <v>44145</v>
      </c>
    </row>
    <row r="25" customHeight="1" spans="1:16">
      <c r="A25" s="31"/>
      <c r="B25" s="31"/>
      <c r="C25" s="31"/>
      <c r="D25" s="31"/>
      <c r="E25" s="31">
        <f>SUM(E3:E24)</f>
        <v>0</v>
      </c>
      <c r="F25" s="31">
        <f>SUM(F3:F24)</f>
        <v>0</v>
      </c>
      <c r="G25" s="31"/>
      <c r="H25" s="31"/>
      <c r="I25" s="31">
        <f t="shared" ref="I25:N25" si="4">SUM(I3:I24)</f>
        <v>0</v>
      </c>
      <c r="J25" s="31">
        <f t="shared" si="4"/>
        <v>0</v>
      </c>
      <c r="K25" s="31">
        <f t="shared" si="4"/>
        <v>0</v>
      </c>
      <c r="L25" s="31">
        <f t="shared" si="4"/>
        <v>0</v>
      </c>
      <c r="M25" s="31">
        <f t="shared" si="4"/>
        <v>-74</v>
      </c>
      <c r="N25" s="31">
        <f t="shared" si="4"/>
        <v>0</v>
      </c>
      <c r="O25" s="40"/>
      <c r="P25" s="31"/>
    </row>
    <row r="26" customHeight="1" spans="1:16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46"/>
      <c r="P26" s="35"/>
    </row>
    <row r="27" customHeight="1" spans="1:14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5"/>
      <c r="M27" s="36"/>
      <c r="N27" s="36"/>
    </row>
    <row r="28" customHeight="1" spans="2:15">
      <c r="B28" s="35" t="s">
        <v>133</v>
      </c>
      <c r="C28" s="35" t="s">
        <v>134</v>
      </c>
      <c r="D28" s="35"/>
      <c r="E28" s="35"/>
      <c r="F28" s="35"/>
      <c r="G28" s="35"/>
      <c r="H28" s="35"/>
      <c r="I28" s="35" t="s">
        <v>135</v>
      </c>
      <c r="L28" s="47"/>
      <c r="M28" s="47"/>
      <c r="N28" s="47"/>
      <c r="O28" s="48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3"/>
  <sheetViews>
    <sheetView workbookViewId="0">
      <selection activeCell="C24" sqref="C24"/>
    </sheetView>
  </sheetViews>
  <sheetFormatPr defaultColWidth="9" defaultRowHeight="16.5" outlineLevelCol="3"/>
  <cols>
    <col min="2" max="2" width="9" style="23"/>
    <col min="3" max="3" width="25.75" style="23" customWidth="1"/>
    <col min="4" max="4" width="9" style="23"/>
  </cols>
  <sheetData>
    <row r="1" ht="20" customHeight="1" spans="2:4">
      <c r="B1" s="24" t="s">
        <v>3</v>
      </c>
      <c r="C1" s="24" t="s">
        <v>136</v>
      </c>
      <c r="D1" s="24" t="s">
        <v>137</v>
      </c>
    </row>
    <row r="2" ht="20" customHeight="1" spans="2:4">
      <c r="B2" s="25"/>
      <c r="C2" s="26"/>
      <c r="D2" s="27"/>
    </row>
    <row r="3" ht="20" customHeight="1" spans="2:4">
      <c r="B3" s="25"/>
      <c r="C3" s="26"/>
      <c r="D3" s="27"/>
    </row>
    <row r="4" spans="4:4">
      <c r="D4" s="23">
        <f>SUM(D2:D3)</f>
        <v>0</v>
      </c>
    </row>
    <row r="7" spans="2:4">
      <c r="B7" s="24" t="s">
        <v>138</v>
      </c>
      <c r="C7" s="24"/>
      <c r="D7" s="24"/>
    </row>
    <row r="8" spans="2:4">
      <c r="B8" s="24" t="s">
        <v>3</v>
      </c>
      <c r="C8" s="24" t="s">
        <v>139</v>
      </c>
      <c r="D8" s="24" t="s">
        <v>140</v>
      </c>
    </row>
    <row r="9" spans="2:4">
      <c r="B9" s="24"/>
      <c r="C9" s="24"/>
      <c r="D9" s="24"/>
    </row>
    <row r="10" spans="2:4">
      <c r="B10" s="24"/>
      <c r="C10" s="24"/>
      <c r="D10" s="24"/>
    </row>
    <row r="11" spans="2:4">
      <c r="B11" s="24"/>
      <c r="C11" s="24"/>
      <c r="D11" s="24"/>
    </row>
    <row r="12" spans="2:4">
      <c r="B12" s="24"/>
      <c r="C12" s="24"/>
      <c r="D12" s="24"/>
    </row>
    <row r="13" spans="2:4">
      <c r="B13" s="24"/>
      <c r="C13" s="24"/>
      <c r="D13" s="24"/>
    </row>
    <row r="14" spans="2:4">
      <c r="B14" s="24"/>
      <c r="C14" s="24"/>
      <c r="D14" s="24"/>
    </row>
    <row r="15" spans="2:4">
      <c r="B15" s="24"/>
      <c r="C15" s="24"/>
      <c r="D15" s="24"/>
    </row>
    <row r="16" spans="2:4">
      <c r="B16" s="24"/>
      <c r="C16" s="24"/>
      <c r="D16" s="24"/>
    </row>
    <row r="17" spans="2:4">
      <c r="B17" s="24"/>
      <c r="C17" s="24"/>
      <c r="D17" s="24"/>
    </row>
    <row r="18" spans="2:4">
      <c r="B18" s="24"/>
      <c r="C18" s="24"/>
      <c r="D18" s="24"/>
    </row>
    <row r="19" spans="2:4">
      <c r="B19" s="24"/>
      <c r="C19" s="24"/>
      <c r="D19" s="24"/>
    </row>
    <row r="20" spans="2:4">
      <c r="B20" s="24"/>
      <c r="C20" s="24"/>
      <c r="D20" s="24"/>
    </row>
    <row r="21" spans="2:4">
      <c r="B21" s="24"/>
      <c r="C21" s="24"/>
      <c r="D21" s="24"/>
    </row>
    <row r="22" spans="2:4">
      <c r="B22" s="24"/>
      <c r="C22" s="24"/>
      <c r="D22" s="24"/>
    </row>
    <row r="23" spans="2:4">
      <c r="B23" s="24"/>
      <c r="C23" s="24"/>
      <c r="D23" s="24"/>
    </row>
    <row r="24" spans="2:4">
      <c r="B24" s="24"/>
      <c r="C24" s="24"/>
      <c r="D24" s="24"/>
    </row>
    <row r="25" spans="2:4">
      <c r="B25" s="24"/>
      <c r="C25" s="24"/>
      <c r="D25" s="24"/>
    </row>
    <row r="26" spans="2:4">
      <c r="B26" s="24"/>
      <c r="C26" s="24"/>
      <c r="D26" s="24"/>
    </row>
    <row r="27" spans="2:4">
      <c r="B27" s="24"/>
      <c r="C27" s="24"/>
      <c r="D27" s="24"/>
    </row>
    <row r="28" spans="2:4">
      <c r="B28" s="24"/>
      <c r="C28" s="24"/>
      <c r="D28" s="24"/>
    </row>
    <row r="29" spans="2:4">
      <c r="B29" s="24"/>
      <c r="C29" s="24"/>
      <c r="D29" s="24"/>
    </row>
    <row r="30" spans="2:4">
      <c r="B30" s="24"/>
      <c r="C30" s="24"/>
      <c r="D30" s="24"/>
    </row>
    <row r="31" spans="2:4">
      <c r="B31" s="24"/>
      <c r="C31" s="24"/>
      <c r="D31" s="24"/>
    </row>
    <row r="32" spans="2:4">
      <c r="B32" s="24"/>
      <c r="C32" s="24"/>
      <c r="D32" s="24"/>
    </row>
    <row r="33" spans="4:4">
      <c r="D33" s="23">
        <f>SUM(D9:D32)</f>
        <v>0</v>
      </c>
    </row>
  </sheetData>
  <mergeCells count="1">
    <mergeCell ref="B7:D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24" workbookViewId="0">
      <selection activeCell="M57" sqref="M57"/>
    </sheetView>
  </sheetViews>
  <sheetFormatPr defaultColWidth="9" defaultRowHeight="13.5"/>
  <cols>
    <col min="1" max="1" width="3.75" customWidth="1"/>
    <col min="2" max="2" width="7.5" customWidth="1"/>
    <col min="3" max="3" width="9.875" customWidth="1"/>
    <col min="4" max="11" width="8.625" customWidth="1"/>
    <col min="13" max="13" width="10.5" customWidth="1"/>
    <col min="14" max="14" width="33.75" customWidth="1"/>
  </cols>
  <sheetData>
    <row r="1" ht="24.95" customHeight="1" spans="1:14">
      <c r="A1" s="2" t="s">
        <v>1</v>
      </c>
      <c r="B1" s="2" t="s">
        <v>141</v>
      </c>
      <c r="C1" s="2" t="s">
        <v>142</v>
      </c>
      <c r="D1" s="2" t="s">
        <v>143</v>
      </c>
      <c r="E1" s="2"/>
      <c r="F1" s="2"/>
      <c r="G1" s="2"/>
      <c r="H1" s="2"/>
      <c r="I1" s="2"/>
      <c r="J1" s="2"/>
      <c r="K1" s="2"/>
      <c r="L1" s="2" t="s">
        <v>144</v>
      </c>
      <c r="M1" s="2" t="s">
        <v>145</v>
      </c>
      <c r="N1" s="2" t="s">
        <v>14</v>
      </c>
    </row>
    <row r="2" ht="15" customHeight="1" spans="1:14">
      <c r="A2" s="2">
        <v>1</v>
      </c>
      <c r="B2" s="3">
        <v>44263</v>
      </c>
      <c r="C2" s="4" t="s">
        <v>146</v>
      </c>
      <c r="D2" s="5" t="s">
        <v>35</v>
      </c>
      <c r="E2" s="5" t="s">
        <v>19</v>
      </c>
      <c r="F2" s="5" t="s">
        <v>29</v>
      </c>
      <c r="G2" s="5" t="s">
        <v>18</v>
      </c>
      <c r="H2" s="5" t="s">
        <v>17</v>
      </c>
      <c r="I2" s="5"/>
      <c r="J2" s="5"/>
      <c r="K2" s="15"/>
      <c r="L2" s="2">
        <f t="shared" ref="L2:L56" si="0">COUNTA(D2:K2)</f>
        <v>5</v>
      </c>
      <c r="M2" s="16">
        <v>0</v>
      </c>
      <c r="N2" s="2"/>
    </row>
    <row r="3" ht="15" customHeight="1" spans="1:14">
      <c r="A3" s="2">
        <v>4</v>
      </c>
      <c r="B3" s="3">
        <v>44264</v>
      </c>
      <c r="C3" s="4" t="s">
        <v>146</v>
      </c>
      <c r="D3" s="4" t="s">
        <v>35</v>
      </c>
      <c r="E3" s="4" t="s">
        <v>19</v>
      </c>
      <c r="F3" s="4" t="s">
        <v>18</v>
      </c>
      <c r="G3" s="4" t="s">
        <v>29</v>
      </c>
      <c r="H3" s="4" t="s">
        <v>17</v>
      </c>
      <c r="I3" s="4"/>
      <c r="J3" s="4"/>
      <c r="K3" s="17"/>
      <c r="L3" s="2">
        <f t="shared" si="0"/>
        <v>5</v>
      </c>
      <c r="M3" s="16">
        <v>0</v>
      </c>
      <c r="N3" s="2"/>
    </row>
    <row r="4" ht="15" customHeight="1" spans="1:14">
      <c r="A4" s="2">
        <v>5</v>
      </c>
      <c r="B4" s="6"/>
      <c r="C4" s="4" t="s">
        <v>147</v>
      </c>
      <c r="D4" s="4" t="s">
        <v>148</v>
      </c>
      <c r="E4" s="4" t="s">
        <v>26</v>
      </c>
      <c r="F4" s="4" t="s">
        <v>77</v>
      </c>
      <c r="G4" s="4" t="s">
        <v>52</v>
      </c>
      <c r="H4" s="4" t="s">
        <v>57</v>
      </c>
      <c r="I4" s="9"/>
      <c r="J4" s="4"/>
      <c r="K4" s="17"/>
      <c r="L4" s="2">
        <f t="shared" si="0"/>
        <v>5</v>
      </c>
      <c r="M4" s="16">
        <v>0</v>
      </c>
      <c r="N4" s="2"/>
    </row>
    <row r="5" ht="15" customHeight="1" spans="1:14">
      <c r="A5" s="2">
        <v>7</v>
      </c>
      <c r="B5" s="3">
        <v>44265</v>
      </c>
      <c r="C5" s="4" t="s">
        <v>146</v>
      </c>
      <c r="D5" s="4" t="s">
        <v>35</v>
      </c>
      <c r="E5" s="4" t="s">
        <v>19</v>
      </c>
      <c r="F5" s="4" t="s">
        <v>29</v>
      </c>
      <c r="G5" s="4" t="s">
        <v>18</v>
      </c>
      <c r="H5" s="4" t="s">
        <v>17</v>
      </c>
      <c r="I5" s="4" t="s">
        <v>20</v>
      </c>
      <c r="J5" s="4" t="s">
        <v>48</v>
      </c>
      <c r="K5" s="17"/>
      <c r="L5" s="2">
        <f t="shared" si="0"/>
        <v>7</v>
      </c>
      <c r="M5" s="16">
        <f>IF(L5&gt;=6,200,0)</f>
        <v>200</v>
      </c>
      <c r="N5" s="2"/>
    </row>
    <row r="6" ht="15" customHeight="1" spans="1:14">
      <c r="A6" s="2">
        <v>12</v>
      </c>
      <c r="B6" s="3">
        <v>44266</v>
      </c>
      <c r="C6" s="4" t="s">
        <v>146</v>
      </c>
      <c r="D6" s="4" t="s">
        <v>35</v>
      </c>
      <c r="E6" s="4" t="s">
        <v>19</v>
      </c>
      <c r="F6" s="4" t="s">
        <v>18</v>
      </c>
      <c r="G6" s="4" t="s">
        <v>29</v>
      </c>
      <c r="H6" s="4" t="s">
        <v>17</v>
      </c>
      <c r="I6" s="4" t="s">
        <v>48</v>
      </c>
      <c r="J6" s="4" t="s">
        <v>20</v>
      </c>
      <c r="K6" s="17"/>
      <c r="L6" s="2">
        <f t="shared" si="0"/>
        <v>7</v>
      </c>
      <c r="M6" s="16">
        <f>IF(L6&gt;=6,200,0)</f>
        <v>200</v>
      </c>
      <c r="N6" s="2"/>
    </row>
    <row r="7" ht="15" customHeight="1" spans="1:14">
      <c r="A7" s="2"/>
      <c r="B7" s="6"/>
      <c r="C7" s="4" t="s">
        <v>149</v>
      </c>
      <c r="D7" s="4" t="s">
        <v>150</v>
      </c>
      <c r="E7" s="4" t="s">
        <v>25</v>
      </c>
      <c r="F7" s="4" t="s">
        <v>47</v>
      </c>
      <c r="G7" s="4" t="s">
        <v>43</v>
      </c>
      <c r="H7" s="4" t="s">
        <v>151</v>
      </c>
      <c r="I7" s="4" t="s">
        <v>152</v>
      </c>
      <c r="J7" s="4" t="s">
        <v>56</v>
      </c>
      <c r="K7" s="17"/>
      <c r="L7" s="2">
        <f t="shared" si="0"/>
        <v>7</v>
      </c>
      <c r="M7" s="16">
        <f>IF(L7&gt;=6,200,0)</f>
        <v>200</v>
      </c>
      <c r="N7" s="2"/>
    </row>
    <row r="8" ht="15" customHeight="1" spans="1:14">
      <c r="A8" s="2">
        <v>14</v>
      </c>
      <c r="B8" s="7"/>
      <c r="C8" s="4" t="s">
        <v>153</v>
      </c>
      <c r="D8" s="4" t="s">
        <v>22</v>
      </c>
      <c r="E8" s="4" t="s">
        <v>53</v>
      </c>
      <c r="F8" s="4" t="s">
        <v>21</v>
      </c>
      <c r="G8" s="4" t="s">
        <v>55</v>
      </c>
      <c r="H8" s="4" t="s">
        <v>54</v>
      </c>
      <c r="I8" s="4"/>
      <c r="J8" s="4"/>
      <c r="K8" s="17"/>
      <c r="L8" s="2">
        <f t="shared" si="0"/>
        <v>5</v>
      </c>
      <c r="M8" s="16">
        <v>0</v>
      </c>
      <c r="N8" s="2"/>
    </row>
    <row r="9" ht="15" customHeight="1" spans="1:14">
      <c r="A9" s="2">
        <v>15</v>
      </c>
      <c r="B9" s="3">
        <v>44267</v>
      </c>
      <c r="C9" s="4" t="s">
        <v>146</v>
      </c>
      <c r="D9" s="4" t="s">
        <v>35</v>
      </c>
      <c r="E9" s="4" t="s">
        <v>19</v>
      </c>
      <c r="F9" s="4" t="s">
        <v>18</v>
      </c>
      <c r="G9" s="4" t="s">
        <v>29</v>
      </c>
      <c r="H9" s="4" t="s">
        <v>17</v>
      </c>
      <c r="I9" s="4" t="s">
        <v>48</v>
      </c>
      <c r="J9" s="4" t="s">
        <v>20</v>
      </c>
      <c r="K9" s="17"/>
      <c r="L9" s="2">
        <f t="shared" si="0"/>
        <v>7</v>
      </c>
      <c r="M9" s="16">
        <f t="shared" ref="M9:M14" si="1">IF(L9&gt;=6,200,0)</f>
        <v>200</v>
      </c>
      <c r="N9" s="2"/>
    </row>
    <row r="10" ht="15" customHeight="1" spans="1:14">
      <c r="A10" s="2">
        <v>18</v>
      </c>
      <c r="B10" s="6"/>
      <c r="C10" s="4" t="s">
        <v>149</v>
      </c>
      <c r="D10" s="4" t="s">
        <v>150</v>
      </c>
      <c r="E10" s="4" t="s">
        <v>25</v>
      </c>
      <c r="F10" s="4" t="s">
        <v>47</v>
      </c>
      <c r="G10" s="4" t="s">
        <v>43</v>
      </c>
      <c r="H10" s="4" t="s">
        <v>151</v>
      </c>
      <c r="I10" s="4" t="s">
        <v>152</v>
      </c>
      <c r="J10" s="4" t="s">
        <v>154</v>
      </c>
      <c r="K10" s="17"/>
      <c r="L10" s="2">
        <f t="shared" si="0"/>
        <v>7</v>
      </c>
      <c r="M10" s="16">
        <f t="shared" si="1"/>
        <v>200</v>
      </c>
      <c r="N10" s="2"/>
    </row>
    <row r="11" ht="15" customHeight="1" spans="1:14">
      <c r="A11" s="2">
        <v>20</v>
      </c>
      <c r="B11" s="3">
        <v>44268</v>
      </c>
      <c r="C11" s="4" t="s">
        <v>146</v>
      </c>
      <c r="D11" s="4" t="s">
        <v>19</v>
      </c>
      <c r="E11" s="4" t="s">
        <v>18</v>
      </c>
      <c r="F11" s="4" t="s">
        <v>29</v>
      </c>
      <c r="G11" s="4" t="s">
        <v>17</v>
      </c>
      <c r="H11" s="4" t="s">
        <v>48</v>
      </c>
      <c r="I11" s="4" t="s">
        <v>20</v>
      </c>
      <c r="J11" s="4"/>
      <c r="K11" s="17"/>
      <c r="L11" s="2">
        <f t="shared" si="0"/>
        <v>6</v>
      </c>
      <c r="M11" s="16">
        <f t="shared" si="1"/>
        <v>200</v>
      </c>
      <c r="N11" s="2"/>
    </row>
    <row r="12" ht="15" customHeight="1" spans="1:14">
      <c r="A12" s="2">
        <v>24</v>
      </c>
      <c r="B12" s="7"/>
      <c r="C12" s="4" t="s">
        <v>149</v>
      </c>
      <c r="D12" s="4" t="s">
        <v>150</v>
      </c>
      <c r="E12" s="4" t="s">
        <v>25</v>
      </c>
      <c r="F12" s="4" t="s">
        <v>47</v>
      </c>
      <c r="G12" s="4" t="s">
        <v>43</v>
      </c>
      <c r="H12" s="4" t="s">
        <v>151</v>
      </c>
      <c r="I12" s="4" t="s">
        <v>152</v>
      </c>
      <c r="J12" s="4" t="s">
        <v>154</v>
      </c>
      <c r="K12" s="17"/>
      <c r="L12" s="2">
        <f t="shared" si="0"/>
        <v>7</v>
      </c>
      <c r="M12" s="16">
        <f t="shared" si="1"/>
        <v>200</v>
      </c>
      <c r="N12" s="2"/>
    </row>
    <row r="13" ht="15" customHeight="1" spans="1:14">
      <c r="A13" s="2">
        <v>25</v>
      </c>
      <c r="B13" s="3">
        <v>44269</v>
      </c>
      <c r="C13" s="2" t="s">
        <v>146</v>
      </c>
      <c r="D13" s="4" t="s">
        <v>35</v>
      </c>
      <c r="E13" s="4" t="s">
        <v>19</v>
      </c>
      <c r="F13" s="4" t="s">
        <v>18</v>
      </c>
      <c r="G13" s="4" t="s">
        <v>29</v>
      </c>
      <c r="H13" s="4" t="s">
        <v>17</v>
      </c>
      <c r="I13" s="4" t="s">
        <v>48</v>
      </c>
      <c r="J13" s="4" t="s">
        <v>20</v>
      </c>
      <c r="K13" s="17"/>
      <c r="L13" s="2">
        <f t="shared" si="0"/>
        <v>7</v>
      </c>
      <c r="M13" s="16">
        <f t="shared" si="1"/>
        <v>200</v>
      </c>
      <c r="N13" s="2"/>
    </row>
    <row r="14" ht="15" customHeight="1" spans="1:14">
      <c r="A14" s="2">
        <v>28</v>
      </c>
      <c r="B14" s="6"/>
      <c r="C14" s="2" t="s">
        <v>149</v>
      </c>
      <c r="D14" s="4" t="s">
        <v>150</v>
      </c>
      <c r="E14" s="4" t="s">
        <v>25</v>
      </c>
      <c r="F14" s="4" t="s">
        <v>47</v>
      </c>
      <c r="G14" s="4" t="s">
        <v>43</v>
      </c>
      <c r="H14" s="4" t="s">
        <v>151</v>
      </c>
      <c r="I14" s="4" t="s">
        <v>154</v>
      </c>
      <c r="J14" s="4"/>
      <c r="K14" s="17"/>
      <c r="L14" s="2">
        <f t="shared" si="0"/>
        <v>6</v>
      </c>
      <c r="M14" s="16">
        <f t="shared" si="1"/>
        <v>200</v>
      </c>
      <c r="N14" s="2"/>
    </row>
    <row r="15" ht="15" customHeight="1" spans="1:14">
      <c r="A15" s="2">
        <v>29</v>
      </c>
      <c r="B15" s="7"/>
      <c r="C15" s="2" t="s">
        <v>153</v>
      </c>
      <c r="D15" s="4" t="s">
        <v>22</v>
      </c>
      <c r="E15" s="4" t="s">
        <v>21</v>
      </c>
      <c r="F15" s="4" t="s">
        <v>61</v>
      </c>
      <c r="G15" s="4" t="s">
        <v>77</v>
      </c>
      <c r="H15" s="4" t="s">
        <v>155</v>
      </c>
      <c r="I15" s="4"/>
      <c r="J15" s="4"/>
      <c r="K15" s="17"/>
      <c r="L15" s="2">
        <f t="shared" si="0"/>
        <v>5</v>
      </c>
      <c r="M15" s="16">
        <v>0</v>
      </c>
      <c r="N15" s="2"/>
    </row>
    <row r="16" ht="15" customHeight="1" spans="1:14">
      <c r="A16" s="2">
        <v>30</v>
      </c>
      <c r="B16" s="3">
        <v>44270</v>
      </c>
      <c r="C16" s="2" t="s">
        <v>146</v>
      </c>
      <c r="D16" s="4" t="s">
        <v>35</v>
      </c>
      <c r="E16" s="4" t="s">
        <v>19</v>
      </c>
      <c r="F16" s="4" t="s">
        <v>18</v>
      </c>
      <c r="G16" s="4" t="s">
        <v>29</v>
      </c>
      <c r="H16" s="4" t="s">
        <v>17</v>
      </c>
      <c r="I16" s="4" t="s">
        <v>48</v>
      </c>
      <c r="J16" s="4" t="s">
        <v>20</v>
      </c>
      <c r="K16" s="17"/>
      <c r="L16" s="2">
        <f t="shared" si="0"/>
        <v>7</v>
      </c>
      <c r="M16" s="16">
        <f>IF(L16&gt;=6,200,0)</f>
        <v>200</v>
      </c>
      <c r="N16" s="2"/>
    </row>
    <row r="17" ht="15" customHeight="1" spans="1:14">
      <c r="A17" s="2">
        <v>33</v>
      </c>
      <c r="B17" s="6"/>
      <c r="C17" s="2" t="s">
        <v>149</v>
      </c>
      <c r="D17" s="4" t="s">
        <v>150</v>
      </c>
      <c r="E17" s="4" t="s">
        <v>25</v>
      </c>
      <c r="F17" s="4" t="s">
        <v>47</v>
      </c>
      <c r="G17" s="4" t="s">
        <v>151</v>
      </c>
      <c r="H17" s="4" t="s">
        <v>154</v>
      </c>
      <c r="I17" s="9"/>
      <c r="J17" s="4"/>
      <c r="K17" s="17"/>
      <c r="L17" s="2">
        <f t="shared" si="0"/>
        <v>5</v>
      </c>
      <c r="M17" s="16">
        <v>0</v>
      </c>
      <c r="N17" s="2"/>
    </row>
    <row r="18" ht="15" customHeight="1" spans="1:14">
      <c r="A18" s="2">
        <v>34</v>
      </c>
      <c r="B18" s="7"/>
      <c r="C18" s="2" t="s">
        <v>153</v>
      </c>
      <c r="D18" s="4" t="s">
        <v>22</v>
      </c>
      <c r="E18" s="4" t="s">
        <v>21</v>
      </c>
      <c r="F18" s="4" t="s">
        <v>61</v>
      </c>
      <c r="G18" s="4" t="s">
        <v>77</v>
      </c>
      <c r="H18" s="4" t="s">
        <v>155</v>
      </c>
      <c r="I18" s="4"/>
      <c r="J18" s="4"/>
      <c r="K18" s="17"/>
      <c r="L18" s="2">
        <f t="shared" si="0"/>
        <v>5</v>
      </c>
      <c r="M18" s="16">
        <v>0</v>
      </c>
      <c r="N18" s="2"/>
    </row>
    <row r="19" ht="15" customHeight="1" spans="1:14">
      <c r="A19" s="2">
        <v>35</v>
      </c>
      <c r="B19" s="3">
        <v>44271</v>
      </c>
      <c r="C19" s="2" t="s">
        <v>146</v>
      </c>
      <c r="D19" s="4" t="s">
        <v>35</v>
      </c>
      <c r="E19" s="4" t="s">
        <v>19</v>
      </c>
      <c r="F19" s="4" t="s">
        <v>18</v>
      </c>
      <c r="G19" s="4" t="s">
        <v>29</v>
      </c>
      <c r="H19" s="4" t="s">
        <v>17</v>
      </c>
      <c r="I19" s="4" t="s">
        <v>48</v>
      </c>
      <c r="J19" s="4" t="s">
        <v>20</v>
      </c>
      <c r="K19" s="17"/>
      <c r="L19" s="2">
        <f t="shared" si="0"/>
        <v>7</v>
      </c>
      <c r="M19" s="16">
        <f t="shared" ref="M19:M42" si="2">IF(L19&gt;=6,200,0)</f>
        <v>200</v>
      </c>
      <c r="N19" s="2"/>
    </row>
    <row r="20" ht="15" customHeight="1" spans="1:14">
      <c r="A20" s="2">
        <v>40</v>
      </c>
      <c r="B20" s="3">
        <v>44272</v>
      </c>
      <c r="C20" s="2" t="s">
        <v>146</v>
      </c>
      <c r="D20" s="4" t="s">
        <v>35</v>
      </c>
      <c r="E20" s="4" t="s">
        <v>19</v>
      </c>
      <c r="F20" s="4" t="s">
        <v>18</v>
      </c>
      <c r="G20" s="4" t="s">
        <v>29</v>
      </c>
      <c r="H20" s="4" t="s">
        <v>17</v>
      </c>
      <c r="I20" s="4" t="s">
        <v>48</v>
      </c>
      <c r="J20" s="4" t="s">
        <v>20</v>
      </c>
      <c r="K20" s="17"/>
      <c r="L20" s="2">
        <f t="shared" si="0"/>
        <v>7</v>
      </c>
      <c r="M20" s="16">
        <f t="shared" si="2"/>
        <v>200</v>
      </c>
      <c r="N20" s="2"/>
    </row>
    <row r="21" ht="15" customHeight="1" spans="1:14">
      <c r="A21" s="2">
        <v>43</v>
      </c>
      <c r="B21" s="6"/>
      <c r="C21" s="2" t="s">
        <v>153</v>
      </c>
      <c r="D21" s="4" t="s">
        <v>150</v>
      </c>
      <c r="E21" s="4" t="s">
        <v>154</v>
      </c>
      <c r="F21" s="4" t="s">
        <v>22</v>
      </c>
      <c r="G21" s="4" t="s">
        <v>21</v>
      </c>
      <c r="H21" s="4" t="s">
        <v>61</v>
      </c>
      <c r="I21" s="8" t="s">
        <v>77</v>
      </c>
      <c r="J21" s="2"/>
      <c r="K21" s="17"/>
      <c r="L21" s="2">
        <f t="shared" si="0"/>
        <v>6</v>
      </c>
      <c r="M21" s="16">
        <f t="shared" si="2"/>
        <v>200</v>
      </c>
      <c r="N21" s="2"/>
    </row>
    <row r="22" ht="15" customHeight="1" spans="1:14">
      <c r="A22" s="2">
        <v>45</v>
      </c>
      <c r="B22" s="3">
        <v>44273</v>
      </c>
      <c r="C22" s="2" t="s">
        <v>146</v>
      </c>
      <c r="D22" s="4" t="s">
        <v>35</v>
      </c>
      <c r="E22" s="4" t="s">
        <v>19</v>
      </c>
      <c r="F22" s="4" t="s">
        <v>18</v>
      </c>
      <c r="G22" s="4" t="s">
        <v>29</v>
      </c>
      <c r="H22" s="4" t="s">
        <v>17</v>
      </c>
      <c r="I22" s="4" t="s">
        <v>48</v>
      </c>
      <c r="J22" s="4" t="s">
        <v>20</v>
      </c>
      <c r="K22" s="17"/>
      <c r="L22" s="2">
        <f t="shared" si="0"/>
        <v>7</v>
      </c>
      <c r="M22" s="16">
        <f t="shared" si="2"/>
        <v>200</v>
      </c>
      <c r="N22" s="2"/>
    </row>
    <row r="23" ht="15" customHeight="1" spans="1:14">
      <c r="A23" s="2">
        <v>48</v>
      </c>
      <c r="B23" s="6"/>
      <c r="C23" s="2" t="s">
        <v>153</v>
      </c>
      <c r="D23" s="4" t="s">
        <v>150</v>
      </c>
      <c r="E23" s="4" t="s">
        <v>154</v>
      </c>
      <c r="F23" s="4" t="s">
        <v>22</v>
      </c>
      <c r="G23" s="4" t="s">
        <v>21</v>
      </c>
      <c r="H23" s="4" t="s">
        <v>61</v>
      </c>
      <c r="I23" s="8" t="s">
        <v>155</v>
      </c>
      <c r="J23" s="4"/>
      <c r="K23" s="17"/>
      <c r="L23" s="2">
        <f t="shared" si="0"/>
        <v>6</v>
      </c>
      <c r="M23" s="16">
        <f t="shared" si="2"/>
        <v>200</v>
      </c>
      <c r="N23" s="2"/>
    </row>
    <row r="24" ht="15" customHeight="1" spans="1:14">
      <c r="A24" s="2">
        <v>49</v>
      </c>
      <c r="B24" s="7"/>
      <c r="C24" s="2" t="s">
        <v>156</v>
      </c>
      <c r="D24" s="4" t="s">
        <v>157</v>
      </c>
      <c r="E24" s="4" t="s">
        <v>24</v>
      </c>
      <c r="F24" s="4" t="s">
        <v>71</v>
      </c>
      <c r="G24" s="4" t="s">
        <v>70</v>
      </c>
      <c r="H24" s="8" t="s">
        <v>158</v>
      </c>
      <c r="I24" s="4" t="s">
        <v>68</v>
      </c>
      <c r="J24" s="4"/>
      <c r="K24" s="17"/>
      <c r="L24" s="2">
        <f t="shared" si="0"/>
        <v>6</v>
      </c>
      <c r="M24" s="16">
        <f t="shared" si="2"/>
        <v>200</v>
      </c>
      <c r="N24" s="2"/>
    </row>
    <row r="25" ht="15" customHeight="1" spans="1:14">
      <c r="A25" s="2">
        <v>50</v>
      </c>
      <c r="B25" s="3">
        <v>44274</v>
      </c>
      <c r="C25" s="2" t="s">
        <v>146</v>
      </c>
      <c r="D25" s="4" t="s">
        <v>35</v>
      </c>
      <c r="E25" s="4" t="s">
        <v>19</v>
      </c>
      <c r="F25" s="4" t="s">
        <v>29</v>
      </c>
      <c r="G25" s="4" t="s">
        <v>17</v>
      </c>
      <c r="H25" s="4" t="s">
        <v>48</v>
      </c>
      <c r="I25" s="4" t="s">
        <v>20</v>
      </c>
      <c r="J25" s="2"/>
      <c r="K25" s="17"/>
      <c r="L25" s="2">
        <f t="shared" si="0"/>
        <v>6</v>
      </c>
      <c r="M25" s="16">
        <f t="shared" si="2"/>
        <v>200</v>
      </c>
      <c r="N25" s="2"/>
    </row>
    <row r="26" ht="15" customHeight="1" spans="1:14">
      <c r="A26" s="2">
        <v>53</v>
      </c>
      <c r="B26" s="6"/>
      <c r="C26" s="2" t="s">
        <v>153</v>
      </c>
      <c r="D26" s="4" t="s">
        <v>150</v>
      </c>
      <c r="E26" s="4" t="s">
        <v>154</v>
      </c>
      <c r="F26" s="4" t="s">
        <v>22</v>
      </c>
      <c r="G26" s="4" t="s">
        <v>21</v>
      </c>
      <c r="H26" s="4" t="s">
        <v>61</v>
      </c>
      <c r="I26" s="9" t="s">
        <v>155</v>
      </c>
      <c r="J26" s="4"/>
      <c r="K26" s="18"/>
      <c r="L26" s="2">
        <f t="shared" si="0"/>
        <v>6</v>
      </c>
      <c r="M26" s="16">
        <f t="shared" si="2"/>
        <v>200</v>
      </c>
      <c r="N26" s="2"/>
    </row>
    <row r="27" ht="15" customHeight="1" spans="1:14">
      <c r="A27" s="2">
        <v>54</v>
      </c>
      <c r="B27" s="7"/>
      <c r="C27" s="2" t="s">
        <v>156</v>
      </c>
      <c r="D27" s="4" t="s">
        <v>157</v>
      </c>
      <c r="E27" s="4" t="s">
        <v>24</v>
      </c>
      <c r="F27" s="4" t="s">
        <v>71</v>
      </c>
      <c r="G27" s="4" t="s">
        <v>70</v>
      </c>
      <c r="H27" s="9" t="s">
        <v>158</v>
      </c>
      <c r="I27" s="4" t="s">
        <v>68</v>
      </c>
      <c r="J27" s="4"/>
      <c r="K27" s="18"/>
      <c r="L27" s="2">
        <f t="shared" si="0"/>
        <v>6</v>
      </c>
      <c r="M27" s="16">
        <f t="shared" si="2"/>
        <v>200</v>
      </c>
      <c r="N27" s="2"/>
    </row>
    <row r="28" ht="15" customHeight="1" spans="1:14">
      <c r="A28" s="2">
        <v>55</v>
      </c>
      <c r="B28" s="3">
        <v>44275</v>
      </c>
      <c r="C28" s="2" t="s">
        <v>146</v>
      </c>
      <c r="D28" s="4" t="s">
        <v>35</v>
      </c>
      <c r="E28" s="4" t="s">
        <v>19</v>
      </c>
      <c r="F28" s="4" t="s">
        <v>29</v>
      </c>
      <c r="G28" s="4" t="s">
        <v>18</v>
      </c>
      <c r="H28" s="4" t="s">
        <v>17</v>
      </c>
      <c r="I28" s="4" t="s">
        <v>48</v>
      </c>
      <c r="J28" s="4" t="s">
        <v>20</v>
      </c>
      <c r="K28" s="18"/>
      <c r="L28" s="2">
        <f t="shared" si="0"/>
        <v>7</v>
      </c>
      <c r="M28" s="16">
        <f t="shared" si="2"/>
        <v>200</v>
      </c>
      <c r="N28" s="2"/>
    </row>
    <row r="29" ht="15" customHeight="1" spans="1:14">
      <c r="A29" s="2">
        <v>58</v>
      </c>
      <c r="B29" s="10"/>
      <c r="C29" s="2" t="s">
        <v>153</v>
      </c>
      <c r="D29" s="4" t="s">
        <v>150</v>
      </c>
      <c r="E29" s="4" t="s">
        <v>154</v>
      </c>
      <c r="F29" s="4" t="s">
        <v>22</v>
      </c>
      <c r="G29" s="4" t="s">
        <v>21</v>
      </c>
      <c r="H29" s="4" t="s">
        <v>61</v>
      </c>
      <c r="I29" s="4" t="s">
        <v>77</v>
      </c>
      <c r="J29" s="4" t="s">
        <v>155</v>
      </c>
      <c r="K29" s="18"/>
      <c r="L29" s="2">
        <f t="shared" si="0"/>
        <v>7</v>
      </c>
      <c r="M29" s="16">
        <f t="shared" si="2"/>
        <v>200</v>
      </c>
      <c r="N29" s="2"/>
    </row>
    <row r="30" ht="15" customHeight="1" spans="1:14">
      <c r="A30" s="2">
        <v>60</v>
      </c>
      <c r="B30" s="11">
        <v>44276</v>
      </c>
      <c r="C30" s="2" t="s">
        <v>146</v>
      </c>
      <c r="D30" s="4" t="s">
        <v>35</v>
      </c>
      <c r="E30" s="4" t="s">
        <v>19</v>
      </c>
      <c r="F30" s="4" t="s">
        <v>29</v>
      </c>
      <c r="G30" s="4" t="s">
        <v>18</v>
      </c>
      <c r="H30" s="4" t="s">
        <v>17</v>
      </c>
      <c r="I30" s="4" t="s">
        <v>48</v>
      </c>
      <c r="J30" s="4" t="s">
        <v>20</v>
      </c>
      <c r="K30" s="18"/>
      <c r="L30" s="2">
        <f t="shared" si="0"/>
        <v>7</v>
      </c>
      <c r="M30" s="16">
        <f t="shared" si="2"/>
        <v>200</v>
      </c>
      <c r="N30" s="2"/>
    </row>
    <row r="31" ht="15" customHeight="1" spans="1:14">
      <c r="A31" s="2">
        <v>63</v>
      </c>
      <c r="B31" s="10"/>
      <c r="C31" s="2" t="s">
        <v>153</v>
      </c>
      <c r="D31" s="4" t="s">
        <v>150</v>
      </c>
      <c r="E31" s="4" t="s">
        <v>154</v>
      </c>
      <c r="F31" s="4" t="s">
        <v>22</v>
      </c>
      <c r="G31" s="4" t="s">
        <v>21</v>
      </c>
      <c r="H31" s="4" t="s">
        <v>61</v>
      </c>
      <c r="I31" s="4" t="s">
        <v>77</v>
      </c>
      <c r="J31" s="4"/>
      <c r="K31" s="18"/>
      <c r="L31" s="2">
        <f t="shared" si="0"/>
        <v>6</v>
      </c>
      <c r="M31" s="16">
        <f t="shared" si="2"/>
        <v>200</v>
      </c>
      <c r="N31" s="2"/>
    </row>
    <row r="32" ht="15" customHeight="1" spans="1:14">
      <c r="A32" s="2">
        <v>64</v>
      </c>
      <c r="B32" s="12"/>
      <c r="C32" s="2" t="s">
        <v>156</v>
      </c>
      <c r="D32" s="4" t="s">
        <v>157</v>
      </c>
      <c r="E32" s="4" t="s">
        <v>24</v>
      </c>
      <c r="F32" s="4" t="s">
        <v>71</v>
      </c>
      <c r="G32" s="4" t="s">
        <v>70</v>
      </c>
      <c r="H32" s="4" t="s">
        <v>158</v>
      </c>
      <c r="I32" s="4" t="s">
        <v>68</v>
      </c>
      <c r="J32" s="4"/>
      <c r="K32" s="18"/>
      <c r="L32" s="2">
        <f t="shared" si="0"/>
        <v>6</v>
      </c>
      <c r="M32" s="16">
        <f t="shared" si="2"/>
        <v>200</v>
      </c>
      <c r="N32" s="2"/>
    </row>
    <row r="33" ht="15" customHeight="1" spans="1:14">
      <c r="A33" s="2">
        <v>65</v>
      </c>
      <c r="B33" s="11">
        <v>44277</v>
      </c>
      <c r="C33" s="2" t="s">
        <v>146</v>
      </c>
      <c r="D33" s="4" t="s">
        <v>35</v>
      </c>
      <c r="E33" s="4" t="s">
        <v>19</v>
      </c>
      <c r="F33" s="4" t="s">
        <v>29</v>
      </c>
      <c r="G33" s="4" t="s">
        <v>18</v>
      </c>
      <c r="H33" s="4" t="s">
        <v>17</v>
      </c>
      <c r="I33" s="4" t="s">
        <v>48</v>
      </c>
      <c r="J33" s="4" t="s">
        <v>20</v>
      </c>
      <c r="K33" s="18"/>
      <c r="L33" s="2">
        <f t="shared" si="0"/>
        <v>7</v>
      </c>
      <c r="M33" s="16">
        <f t="shared" si="2"/>
        <v>200</v>
      </c>
      <c r="N33" s="2"/>
    </row>
    <row r="34" s="1" customFormat="1" ht="15" customHeight="1" spans="1:14">
      <c r="A34" s="13">
        <v>69</v>
      </c>
      <c r="B34" s="12"/>
      <c r="C34" s="13" t="s">
        <v>153</v>
      </c>
      <c r="D34" s="13" t="s">
        <v>157</v>
      </c>
      <c r="E34" s="13" t="s">
        <v>24</v>
      </c>
      <c r="F34" s="13" t="s">
        <v>71</v>
      </c>
      <c r="G34" s="13" t="s">
        <v>70</v>
      </c>
      <c r="H34" s="13" t="s">
        <v>158</v>
      </c>
      <c r="I34" s="13" t="s">
        <v>23</v>
      </c>
      <c r="J34" s="13" t="s">
        <v>68</v>
      </c>
      <c r="K34" s="19"/>
      <c r="L34" s="13">
        <f t="shared" si="0"/>
        <v>7</v>
      </c>
      <c r="M34" s="20">
        <f t="shared" si="2"/>
        <v>200</v>
      </c>
      <c r="N34" s="21" t="s">
        <v>159</v>
      </c>
    </row>
    <row r="35" ht="15" customHeight="1" spans="1:14">
      <c r="A35" s="2">
        <v>70</v>
      </c>
      <c r="B35" s="11">
        <v>44278</v>
      </c>
      <c r="C35" s="2" t="s">
        <v>146</v>
      </c>
      <c r="D35" s="4" t="s">
        <v>35</v>
      </c>
      <c r="E35" s="4" t="s">
        <v>19</v>
      </c>
      <c r="F35" s="4" t="s">
        <v>20</v>
      </c>
      <c r="G35" s="4" t="s">
        <v>18</v>
      </c>
      <c r="H35" s="4" t="s">
        <v>17</v>
      </c>
      <c r="I35" s="4" t="s">
        <v>48</v>
      </c>
      <c r="J35" s="4"/>
      <c r="K35" s="18"/>
      <c r="L35" s="2">
        <f t="shared" si="0"/>
        <v>6</v>
      </c>
      <c r="M35" s="16">
        <f t="shared" si="2"/>
        <v>200</v>
      </c>
      <c r="N35" s="2"/>
    </row>
    <row r="36" s="1" customFormat="1" ht="15" customHeight="1" spans="1:14">
      <c r="A36" s="13">
        <v>74</v>
      </c>
      <c r="B36" s="12"/>
      <c r="C36" s="13" t="s">
        <v>153</v>
      </c>
      <c r="D36" s="13" t="s">
        <v>157</v>
      </c>
      <c r="E36" s="13" t="s">
        <v>24</v>
      </c>
      <c r="F36" s="13" t="s">
        <v>71</v>
      </c>
      <c r="G36" s="13" t="s">
        <v>70</v>
      </c>
      <c r="H36" s="13" t="s">
        <v>158</v>
      </c>
      <c r="I36" s="13" t="s">
        <v>23</v>
      </c>
      <c r="J36" s="13"/>
      <c r="K36" s="19"/>
      <c r="L36" s="13">
        <f t="shared" si="0"/>
        <v>6</v>
      </c>
      <c r="M36" s="20">
        <f t="shared" si="2"/>
        <v>200</v>
      </c>
      <c r="N36" s="21" t="s">
        <v>159</v>
      </c>
    </row>
    <row r="37" ht="15" customHeight="1" spans="1:14">
      <c r="A37" s="2">
        <v>75</v>
      </c>
      <c r="B37" s="11">
        <v>44279</v>
      </c>
      <c r="C37" s="2" t="s">
        <v>146</v>
      </c>
      <c r="D37" s="4" t="s">
        <v>35</v>
      </c>
      <c r="E37" s="4" t="s">
        <v>19</v>
      </c>
      <c r="F37" s="4" t="s">
        <v>29</v>
      </c>
      <c r="G37" s="4" t="s">
        <v>18</v>
      </c>
      <c r="H37" s="4" t="s">
        <v>17</v>
      </c>
      <c r="I37" s="4" t="s">
        <v>48</v>
      </c>
      <c r="J37" s="4" t="s">
        <v>20</v>
      </c>
      <c r="K37" s="18"/>
      <c r="L37" s="2">
        <f t="shared" si="0"/>
        <v>7</v>
      </c>
      <c r="M37" s="16">
        <f t="shared" si="2"/>
        <v>200</v>
      </c>
      <c r="N37" s="2"/>
    </row>
    <row r="38" s="1" customFormat="1" ht="15" customHeight="1" spans="1:14">
      <c r="A38" s="13">
        <v>79</v>
      </c>
      <c r="B38" s="10"/>
      <c r="C38" s="13" t="s">
        <v>153</v>
      </c>
      <c r="D38" s="13" t="s">
        <v>157</v>
      </c>
      <c r="E38" s="13" t="s">
        <v>24</v>
      </c>
      <c r="F38" s="13" t="s">
        <v>71</v>
      </c>
      <c r="G38" s="13" t="s">
        <v>70</v>
      </c>
      <c r="H38" s="13" t="s">
        <v>23</v>
      </c>
      <c r="I38" s="13" t="s">
        <v>68</v>
      </c>
      <c r="J38" s="13"/>
      <c r="K38" s="19"/>
      <c r="L38" s="13">
        <f t="shared" si="0"/>
        <v>6</v>
      </c>
      <c r="M38" s="20">
        <f t="shared" si="2"/>
        <v>200</v>
      </c>
      <c r="N38" s="21" t="s">
        <v>159</v>
      </c>
    </row>
    <row r="39" ht="15" customHeight="1" spans="1:14">
      <c r="A39" s="2">
        <v>81</v>
      </c>
      <c r="B39" s="11">
        <v>44280</v>
      </c>
      <c r="C39" s="2" t="s">
        <v>146</v>
      </c>
      <c r="D39" s="4" t="s">
        <v>35</v>
      </c>
      <c r="E39" s="4" t="s">
        <v>19</v>
      </c>
      <c r="F39" s="4" t="s">
        <v>29</v>
      </c>
      <c r="G39" s="4" t="s">
        <v>18</v>
      </c>
      <c r="H39" s="4" t="s">
        <v>17</v>
      </c>
      <c r="I39" s="4" t="s">
        <v>48</v>
      </c>
      <c r="J39" s="4" t="s">
        <v>20</v>
      </c>
      <c r="K39" s="18"/>
      <c r="L39" s="2">
        <f t="shared" si="0"/>
        <v>7</v>
      </c>
      <c r="M39" s="16">
        <f t="shared" si="2"/>
        <v>200</v>
      </c>
      <c r="N39" s="2"/>
    </row>
    <row r="40" ht="15" customHeight="1" spans="1:14">
      <c r="A40" s="2">
        <v>85</v>
      </c>
      <c r="B40" s="10"/>
      <c r="C40" s="2" t="s">
        <v>153</v>
      </c>
      <c r="D40" s="4" t="s">
        <v>157</v>
      </c>
      <c r="E40" s="4" t="s">
        <v>24</v>
      </c>
      <c r="F40" s="4" t="s">
        <v>71</v>
      </c>
      <c r="G40" s="4" t="s">
        <v>70</v>
      </c>
      <c r="H40" s="4" t="s">
        <v>158</v>
      </c>
      <c r="I40" s="4" t="s">
        <v>23</v>
      </c>
      <c r="J40" s="4" t="s">
        <v>68</v>
      </c>
      <c r="K40" s="18"/>
      <c r="L40" s="2">
        <f t="shared" si="0"/>
        <v>7</v>
      </c>
      <c r="M40" s="16">
        <f t="shared" si="2"/>
        <v>200</v>
      </c>
      <c r="N40" s="2"/>
    </row>
    <row r="41" ht="15" customHeight="1" spans="1:14">
      <c r="A41" s="2">
        <v>87</v>
      </c>
      <c r="B41" s="11">
        <v>44281</v>
      </c>
      <c r="C41" s="2" t="s">
        <v>146</v>
      </c>
      <c r="D41" s="4" t="s">
        <v>35</v>
      </c>
      <c r="E41" s="4" t="s">
        <v>19</v>
      </c>
      <c r="F41" s="4" t="s">
        <v>29</v>
      </c>
      <c r="G41" s="4" t="s">
        <v>18</v>
      </c>
      <c r="H41" s="4" t="s">
        <v>17</v>
      </c>
      <c r="I41" s="4" t="s">
        <v>48</v>
      </c>
      <c r="J41" s="4" t="s">
        <v>20</v>
      </c>
      <c r="K41" s="18"/>
      <c r="L41" s="2">
        <f t="shared" si="0"/>
        <v>7</v>
      </c>
      <c r="M41" s="16">
        <f t="shared" si="2"/>
        <v>200</v>
      </c>
      <c r="N41" s="2"/>
    </row>
    <row r="42" ht="15" customHeight="1" spans="1:14">
      <c r="A42" s="2">
        <v>91</v>
      </c>
      <c r="B42" s="10"/>
      <c r="C42" s="2" t="s">
        <v>153</v>
      </c>
      <c r="D42" s="4" t="s">
        <v>157</v>
      </c>
      <c r="E42" s="4" t="s">
        <v>24</v>
      </c>
      <c r="F42" s="4" t="s">
        <v>71</v>
      </c>
      <c r="G42" s="4" t="s">
        <v>70</v>
      </c>
      <c r="H42" s="4" t="s">
        <v>158</v>
      </c>
      <c r="I42" s="4" t="s">
        <v>23</v>
      </c>
      <c r="J42" s="4" t="s">
        <v>68</v>
      </c>
      <c r="K42" s="18"/>
      <c r="L42" s="2">
        <f t="shared" si="0"/>
        <v>7</v>
      </c>
      <c r="M42" s="16">
        <f t="shared" si="2"/>
        <v>200</v>
      </c>
      <c r="N42" s="2"/>
    </row>
    <row r="43" ht="15" customHeight="1" spans="1:14">
      <c r="A43" s="2">
        <v>92</v>
      </c>
      <c r="B43" s="10"/>
      <c r="C43" s="2" t="s">
        <v>160</v>
      </c>
      <c r="D43" s="4" t="s">
        <v>74</v>
      </c>
      <c r="E43" s="4" t="s">
        <v>41</v>
      </c>
      <c r="F43" s="4" t="s">
        <v>81</v>
      </c>
      <c r="G43" s="4" t="s">
        <v>40</v>
      </c>
      <c r="H43" s="4" t="s">
        <v>80</v>
      </c>
      <c r="I43" s="4"/>
      <c r="J43" s="4"/>
      <c r="K43" s="18"/>
      <c r="L43" s="2">
        <f t="shared" si="0"/>
        <v>5</v>
      </c>
      <c r="M43" s="16">
        <v>0</v>
      </c>
      <c r="N43" s="2"/>
    </row>
    <row r="44" ht="15" customHeight="1" spans="1:14">
      <c r="A44" s="2">
        <v>93</v>
      </c>
      <c r="B44" s="11">
        <v>44282</v>
      </c>
      <c r="C44" s="2" t="s">
        <v>146</v>
      </c>
      <c r="D44" s="4" t="s">
        <v>35</v>
      </c>
      <c r="E44" s="4" t="s">
        <v>19</v>
      </c>
      <c r="F44" s="4" t="s">
        <v>29</v>
      </c>
      <c r="G44" s="4" t="s">
        <v>18</v>
      </c>
      <c r="H44" s="4" t="s">
        <v>17</v>
      </c>
      <c r="I44" s="4" t="s">
        <v>20</v>
      </c>
      <c r="J44" s="4" t="s">
        <v>68</v>
      </c>
      <c r="K44" s="18"/>
      <c r="L44" s="2">
        <f t="shared" si="0"/>
        <v>7</v>
      </c>
      <c r="M44" s="16">
        <f>IF(L44&gt;=6,200,0)</f>
        <v>200</v>
      </c>
      <c r="N44" s="2"/>
    </row>
    <row r="45" ht="15" customHeight="1" spans="1:14">
      <c r="A45" s="2">
        <v>97</v>
      </c>
      <c r="B45" s="10"/>
      <c r="C45" s="2" t="s">
        <v>153</v>
      </c>
      <c r="D45" s="4" t="s">
        <v>157</v>
      </c>
      <c r="E45" s="4" t="s">
        <v>24</v>
      </c>
      <c r="F45" s="4" t="s">
        <v>71</v>
      </c>
      <c r="G45" s="4" t="s">
        <v>70</v>
      </c>
      <c r="H45" s="4" t="s">
        <v>158</v>
      </c>
      <c r="I45" s="4" t="s">
        <v>161</v>
      </c>
      <c r="J45" s="4" t="s">
        <v>23</v>
      </c>
      <c r="K45" s="18"/>
      <c r="L45" s="2">
        <f t="shared" si="0"/>
        <v>7</v>
      </c>
      <c r="M45" s="16">
        <f>IF(L45&gt;=6,200,0)</f>
        <v>200</v>
      </c>
      <c r="N45" s="2"/>
    </row>
    <row r="46" ht="15" customHeight="1" spans="1:14">
      <c r="A46" s="2">
        <v>98</v>
      </c>
      <c r="B46" s="10"/>
      <c r="C46" s="2" t="s">
        <v>160</v>
      </c>
      <c r="D46" s="4" t="s">
        <v>74</v>
      </c>
      <c r="E46" s="4" t="s">
        <v>41</v>
      </c>
      <c r="F46" s="4" t="s">
        <v>81</v>
      </c>
      <c r="G46" s="4" t="s">
        <v>40</v>
      </c>
      <c r="H46" s="4" t="s">
        <v>80</v>
      </c>
      <c r="I46" s="4"/>
      <c r="J46" s="4"/>
      <c r="K46" s="18"/>
      <c r="L46" s="2">
        <f t="shared" si="0"/>
        <v>5</v>
      </c>
      <c r="M46" s="16">
        <v>0</v>
      </c>
      <c r="N46" s="2"/>
    </row>
    <row r="47" ht="15" customHeight="1" spans="1:14">
      <c r="A47" s="2">
        <v>99</v>
      </c>
      <c r="B47" s="11">
        <v>44283</v>
      </c>
      <c r="C47" s="2" t="s">
        <v>146</v>
      </c>
      <c r="D47" s="4" t="s">
        <v>35</v>
      </c>
      <c r="E47" s="4" t="s">
        <v>19</v>
      </c>
      <c r="F47" s="4" t="s">
        <v>29</v>
      </c>
      <c r="G47" s="4" t="s">
        <v>18</v>
      </c>
      <c r="H47" s="4" t="s">
        <v>17</v>
      </c>
      <c r="I47" s="4" t="s">
        <v>20</v>
      </c>
      <c r="J47" s="4"/>
      <c r="K47" s="18"/>
      <c r="L47" s="2">
        <f t="shared" si="0"/>
        <v>6</v>
      </c>
      <c r="M47" s="16">
        <f>IF(L47&gt;=6,200,0)</f>
        <v>200</v>
      </c>
      <c r="N47" s="2"/>
    </row>
    <row r="48" ht="15" customHeight="1" spans="1:14">
      <c r="A48" s="2">
        <v>103</v>
      </c>
      <c r="B48" s="10"/>
      <c r="C48" s="2" t="s">
        <v>153</v>
      </c>
      <c r="D48" s="4" t="s">
        <v>157</v>
      </c>
      <c r="E48" s="4" t="s">
        <v>24</v>
      </c>
      <c r="F48" s="4" t="s">
        <v>161</v>
      </c>
      <c r="G48" s="4" t="s">
        <v>23</v>
      </c>
      <c r="H48" s="4" t="s">
        <v>68</v>
      </c>
      <c r="I48" s="4"/>
      <c r="J48" s="4"/>
      <c r="K48" s="18"/>
      <c r="L48" s="2">
        <f t="shared" si="0"/>
        <v>5</v>
      </c>
      <c r="M48" s="16">
        <v>0</v>
      </c>
      <c r="N48" s="2"/>
    </row>
    <row r="49" ht="15" customHeight="1" spans="1:14">
      <c r="A49" s="2">
        <v>104</v>
      </c>
      <c r="B49" s="10"/>
      <c r="C49" s="2" t="s">
        <v>160</v>
      </c>
      <c r="D49" s="4" t="s">
        <v>74</v>
      </c>
      <c r="E49" s="4" t="s">
        <v>41</v>
      </c>
      <c r="F49" s="4" t="s">
        <v>81</v>
      </c>
      <c r="G49" s="4" t="s">
        <v>40</v>
      </c>
      <c r="H49" s="4" t="s">
        <v>80</v>
      </c>
      <c r="I49" s="4"/>
      <c r="J49" s="4"/>
      <c r="K49" s="18"/>
      <c r="L49" s="2">
        <f t="shared" si="0"/>
        <v>5</v>
      </c>
      <c r="M49" s="16">
        <v>0</v>
      </c>
      <c r="N49" s="2"/>
    </row>
    <row r="50" ht="15" customHeight="1" spans="1:14">
      <c r="A50" s="2">
        <v>105</v>
      </c>
      <c r="B50" s="11">
        <v>44284</v>
      </c>
      <c r="C50" s="2" t="s">
        <v>146</v>
      </c>
      <c r="D50" s="4" t="s">
        <v>35</v>
      </c>
      <c r="E50" s="4" t="s">
        <v>19</v>
      </c>
      <c r="F50" s="4" t="s">
        <v>29</v>
      </c>
      <c r="G50" s="4" t="s">
        <v>18</v>
      </c>
      <c r="H50" s="4" t="s">
        <v>17</v>
      </c>
      <c r="I50" s="4" t="s">
        <v>48</v>
      </c>
      <c r="J50" s="4" t="s">
        <v>20</v>
      </c>
      <c r="K50" s="18"/>
      <c r="L50" s="2">
        <f t="shared" si="0"/>
        <v>7</v>
      </c>
      <c r="M50" s="16">
        <f>IF(L50&gt;=6,200,0)</f>
        <v>200</v>
      </c>
      <c r="N50" s="2"/>
    </row>
    <row r="51" ht="15" customHeight="1" spans="1:14">
      <c r="A51" s="2">
        <v>108</v>
      </c>
      <c r="B51" s="10"/>
      <c r="C51" s="2" t="s">
        <v>153</v>
      </c>
      <c r="D51" s="4" t="s">
        <v>157</v>
      </c>
      <c r="E51" s="4" t="s">
        <v>24</v>
      </c>
      <c r="F51" s="4" t="s">
        <v>71</v>
      </c>
      <c r="G51" s="4" t="s">
        <v>70</v>
      </c>
      <c r="H51" s="4" t="s">
        <v>23</v>
      </c>
      <c r="I51" s="4"/>
      <c r="J51" s="4"/>
      <c r="K51" s="18"/>
      <c r="L51" s="2">
        <f t="shared" si="0"/>
        <v>5</v>
      </c>
      <c r="M51" s="16">
        <v>0</v>
      </c>
      <c r="N51" s="2"/>
    </row>
    <row r="52" ht="15" customHeight="1" spans="1:14">
      <c r="A52" s="2">
        <v>111</v>
      </c>
      <c r="B52" s="11">
        <v>44285</v>
      </c>
      <c r="C52" s="2" t="s">
        <v>146</v>
      </c>
      <c r="D52" s="4" t="s">
        <v>35</v>
      </c>
      <c r="E52" s="4" t="s">
        <v>29</v>
      </c>
      <c r="F52" s="4" t="s">
        <v>18</v>
      </c>
      <c r="G52" s="4" t="s">
        <v>17</v>
      </c>
      <c r="H52" s="4" t="s">
        <v>20</v>
      </c>
      <c r="I52" s="4" t="s">
        <v>48</v>
      </c>
      <c r="J52" s="4"/>
      <c r="K52" s="18"/>
      <c r="L52" s="2">
        <f t="shared" si="0"/>
        <v>6</v>
      </c>
      <c r="M52" s="16">
        <f>IF(L52&gt;=6,200,0)</f>
        <v>200</v>
      </c>
      <c r="N52" s="2"/>
    </row>
    <row r="53" ht="15" customHeight="1" spans="1:14">
      <c r="A53" s="2">
        <v>114</v>
      </c>
      <c r="B53" s="10"/>
      <c r="C53" s="2" t="s">
        <v>153</v>
      </c>
      <c r="D53" s="4" t="s">
        <v>157</v>
      </c>
      <c r="E53" s="4" t="s">
        <v>24</v>
      </c>
      <c r="F53" s="4" t="s">
        <v>71</v>
      </c>
      <c r="G53" s="4" t="s">
        <v>70</v>
      </c>
      <c r="H53" s="4" t="s">
        <v>161</v>
      </c>
      <c r="I53" s="4" t="s">
        <v>23</v>
      </c>
      <c r="J53" s="4" t="s">
        <v>68</v>
      </c>
      <c r="K53" s="18"/>
      <c r="L53" s="2">
        <f t="shared" si="0"/>
        <v>7</v>
      </c>
      <c r="M53" s="16">
        <f>IF(L53&gt;=6,200,0)</f>
        <v>200</v>
      </c>
      <c r="N53" s="2"/>
    </row>
    <row r="54" ht="15" customHeight="1" spans="1:14">
      <c r="A54" s="2">
        <v>115</v>
      </c>
      <c r="B54" s="10"/>
      <c r="C54" s="2" t="s">
        <v>160</v>
      </c>
      <c r="D54" s="4" t="s">
        <v>74</v>
      </c>
      <c r="E54" s="4" t="s">
        <v>41</v>
      </c>
      <c r="F54" s="4" t="s">
        <v>81</v>
      </c>
      <c r="G54" s="4" t="s">
        <v>40</v>
      </c>
      <c r="H54" s="4" t="s">
        <v>80</v>
      </c>
      <c r="I54" s="4"/>
      <c r="J54" s="4"/>
      <c r="K54" s="18"/>
      <c r="L54" s="2">
        <f t="shared" si="0"/>
        <v>5</v>
      </c>
      <c r="M54" s="16">
        <v>0</v>
      </c>
      <c r="N54" s="2"/>
    </row>
    <row r="55" ht="15" customHeight="1" spans="1:14">
      <c r="A55" s="2">
        <v>117</v>
      </c>
      <c r="B55" s="14">
        <v>44286</v>
      </c>
      <c r="C55" s="2" t="s">
        <v>146</v>
      </c>
      <c r="D55" s="4" t="s">
        <v>35</v>
      </c>
      <c r="E55" s="4" t="s">
        <v>29</v>
      </c>
      <c r="F55" s="4" t="s">
        <v>18</v>
      </c>
      <c r="G55" s="4" t="s">
        <v>17</v>
      </c>
      <c r="H55" s="4" t="s">
        <v>48</v>
      </c>
      <c r="I55" s="4" t="s">
        <v>20</v>
      </c>
      <c r="J55" s="4" t="s">
        <v>68</v>
      </c>
      <c r="K55" s="18"/>
      <c r="L55" s="2">
        <f t="shared" si="0"/>
        <v>7</v>
      </c>
      <c r="M55" s="16">
        <f>IF(L55&gt;=6,200,0)</f>
        <v>200</v>
      </c>
      <c r="N55" s="2"/>
    </row>
    <row r="56" ht="15" customHeight="1" spans="1:14">
      <c r="A56" s="2">
        <v>120</v>
      </c>
      <c r="B56" s="14"/>
      <c r="C56" s="2" t="s">
        <v>153</v>
      </c>
      <c r="D56" s="4" t="s">
        <v>157</v>
      </c>
      <c r="E56" s="4" t="s">
        <v>24</v>
      </c>
      <c r="F56" s="4" t="s">
        <v>71</v>
      </c>
      <c r="G56" s="4" t="s">
        <v>70</v>
      </c>
      <c r="H56" s="4" t="s">
        <v>158</v>
      </c>
      <c r="I56" s="4" t="s">
        <v>161</v>
      </c>
      <c r="J56" s="4" t="s">
        <v>23</v>
      </c>
      <c r="K56" s="18"/>
      <c r="L56" s="2">
        <f t="shared" si="0"/>
        <v>7</v>
      </c>
      <c r="M56" s="16">
        <f>IF(L56&gt;=6,200,0)</f>
        <v>200</v>
      </c>
      <c r="N56" s="2"/>
    </row>
    <row r="57" ht="15" customHeight="1" spans="1:1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22">
        <f>SUM(M2:M56)</f>
        <v>8400</v>
      </c>
      <c r="N57" s="8"/>
    </row>
  </sheetData>
  <mergeCells count="22">
    <mergeCell ref="D1:K1"/>
    <mergeCell ref="B3:B4"/>
    <mergeCell ref="B6:B8"/>
    <mergeCell ref="B9:B10"/>
    <mergeCell ref="B11:B12"/>
    <mergeCell ref="B13:B15"/>
    <mergeCell ref="B16:B18"/>
    <mergeCell ref="B20:B21"/>
    <mergeCell ref="B22:B24"/>
    <mergeCell ref="B25:B27"/>
    <mergeCell ref="B28:B29"/>
    <mergeCell ref="B30:B32"/>
    <mergeCell ref="B33:B34"/>
    <mergeCell ref="B35:B36"/>
    <mergeCell ref="B37:B38"/>
    <mergeCell ref="B39:B40"/>
    <mergeCell ref="B41:B43"/>
    <mergeCell ref="B44:B46"/>
    <mergeCell ref="B47:B49"/>
    <mergeCell ref="B50:B51"/>
    <mergeCell ref="B52:B54"/>
    <mergeCell ref="B55:B56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劳务费</vt:lpstr>
      <vt:lpstr>小吕 宏达祥</vt:lpstr>
      <vt:lpstr>奖罚</vt:lpstr>
      <vt:lpstr>车补明细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2021-04-27T09:11:15Z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2052-11.1.0.10463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