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860" tabRatio="890" activeTab="2"/>
  </bookViews>
  <sheets>
    <sheet name="天坤员工在离职名单" sheetId="1" r:id="rId1"/>
    <sheet name="2021年3月份费用结算表" sheetId="2" r:id="rId2"/>
    <sheet name="2021年4月份费用结算表 " sheetId="3" r:id="rId3"/>
  </sheets>
  <calcPr calcId="144525"/>
</workbook>
</file>

<file path=xl/sharedStrings.xml><?xml version="1.0" encoding="utf-8"?>
<sst xmlns="http://schemas.openxmlformats.org/spreadsheetml/2006/main" count="138" uniqueCount="53">
  <si>
    <t>天坤员工在离职名单</t>
  </si>
  <si>
    <t>序号</t>
  </si>
  <si>
    <t>姓名</t>
  </si>
  <si>
    <t>入职日期</t>
  </si>
  <si>
    <t>性别</t>
  </si>
  <si>
    <t>身份证号</t>
  </si>
  <si>
    <t>年龄</t>
  </si>
  <si>
    <t>民族</t>
  </si>
  <si>
    <t>岗位</t>
  </si>
  <si>
    <t>联系电话</t>
  </si>
  <si>
    <t>开户行信息</t>
  </si>
  <si>
    <t>银行卡号</t>
  </si>
  <si>
    <t>备注</t>
  </si>
  <si>
    <t>臧天真</t>
  </si>
  <si>
    <t>男</t>
  </si>
  <si>
    <t>231085198709140750</t>
  </si>
  <si>
    <t>汉</t>
  </si>
  <si>
    <t>工人</t>
  </si>
  <si>
    <t>建设银行诸城分行</t>
  </si>
  <si>
    <t>6217002200029233960</t>
  </si>
  <si>
    <t>梁树梅</t>
  </si>
  <si>
    <t>女</t>
  </si>
  <si>
    <t>37072219790502152X</t>
  </si>
  <si>
    <t>永春路健康街高新支行</t>
  </si>
  <si>
    <t>6217002200030014060</t>
  </si>
  <si>
    <t>孔杰</t>
  </si>
  <si>
    <t>210621197511266114</t>
  </si>
  <si>
    <t>中国邮政银行即墨支行</t>
  </si>
  <si>
    <t>6215824520001624039</t>
  </si>
  <si>
    <t>律艳芹</t>
  </si>
  <si>
    <t>23262219640515102X</t>
  </si>
  <si>
    <t>健康街永春路</t>
  </si>
  <si>
    <t>6217002200027836889</t>
  </si>
  <si>
    <t>郭法森</t>
  </si>
  <si>
    <t>370704199605200813</t>
  </si>
  <si>
    <t>13406620185</t>
  </si>
  <si>
    <t>中国建设银行潍坊九龙山支行</t>
  </si>
  <si>
    <t>6217002200011266309</t>
  </si>
  <si>
    <t>天坤2021年3月份费用结算表</t>
  </si>
  <si>
    <t>开户行</t>
  </si>
  <si>
    <t>3月份应发工资（元）</t>
  </si>
  <si>
    <t>个税</t>
  </si>
  <si>
    <t>实发工资</t>
  </si>
  <si>
    <t>3月份服务费（元）</t>
  </si>
  <si>
    <t>保险</t>
  </si>
  <si>
    <t>代发工资总额=应发工资总额</t>
  </si>
  <si>
    <t>服务费=50元*人数</t>
  </si>
  <si>
    <t>附加税=（代发工资总额+服务费）*0.78%</t>
  </si>
  <si>
    <t>进项=（代发工资总额+服务费）*6%</t>
  </si>
  <si>
    <t>发票金额=代发工资总额+服务费+附加税+进项</t>
  </si>
  <si>
    <t>天坤2021年4月份费用结算表</t>
  </si>
  <si>
    <t>4月份应发工资（元）</t>
  </si>
  <si>
    <t>商业保险费=50元*人数（另补3月份商业险）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</si>
</sst>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32">
    <font>
      <sz val="11"/>
      <name val="Tahoma"/>
      <charset val="134"/>
    </font>
    <font>
      <sz val="11"/>
      <color rgb="FF000000"/>
      <name val="仿宋"/>
      <charset val="134"/>
    </font>
    <font>
      <b/>
      <sz val="18"/>
      <color rgb="FF000000"/>
      <name val="仿宋"/>
      <charset val="134"/>
    </font>
    <font>
      <b/>
      <sz val="11"/>
      <color rgb="FF000000"/>
      <name val="仿宋"/>
      <charset val="134"/>
    </font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b/>
      <sz val="16"/>
      <name val="Tahoma"/>
      <charset val="134"/>
    </font>
    <font>
      <sz val="11"/>
      <name val="宋体"/>
      <charset val="134"/>
    </font>
    <font>
      <sz val="10"/>
      <name val="Tahoma"/>
      <charset val="134"/>
    </font>
    <font>
      <sz val="11"/>
      <name val="仿宋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7" borderId="9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" fillId="13" borderId="10" applyNumberFormat="0" applyFon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7" fillId="19" borderId="12" applyNumberFormat="0" applyAlignment="0" applyProtection="0">
      <alignment vertical="center"/>
    </xf>
    <xf numFmtId="0" fontId="28" fillId="19" borderId="9" applyNumberFormat="0" applyAlignment="0" applyProtection="0">
      <alignment vertical="center"/>
    </xf>
    <xf numFmtId="0" fontId="29" fillId="20" borderId="13" applyNumberForma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NumberFormat="1" applyFont="1" applyAlignment="1"/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4" fillId="0" borderId="2" xfId="0" applyFont="1" applyFill="1" applyBorder="1" applyAlignment="1">
      <alignment vertical="center"/>
    </xf>
    <xf numFmtId="0" fontId="10" fillId="0" borderId="6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" fillId="0" borderId="2" xfId="0" applyFont="1" applyFill="1" applyBorder="1" applyAlignment="1" quotePrefix="1">
      <alignment horizontal="center" vertical="center"/>
    </xf>
    <xf numFmtId="0" fontId="4" fillId="0" borderId="6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workbookViewId="0">
      <selection activeCell="E11" sqref="E11"/>
    </sheetView>
  </sheetViews>
  <sheetFormatPr defaultColWidth="9" defaultRowHeight="14.25"/>
  <cols>
    <col min="1" max="1" width="6.75" style="23" customWidth="1"/>
    <col min="2" max="2" width="9" style="23"/>
    <col min="3" max="3" width="13.625" style="23" customWidth="1"/>
    <col min="4" max="4" width="6.375" style="23" customWidth="1"/>
    <col min="5" max="5" width="20.625" style="24" customWidth="1"/>
    <col min="6" max="6" width="6.375" style="25" customWidth="1"/>
    <col min="7" max="7" width="7.75" style="24" customWidth="1"/>
    <col min="8" max="8" width="13.5" style="24" customWidth="1"/>
    <col min="9" max="9" width="12.875" style="24" customWidth="1"/>
    <col min="10" max="10" width="26.25" style="23" customWidth="1"/>
    <col min="11" max="11" width="22.125" style="24" customWidth="1"/>
    <col min="12" max="12" width="17.75" style="23" customWidth="1"/>
    <col min="13" max="13" width="15.25" style="23" customWidth="1"/>
    <col min="14" max="16384" width="9" style="23"/>
  </cols>
  <sheetData>
    <row r="1" ht="59.25" customHeight="1" spans="1:12">
      <c r="A1" s="26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="21" customFormat="1" ht="24" customHeight="1" spans="1:12">
      <c r="A2" s="28" t="s">
        <v>1</v>
      </c>
      <c r="B2" s="28" t="s">
        <v>2</v>
      </c>
      <c r="C2" s="28" t="s">
        <v>3</v>
      </c>
      <c r="D2" s="28" t="s">
        <v>4</v>
      </c>
      <c r="E2" s="29" t="s">
        <v>5</v>
      </c>
      <c r="F2" s="30" t="s">
        <v>6</v>
      </c>
      <c r="G2" s="29" t="s">
        <v>7</v>
      </c>
      <c r="H2" s="29" t="s">
        <v>8</v>
      </c>
      <c r="I2" s="29" t="s">
        <v>9</v>
      </c>
      <c r="J2" s="28" t="s">
        <v>10</v>
      </c>
      <c r="K2" s="29" t="s">
        <v>11</v>
      </c>
      <c r="L2" s="28" t="s">
        <v>12</v>
      </c>
    </row>
    <row r="3" s="21" customFormat="1" spans="1:12">
      <c r="A3" s="7">
        <v>1</v>
      </c>
      <c r="B3" s="8" t="s">
        <v>13</v>
      </c>
      <c r="C3" s="31">
        <v>44287</v>
      </c>
      <c r="D3" s="7" t="s">
        <v>14</v>
      </c>
      <c r="E3" s="50" t="s">
        <v>15</v>
      </c>
      <c r="F3" s="32">
        <v>33</v>
      </c>
      <c r="G3" s="29" t="s">
        <v>16</v>
      </c>
      <c r="H3" s="33" t="s">
        <v>17</v>
      </c>
      <c r="I3" s="8">
        <v>15684311108</v>
      </c>
      <c r="J3" s="8" t="s">
        <v>18</v>
      </c>
      <c r="K3" s="50" t="s">
        <v>19</v>
      </c>
      <c r="L3" s="34"/>
    </row>
    <row r="4" s="21" customFormat="1" spans="1:12">
      <c r="A4" s="7">
        <v>2</v>
      </c>
      <c r="B4" s="8" t="s">
        <v>20</v>
      </c>
      <c r="C4" s="31">
        <v>44287</v>
      </c>
      <c r="D4" s="7" t="s">
        <v>21</v>
      </c>
      <c r="E4" s="8" t="s">
        <v>22</v>
      </c>
      <c r="F4" s="32">
        <v>41</v>
      </c>
      <c r="G4" s="29" t="s">
        <v>16</v>
      </c>
      <c r="H4" s="33" t="s">
        <v>17</v>
      </c>
      <c r="I4" s="8">
        <v>15153607558</v>
      </c>
      <c r="J4" s="8" t="s">
        <v>23</v>
      </c>
      <c r="K4" s="50" t="s">
        <v>24</v>
      </c>
      <c r="L4" s="34"/>
    </row>
    <row r="5" s="21" customFormat="1" spans="1:12">
      <c r="A5" s="7">
        <v>3</v>
      </c>
      <c r="B5" s="8" t="s">
        <v>25</v>
      </c>
      <c r="C5" s="31">
        <v>44287</v>
      </c>
      <c r="D5" s="7" t="s">
        <v>14</v>
      </c>
      <c r="E5" s="50" t="s">
        <v>26</v>
      </c>
      <c r="F5" s="32">
        <v>45</v>
      </c>
      <c r="G5" s="29" t="s">
        <v>16</v>
      </c>
      <c r="H5" s="33" t="s">
        <v>17</v>
      </c>
      <c r="I5" s="44">
        <v>13394356444</v>
      </c>
      <c r="J5" s="8" t="s">
        <v>27</v>
      </c>
      <c r="K5" s="50" t="s">
        <v>28</v>
      </c>
      <c r="L5" s="34"/>
    </row>
    <row r="6" s="21" customFormat="1" spans="1:12">
      <c r="A6" s="7">
        <v>4</v>
      </c>
      <c r="B6" s="8" t="s">
        <v>29</v>
      </c>
      <c r="C6" s="31">
        <v>44287</v>
      </c>
      <c r="D6" s="7" t="s">
        <v>21</v>
      </c>
      <c r="E6" s="8" t="s">
        <v>30</v>
      </c>
      <c r="F6" s="32">
        <v>56</v>
      </c>
      <c r="G6" s="29" t="s">
        <v>16</v>
      </c>
      <c r="H6" s="33" t="s">
        <v>17</v>
      </c>
      <c r="I6" s="8">
        <v>13573654561</v>
      </c>
      <c r="J6" s="8" t="s">
        <v>31</v>
      </c>
      <c r="K6" s="50" t="s">
        <v>32</v>
      </c>
      <c r="L6" s="34"/>
    </row>
    <row r="7" s="21" customFormat="1" spans="1:12">
      <c r="A7" s="34">
        <v>5</v>
      </c>
      <c r="B7" s="35" t="s">
        <v>33</v>
      </c>
      <c r="C7" s="31">
        <v>44287</v>
      </c>
      <c r="D7" s="7" t="s">
        <v>14</v>
      </c>
      <c r="E7" s="51" t="s">
        <v>34</v>
      </c>
      <c r="F7" s="37">
        <v>24</v>
      </c>
      <c r="G7" s="29" t="s">
        <v>16</v>
      </c>
      <c r="H7" s="33" t="s">
        <v>17</v>
      </c>
      <c r="I7" s="45" t="s">
        <v>35</v>
      </c>
      <c r="J7" s="28" t="s">
        <v>36</v>
      </c>
      <c r="K7" s="46" t="s">
        <v>37</v>
      </c>
      <c r="L7" s="34"/>
    </row>
    <row r="8" s="21" customFormat="1" ht="16.5" customHeight="1" spans="1:12">
      <c r="A8" s="34"/>
      <c r="B8" s="28"/>
      <c r="C8" s="28"/>
      <c r="D8" s="28"/>
      <c r="E8" s="38"/>
      <c r="F8" s="37"/>
      <c r="G8" s="29"/>
      <c r="H8" s="33"/>
      <c r="I8" s="47"/>
      <c r="J8" s="28"/>
      <c r="K8" s="38"/>
      <c r="L8" s="34"/>
    </row>
    <row r="9" s="21" customFormat="1" spans="1:12">
      <c r="A9" s="34"/>
      <c r="B9" s="28"/>
      <c r="C9" s="28"/>
      <c r="D9" s="28"/>
      <c r="E9" s="38"/>
      <c r="F9" s="37"/>
      <c r="G9" s="29"/>
      <c r="H9" s="33"/>
      <c r="I9" s="47"/>
      <c r="J9" s="28"/>
      <c r="K9" s="38"/>
      <c r="L9" s="34"/>
    </row>
    <row r="10" s="21" customFormat="1" spans="1:12">
      <c r="A10" s="34"/>
      <c r="B10" s="28"/>
      <c r="C10" s="28"/>
      <c r="D10" s="28"/>
      <c r="E10" s="38"/>
      <c r="F10" s="37"/>
      <c r="G10" s="29"/>
      <c r="H10" s="33"/>
      <c r="I10" s="47"/>
      <c r="J10" s="28"/>
      <c r="K10" s="38"/>
      <c r="L10" s="34"/>
    </row>
    <row r="11" s="21" customFormat="1" spans="1:12">
      <c r="A11" s="34"/>
      <c r="B11" s="28"/>
      <c r="C11" s="28"/>
      <c r="D11" s="28"/>
      <c r="E11" s="38"/>
      <c r="F11" s="37"/>
      <c r="G11" s="29"/>
      <c r="H11" s="33"/>
      <c r="I11" s="47"/>
      <c r="J11" s="28"/>
      <c r="K11" s="38"/>
      <c r="L11" s="34"/>
    </row>
    <row r="12" s="21" customFormat="1" spans="1:12">
      <c r="A12" s="34"/>
      <c r="B12" s="28"/>
      <c r="C12" s="28"/>
      <c r="D12" s="28"/>
      <c r="E12" s="38"/>
      <c r="F12" s="37"/>
      <c r="G12" s="29"/>
      <c r="H12" s="33"/>
      <c r="I12" s="47"/>
      <c r="J12" s="28"/>
      <c r="K12" s="29"/>
      <c r="L12" s="34"/>
    </row>
    <row r="13" s="21" customFormat="1" spans="1:12">
      <c r="A13" s="34"/>
      <c r="B13" s="39"/>
      <c r="C13" s="39"/>
      <c r="D13" s="28"/>
      <c r="E13" s="40"/>
      <c r="F13" s="41"/>
      <c r="G13" s="29"/>
      <c r="H13" s="33"/>
      <c r="I13" s="47"/>
      <c r="J13" s="28"/>
      <c r="K13" s="48"/>
      <c r="L13" s="34"/>
    </row>
    <row r="14" s="21" customFormat="1" spans="1:12">
      <c r="A14" s="34"/>
      <c r="B14" s="39"/>
      <c r="C14" s="39"/>
      <c r="D14" s="28"/>
      <c r="E14" s="40"/>
      <c r="F14" s="41"/>
      <c r="G14" s="29"/>
      <c r="H14" s="33"/>
      <c r="I14" s="47"/>
      <c r="J14" s="28"/>
      <c r="K14" s="48"/>
      <c r="L14" s="34"/>
    </row>
    <row r="15" s="21" customFormat="1" spans="1:12">
      <c r="A15" s="34"/>
      <c r="B15" s="39"/>
      <c r="C15" s="39"/>
      <c r="D15" s="28"/>
      <c r="E15" s="40"/>
      <c r="F15" s="41"/>
      <c r="G15" s="29"/>
      <c r="H15" s="33"/>
      <c r="I15" s="47"/>
      <c r="J15" s="28"/>
      <c r="K15" s="48"/>
      <c r="L15" s="34"/>
    </row>
    <row r="16" s="21" customFormat="1" spans="1:12">
      <c r="A16" s="34"/>
      <c r="B16" s="39"/>
      <c r="C16" s="39"/>
      <c r="D16" s="28"/>
      <c r="E16" s="40"/>
      <c r="F16" s="41"/>
      <c r="G16" s="29"/>
      <c r="H16" s="33"/>
      <c r="I16" s="47"/>
      <c r="J16" s="28"/>
      <c r="K16" s="48"/>
      <c r="L16" s="34"/>
    </row>
    <row r="17" s="21" customFormat="1" spans="1:12">
      <c r="A17" s="34"/>
      <c r="B17" s="39"/>
      <c r="C17" s="39"/>
      <c r="D17" s="28"/>
      <c r="E17" s="40"/>
      <c r="F17" s="41"/>
      <c r="G17" s="29"/>
      <c r="H17" s="33"/>
      <c r="I17" s="47"/>
      <c r="J17" s="28"/>
      <c r="K17" s="48"/>
      <c r="L17" s="49"/>
    </row>
    <row r="18" s="21" customFormat="1" ht="20.25" customHeight="1" spans="1:12">
      <c r="A18" s="34"/>
      <c r="B18" s="39"/>
      <c r="C18" s="39"/>
      <c r="D18" s="28"/>
      <c r="E18" s="40"/>
      <c r="F18" s="41"/>
      <c r="G18" s="29"/>
      <c r="H18" s="33"/>
      <c r="I18" s="47"/>
      <c r="J18" s="28"/>
      <c r="K18" s="48"/>
      <c r="L18" s="49"/>
    </row>
    <row r="19" s="21" customFormat="1" ht="20.25" customHeight="1" spans="1:12">
      <c r="A19" s="34"/>
      <c r="B19" s="39"/>
      <c r="C19" s="39"/>
      <c r="D19" s="28"/>
      <c r="E19" s="40"/>
      <c r="F19" s="41"/>
      <c r="G19" s="29"/>
      <c r="H19" s="33"/>
      <c r="I19" s="47"/>
      <c r="J19" s="28"/>
      <c r="K19" s="48"/>
      <c r="L19" s="49"/>
    </row>
    <row r="20" s="21" customFormat="1" ht="20.25" customHeight="1" spans="1:12">
      <c r="A20" s="34"/>
      <c r="B20" s="39"/>
      <c r="C20" s="39"/>
      <c r="D20" s="28"/>
      <c r="E20" s="40"/>
      <c r="F20" s="41"/>
      <c r="G20" s="29"/>
      <c r="H20" s="33"/>
      <c r="I20" s="47"/>
      <c r="J20" s="28"/>
      <c r="K20" s="48"/>
      <c r="L20" s="49"/>
    </row>
    <row r="21" s="21" customFormat="1" ht="20.25" customHeight="1" spans="1:12">
      <c r="A21" s="34"/>
      <c r="B21" s="39"/>
      <c r="C21" s="39"/>
      <c r="D21" s="28"/>
      <c r="E21" s="40"/>
      <c r="F21" s="41"/>
      <c r="G21" s="29"/>
      <c r="H21" s="33"/>
      <c r="I21" s="47"/>
      <c r="J21" s="28"/>
      <c r="K21" s="48"/>
      <c r="L21" s="49"/>
    </row>
    <row r="22" s="22" customFormat="1" spans="1:16384">
      <c r="A22" s="21"/>
      <c r="B22" s="21"/>
      <c r="C22" s="21"/>
      <c r="D22" s="21"/>
      <c r="E22" s="42"/>
      <c r="F22" s="43"/>
      <c r="G22" s="42"/>
      <c r="H22" s="42"/>
      <c r="I22" s="42"/>
      <c r="J22" s="21"/>
      <c r="K22" s="42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  <c r="XFB22" s="21"/>
      <c r="XFC22" s="21"/>
      <c r="XFD22" s="21"/>
    </row>
    <row r="23" s="22" customFormat="1" spans="1:16384">
      <c r="A23" s="21"/>
      <c r="B23" s="21"/>
      <c r="C23" s="21"/>
      <c r="D23" s="21"/>
      <c r="E23" s="42"/>
      <c r="F23" s="43"/>
      <c r="G23" s="42"/>
      <c r="H23" s="42"/>
      <c r="I23" s="42"/>
      <c r="J23" s="21"/>
      <c r="K23" s="42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  <c r="XFA23" s="21"/>
      <c r="XFB23" s="21"/>
      <c r="XFC23" s="21"/>
      <c r="XFD23" s="21"/>
    </row>
    <row r="24" s="22" customFormat="1" spans="1:16384">
      <c r="A24" s="21"/>
      <c r="B24" s="21"/>
      <c r="C24" s="21"/>
      <c r="D24" s="21"/>
      <c r="E24" s="42"/>
      <c r="F24" s="43"/>
      <c r="G24" s="42"/>
      <c r="H24" s="42"/>
      <c r="I24" s="42"/>
      <c r="J24" s="21"/>
      <c r="K24" s="42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  <c r="XFA24" s="21"/>
      <c r="XFB24" s="21"/>
      <c r="XFC24" s="21"/>
      <c r="XFD24" s="21"/>
    </row>
    <row r="25" s="22" customFormat="1" spans="1:16384">
      <c r="A25" s="21"/>
      <c r="B25" s="21"/>
      <c r="C25" s="21"/>
      <c r="D25" s="21"/>
      <c r="E25" s="42"/>
      <c r="F25" s="43"/>
      <c r="G25" s="42"/>
      <c r="H25" s="42"/>
      <c r="I25" s="42"/>
      <c r="J25" s="21"/>
      <c r="K25" s="42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  <c r="XFC25" s="21"/>
      <c r="XFD25" s="21"/>
    </row>
    <row r="26" s="22" customFormat="1" spans="1:16384">
      <c r="A26" s="21"/>
      <c r="B26" s="21"/>
      <c r="C26" s="21"/>
      <c r="D26" s="21"/>
      <c r="E26" s="42"/>
      <c r="F26" s="43"/>
      <c r="G26" s="42"/>
      <c r="H26" s="42"/>
      <c r="I26" s="42"/>
      <c r="J26" s="21"/>
      <c r="K26" s="42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  <c r="XFC26" s="21"/>
      <c r="XFD26" s="21"/>
    </row>
    <row r="27" s="22" customFormat="1" spans="1:16384">
      <c r="A27" s="21"/>
      <c r="B27" s="21"/>
      <c r="C27" s="21"/>
      <c r="D27" s="21"/>
      <c r="E27" s="42"/>
      <c r="F27" s="43"/>
      <c r="G27" s="42"/>
      <c r="H27" s="42"/>
      <c r="I27" s="42"/>
      <c r="J27" s="21"/>
      <c r="K27" s="42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  <c r="XFA27" s="21"/>
      <c r="XFB27" s="21"/>
      <c r="XFC27" s="21"/>
      <c r="XFD27" s="21"/>
    </row>
    <row r="28" s="22" customFormat="1" spans="1:16384">
      <c r="A28" s="21"/>
      <c r="B28" s="21"/>
      <c r="C28" s="21"/>
      <c r="D28" s="21"/>
      <c r="E28" s="42"/>
      <c r="F28" s="43"/>
      <c r="G28" s="42"/>
      <c r="H28" s="42"/>
      <c r="I28" s="42"/>
      <c r="J28" s="21"/>
      <c r="K28" s="42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  <c r="XFC28" s="21"/>
      <c r="XFD28" s="21"/>
    </row>
    <row r="29" s="22" customFormat="1" spans="1:16384">
      <c r="A29" s="21"/>
      <c r="B29" s="21"/>
      <c r="C29" s="21"/>
      <c r="D29" s="21"/>
      <c r="E29" s="42"/>
      <c r="F29" s="43"/>
      <c r="G29" s="42"/>
      <c r="H29" s="42"/>
      <c r="I29" s="42"/>
      <c r="J29" s="21"/>
      <c r="K29" s="42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  <c r="XFA29" s="21"/>
      <c r="XFB29" s="21"/>
      <c r="XFC29" s="21"/>
      <c r="XFD29" s="21"/>
    </row>
    <row r="30" s="22" customFormat="1" spans="1:16384">
      <c r="A30" s="21"/>
      <c r="B30" s="21"/>
      <c r="C30" s="21"/>
      <c r="D30" s="21"/>
      <c r="E30" s="42"/>
      <c r="F30" s="43"/>
      <c r="G30" s="42"/>
      <c r="H30" s="42"/>
      <c r="I30" s="42"/>
      <c r="J30" s="21"/>
      <c r="K30" s="42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  <c r="XFA30" s="21"/>
      <c r="XFB30" s="21"/>
      <c r="XFC30" s="21"/>
      <c r="XFD30" s="21"/>
    </row>
    <row r="31" s="22" customFormat="1" spans="1:16384">
      <c r="A31" s="21"/>
      <c r="B31" s="21"/>
      <c r="C31" s="21"/>
      <c r="D31" s="21"/>
      <c r="E31" s="42"/>
      <c r="F31" s="43"/>
      <c r="G31" s="42"/>
      <c r="H31" s="42"/>
      <c r="I31" s="42"/>
      <c r="J31" s="21"/>
      <c r="K31" s="42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  <c r="XFA31" s="21"/>
      <c r="XFB31" s="21"/>
      <c r="XFC31" s="21"/>
      <c r="XFD31" s="21"/>
    </row>
    <row r="32" s="22" customFormat="1" spans="1:16384">
      <c r="A32" s="21"/>
      <c r="B32" s="21"/>
      <c r="C32" s="21"/>
      <c r="D32" s="21"/>
      <c r="E32" s="42"/>
      <c r="F32" s="43"/>
      <c r="G32" s="42"/>
      <c r="H32" s="42"/>
      <c r="I32" s="42"/>
      <c r="J32" s="21"/>
      <c r="K32" s="42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Q32" s="21"/>
      <c r="XER32" s="21"/>
      <c r="XES32" s="21"/>
      <c r="XET32" s="21"/>
      <c r="XEU32" s="21"/>
      <c r="XEV32" s="21"/>
      <c r="XEW32" s="21"/>
      <c r="XEX32" s="21"/>
      <c r="XEY32" s="21"/>
      <c r="XEZ32" s="21"/>
      <c r="XFA32" s="21"/>
      <c r="XFB32" s="21"/>
      <c r="XFC32" s="21"/>
      <c r="XFD32" s="21"/>
    </row>
    <row r="33" s="22" customFormat="1" spans="1:16384">
      <c r="A33" s="21"/>
      <c r="B33" s="21"/>
      <c r="C33" s="21"/>
      <c r="D33" s="21"/>
      <c r="E33" s="42"/>
      <c r="F33" s="43"/>
      <c r="G33" s="42"/>
      <c r="H33" s="42"/>
      <c r="I33" s="42"/>
      <c r="J33" s="21"/>
      <c r="K33" s="42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Q33" s="21"/>
      <c r="XER33" s="21"/>
      <c r="XES33" s="21"/>
      <c r="XET33" s="21"/>
      <c r="XEU33" s="21"/>
      <c r="XEV33" s="21"/>
      <c r="XEW33" s="21"/>
      <c r="XEX33" s="21"/>
      <c r="XEY33" s="21"/>
      <c r="XEZ33" s="21"/>
      <c r="XFA33" s="21"/>
      <c r="XFB33" s="21"/>
      <c r="XFC33" s="21"/>
      <c r="XFD33" s="21"/>
    </row>
    <row r="34" s="22" customFormat="1" spans="1:16384">
      <c r="A34" s="21"/>
      <c r="B34" s="21"/>
      <c r="C34" s="21"/>
      <c r="D34" s="21"/>
      <c r="E34" s="42"/>
      <c r="F34" s="43"/>
      <c r="G34" s="42"/>
      <c r="H34" s="42"/>
      <c r="I34" s="42"/>
      <c r="J34" s="21"/>
      <c r="K34" s="42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Q34" s="21"/>
      <c r="XER34" s="21"/>
      <c r="XES34" s="21"/>
      <c r="XET34" s="21"/>
      <c r="XEU34" s="21"/>
      <c r="XEV34" s="21"/>
      <c r="XEW34" s="21"/>
      <c r="XEX34" s="21"/>
      <c r="XEY34" s="21"/>
      <c r="XEZ34" s="21"/>
      <c r="XFA34" s="21"/>
      <c r="XFB34" s="21"/>
      <c r="XFC34" s="21"/>
      <c r="XFD34" s="21"/>
    </row>
    <row r="35" s="22" customFormat="1" spans="1:16384">
      <c r="A35" s="21"/>
      <c r="B35" s="21"/>
      <c r="C35" s="21"/>
      <c r="D35" s="21"/>
      <c r="E35" s="42"/>
      <c r="F35" s="43"/>
      <c r="G35" s="42"/>
      <c r="H35" s="42"/>
      <c r="I35" s="42"/>
      <c r="J35" s="21"/>
      <c r="K35" s="42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1"/>
      <c r="XEJ35" s="21"/>
      <c r="XEK35" s="21"/>
      <c r="XEL35" s="21"/>
      <c r="XEM35" s="21"/>
      <c r="XEN35" s="21"/>
      <c r="XEO35" s="21"/>
      <c r="XEP35" s="21"/>
      <c r="XEQ35" s="21"/>
      <c r="XER35" s="21"/>
      <c r="XES35" s="21"/>
      <c r="XET35" s="21"/>
      <c r="XEU35" s="21"/>
      <c r="XEV35" s="21"/>
      <c r="XEW35" s="21"/>
      <c r="XEX35" s="21"/>
      <c r="XEY35" s="21"/>
      <c r="XEZ35" s="21"/>
      <c r="XFA35" s="21"/>
      <c r="XFB35" s="21"/>
      <c r="XFC35" s="21"/>
      <c r="XFD35" s="21"/>
    </row>
    <row r="36" s="22" customFormat="1" spans="1:16384">
      <c r="A36" s="21"/>
      <c r="B36" s="21"/>
      <c r="C36" s="21"/>
      <c r="D36" s="21"/>
      <c r="E36" s="42"/>
      <c r="F36" s="43"/>
      <c r="G36" s="42"/>
      <c r="H36" s="42"/>
      <c r="I36" s="42"/>
      <c r="J36" s="21"/>
      <c r="K36" s="42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  <c r="XDI36" s="21"/>
      <c r="XDJ36" s="21"/>
      <c r="XDK36" s="21"/>
      <c r="XDL36" s="21"/>
      <c r="XDM36" s="21"/>
      <c r="XDN36" s="21"/>
      <c r="XDO36" s="21"/>
      <c r="XDP36" s="21"/>
      <c r="XDQ36" s="21"/>
      <c r="XDR36" s="21"/>
      <c r="XDS36" s="21"/>
      <c r="XDT36" s="21"/>
      <c r="XDU36" s="21"/>
      <c r="XDV36" s="21"/>
      <c r="XDW36" s="21"/>
      <c r="XDX36" s="21"/>
      <c r="XDY36" s="21"/>
      <c r="XDZ36" s="21"/>
      <c r="XEA36" s="21"/>
      <c r="XEB36" s="21"/>
      <c r="XEC36" s="21"/>
      <c r="XED36" s="21"/>
      <c r="XEE36" s="21"/>
      <c r="XEF36" s="21"/>
      <c r="XEG36" s="21"/>
      <c r="XEH36" s="21"/>
      <c r="XEI36" s="21"/>
      <c r="XEJ36" s="21"/>
      <c r="XEK36" s="21"/>
      <c r="XEL36" s="21"/>
      <c r="XEM36" s="21"/>
      <c r="XEN36" s="21"/>
      <c r="XEO36" s="21"/>
      <c r="XEP36" s="21"/>
      <c r="XEQ36" s="21"/>
      <c r="XER36" s="21"/>
      <c r="XES36" s="21"/>
      <c r="XET36" s="21"/>
      <c r="XEU36" s="21"/>
      <c r="XEV36" s="21"/>
      <c r="XEW36" s="21"/>
      <c r="XEX36" s="21"/>
      <c r="XEY36" s="21"/>
      <c r="XEZ36" s="21"/>
      <c r="XFA36" s="21"/>
      <c r="XFB36" s="21"/>
      <c r="XFC36" s="21"/>
      <c r="XFD36" s="21"/>
    </row>
    <row r="37" s="22" customFormat="1" spans="1:16384">
      <c r="A37" s="21"/>
      <c r="B37" s="21"/>
      <c r="C37" s="21"/>
      <c r="D37" s="21"/>
      <c r="E37" s="42"/>
      <c r="F37" s="43"/>
      <c r="G37" s="42"/>
      <c r="H37" s="42"/>
      <c r="I37" s="42"/>
      <c r="J37" s="21"/>
      <c r="K37" s="42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  <c r="XDI37" s="21"/>
      <c r="XDJ37" s="21"/>
      <c r="XDK37" s="21"/>
      <c r="XDL37" s="21"/>
      <c r="XDM37" s="21"/>
      <c r="XDN37" s="21"/>
      <c r="XDO37" s="21"/>
      <c r="XDP37" s="21"/>
      <c r="XDQ37" s="21"/>
      <c r="XDR37" s="21"/>
      <c r="XDS37" s="21"/>
      <c r="XDT37" s="21"/>
      <c r="XDU37" s="21"/>
      <c r="XDV37" s="21"/>
      <c r="XDW37" s="21"/>
      <c r="XDX37" s="21"/>
      <c r="XDY37" s="21"/>
      <c r="XDZ37" s="21"/>
      <c r="XEA37" s="21"/>
      <c r="XEB37" s="21"/>
      <c r="XEC37" s="21"/>
      <c r="XED37" s="21"/>
      <c r="XEE37" s="21"/>
      <c r="XEF37" s="21"/>
      <c r="XEG37" s="21"/>
      <c r="XEH37" s="21"/>
      <c r="XEI37" s="21"/>
      <c r="XEJ37" s="21"/>
      <c r="XEK37" s="21"/>
      <c r="XEL37" s="21"/>
      <c r="XEM37" s="21"/>
      <c r="XEN37" s="21"/>
      <c r="XEO37" s="21"/>
      <c r="XEP37" s="21"/>
      <c r="XEQ37" s="21"/>
      <c r="XER37" s="21"/>
      <c r="XES37" s="21"/>
      <c r="XET37" s="21"/>
      <c r="XEU37" s="21"/>
      <c r="XEV37" s="21"/>
      <c r="XEW37" s="21"/>
      <c r="XEX37" s="21"/>
      <c r="XEY37" s="21"/>
      <c r="XEZ37" s="21"/>
      <c r="XFA37" s="21"/>
      <c r="XFB37" s="21"/>
      <c r="XFC37" s="21"/>
      <c r="XFD37" s="21"/>
    </row>
    <row r="38" s="22" customFormat="1" spans="1:16384">
      <c r="A38" s="21"/>
      <c r="B38" s="21"/>
      <c r="C38" s="21"/>
      <c r="D38" s="21"/>
      <c r="E38" s="42"/>
      <c r="F38" s="43"/>
      <c r="G38" s="42"/>
      <c r="H38" s="42"/>
      <c r="I38" s="42"/>
      <c r="J38" s="21"/>
      <c r="K38" s="42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1"/>
      <c r="XEJ38" s="21"/>
      <c r="XEK38" s="21"/>
      <c r="XEL38" s="21"/>
      <c r="XEM38" s="21"/>
      <c r="XEN38" s="21"/>
      <c r="XEO38" s="21"/>
      <c r="XEP38" s="21"/>
      <c r="XEQ38" s="21"/>
      <c r="XER38" s="21"/>
      <c r="XES38" s="21"/>
      <c r="XET38" s="21"/>
      <c r="XEU38" s="21"/>
      <c r="XEV38" s="21"/>
      <c r="XEW38" s="21"/>
      <c r="XEX38" s="21"/>
      <c r="XEY38" s="21"/>
      <c r="XEZ38" s="21"/>
      <c r="XFA38" s="21"/>
      <c r="XFB38" s="21"/>
      <c r="XFC38" s="21"/>
      <c r="XFD38" s="21"/>
    </row>
    <row r="39" s="22" customFormat="1" spans="1:16384">
      <c r="A39" s="21"/>
      <c r="B39" s="21"/>
      <c r="C39" s="21"/>
      <c r="D39" s="21"/>
      <c r="E39" s="42"/>
      <c r="F39" s="43"/>
      <c r="G39" s="42"/>
      <c r="H39" s="42"/>
      <c r="I39" s="42"/>
      <c r="J39" s="21"/>
      <c r="K39" s="42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Q39" s="21"/>
      <c r="XER39" s="21"/>
      <c r="XES39" s="21"/>
      <c r="XET39" s="21"/>
      <c r="XEU39" s="21"/>
      <c r="XEV39" s="21"/>
      <c r="XEW39" s="21"/>
      <c r="XEX39" s="21"/>
      <c r="XEY39" s="21"/>
      <c r="XEZ39" s="21"/>
      <c r="XFA39" s="21"/>
      <c r="XFB39" s="21"/>
      <c r="XFC39" s="21"/>
      <c r="XFD39" s="21"/>
    </row>
    <row r="40" s="22" customFormat="1" spans="1:16384">
      <c r="A40" s="21"/>
      <c r="B40" s="21"/>
      <c r="C40" s="21"/>
      <c r="D40" s="21"/>
      <c r="E40" s="42"/>
      <c r="F40" s="43"/>
      <c r="G40" s="42"/>
      <c r="H40" s="42"/>
      <c r="I40" s="42"/>
      <c r="J40" s="21"/>
      <c r="K40" s="42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  <c r="XEM40" s="21"/>
      <c r="XEN40" s="21"/>
      <c r="XEO40" s="21"/>
      <c r="XEP40" s="21"/>
      <c r="XEQ40" s="21"/>
      <c r="XER40" s="21"/>
      <c r="XES40" s="21"/>
      <c r="XET40" s="21"/>
      <c r="XEU40" s="21"/>
      <c r="XEV40" s="21"/>
      <c r="XEW40" s="21"/>
      <c r="XEX40" s="21"/>
      <c r="XEY40" s="21"/>
      <c r="XEZ40" s="21"/>
      <c r="XFA40" s="21"/>
      <c r="XFB40" s="21"/>
      <c r="XFC40" s="21"/>
      <c r="XFD40" s="21"/>
    </row>
    <row r="41" s="22" customFormat="1" spans="1:16384">
      <c r="A41" s="21"/>
      <c r="B41" s="21"/>
      <c r="C41" s="21"/>
      <c r="D41" s="21"/>
      <c r="E41" s="42"/>
      <c r="F41" s="43"/>
      <c r="G41" s="42"/>
      <c r="H41" s="42"/>
      <c r="I41" s="42"/>
      <c r="J41" s="21"/>
      <c r="K41" s="42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  <c r="XEY41" s="21"/>
      <c r="XEZ41" s="21"/>
      <c r="XFA41" s="21"/>
      <c r="XFB41" s="21"/>
      <c r="XFC41" s="21"/>
      <c r="XFD41" s="21"/>
    </row>
    <row r="42" s="22" customFormat="1" spans="1:16384">
      <c r="A42" s="21"/>
      <c r="B42" s="21"/>
      <c r="C42" s="21"/>
      <c r="D42" s="21"/>
      <c r="E42" s="42"/>
      <c r="F42" s="43"/>
      <c r="G42" s="42"/>
      <c r="H42" s="42"/>
      <c r="I42" s="42"/>
      <c r="J42" s="21"/>
      <c r="K42" s="42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  <c r="XFC42" s="21"/>
      <c r="XFD42" s="21"/>
    </row>
    <row r="43" s="22" customFormat="1" spans="1:16384">
      <c r="A43" s="21"/>
      <c r="B43" s="21"/>
      <c r="C43" s="21"/>
      <c r="D43" s="21"/>
      <c r="E43" s="42"/>
      <c r="F43" s="43"/>
      <c r="G43" s="42"/>
      <c r="H43" s="42"/>
      <c r="I43" s="42"/>
      <c r="J43" s="21"/>
      <c r="K43" s="42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  <c r="XFC43" s="21"/>
      <c r="XFD43" s="21"/>
    </row>
    <row r="44" s="22" customFormat="1" spans="1:16384">
      <c r="A44" s="21"/>
      <c r="B44" s="21"/>
      <c r="C44" s="21"/>
      <c r="D44" s="21"/>
      <c r="E44" s="42"/>
      <c r="F44" s="43"/>
      <c r="G44" s="42"/>
      <c r="H44" s="42"/>
      <c r="I44" s="42"/>
      <c r="J44" s="21"/>
      <c r="K44" s="42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  <c r="XFC44" s="21"/>
      <c r="XFD44" s="21"/>
    </row>
  </sheetData>
  <mergeCells count="1">
    <mergeCell ref="A1:L1"/>
  </mergeCells>
  <conditionalFormatting sqref="E7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workbookViewId="0">
      <selection activeCell="H20" sqref="H20"/>
    </sheetView>
  </sheetViews>
  <sheetFormatPr defaultColWidth="9" defaultRowHeight="13.5"/>
  <cols>
    <col min="1" max="1" width="4.37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75" style="2" customWidth="1"/>
    <col min="8" max="8" width="23.1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40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0" t="s">
        <v>15</v>
      </c>
      <c r="E3" s="8" t="s">
        <v>18</v>
      </c>
      <c r="F3" s="50" t="s">
        <v>19</v>
      </c>
      <c r="G3" s="9" t="s">
        <v>17</v>
      </c>
      <c r="H3" s="10">
        <v>12818</v>
      </c>
      <c r="I3" s="10"/>
      <c r="J3" s="10"/>
      <c r="K3" s="10">
        <v>50</v>
      </c>
      <c r="L3" s="15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0" t="s">
        <v>24</v>
      </c>
      <c r="G4" s="9" t="s">
        <v>17</v>
      </c>
      <c r="H4" s="10">
        <v>2996.92</v>
      </c>
      <c r="I4" s="10"/>
      <c r="J4" s="10"/>
      <c r="K4" s="10">
        <v>50</v>
      </c>
      <c r="L4" s="15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0" t="s">
        <v>26</v>
      </c>
      <c r="E5" s="8" t="s">
        <v>27</v>
      </c>
      <c r="F5" s="50" t="s">
        <v>28</v>
      </c>
      <c r="G5" s="9" t="s">
        <v>17</v>
      </c>
      <c r="H5" s="10">
        <v>7964.8</v>
      </c>
      <c r="I5" s="10"/>
      <c r="J5" s="10"/>
      <c r="K5" s="10">
        <v>50</v>
      </c>
      <c r="L5" s="15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0" t="s">
        <v>32</v>
      </c>
      <c r="G6" s="9" t="s">
        <v>17</v>
      </c>
      <c r="H6" s="10">
        <v>2860</v>
      </c>
      <c r="I6" s="10"/>
      <c r="J6" s="10"/>
      <c r="K6" s="10">
        <v>50</v>
      </c>
      <c r="L6" s="15"/>
      <c r="M6" s="7"/>
    </row>
    <row r="7" ht="15" customHeight="1" spans="1:13">
      <c r="A7" s="12"/>
      <c r="B7" s="13"/>
      <c r="C7" s="7"/>
      <c r="D7" s="7"/>
      <c r="E7" s="7"/>
      <c r="F7" s="7"/>
      <c r="G7" s="14" t="s">
        <v>45</v>
      </c>
      <c r="H7" s="15">
        <f>SUM(H3:H6)</f>
        <v>26639.72</v>
      </c>
      <c r="I7" s="15"/>
      <c r="J7" s="15"/>
      <c r="K7" s="10">
        <f>SUM(K3:K6)</f>
        <v>200</v>
      </c>
      <c r="L7" s="15"/>
      <c r="M7" s="7"/>
    </row>
    <row r="8" ht="15" customHeight="1" spans="1:13">
      <c r="A8" s="16"/>
      <c r="B8" s="17"/>
      <c r="C8" s="7"/>
      <c r="D8" s="7"/>
      <c r="E8" s="7"/>
      <c r="F8" s="7"/>
      <c r="G8" s="14" t="s">
        <v>46</v>
      </c>
      <c r="H8" s="10">
        <f>50*4</f>
        <v>200</v>
      </c>
      <c r="I8" s="10"/>
      <c r="J8" s="10"/>
      <c r="K8" s="10"/>
      <c r="L8" s="10"/>
      <c r="M8" s="7"/>
    </row>
    <row r="9" ht="15" customHeight="1" spans="1:13">
      <c r="A9" s="16"/>
      <c r="B9" s="17"/>
      <c r="C9" s="7"/>
      <c r="D9" s="7"/>
      <c r="E9" s="7"/>
      <c r="F9" s="7"/>
      <c r="G9" s="14" t="s">
        <v>47</v>
      </c>
      <c r="H9" s="18">
        <f>ROUND((H7+H8)*0.78%,2)</f>
        <v>209.35</v>
      </c>
      <c r="I9" s="18"/>
      <c r="J9" s="18"/>
      <c r="K9" s="18"/>
      <c r="L9" s="18"/>
      <c r="M9" s="7"/>
    </row>
    <row r="10" ht="15" customHeight="1" spans="1:13">
      <c r="A10" s="16"/>
      <c r="B10" s="17"/>
      <c r="C10" s="7"/>
      <c r="D10" s="7"/>
      <c r="E10" s="7"/>
      <c r="F10" s="7"/>
      <c r="G10" s="14" t="s">
        <v>48</v>
      </c>
      <c r="H10" s="7">
        <f>ROUND((H7+H8)*6%,2)</f>
        <v>1610.38</v>
      </c>
      <c r="I10" s="19"/>
      <c r="J10" s="19"/>
      <c r="K10" s="19"/>
      <c r="L10" s="19"/>
      <c r="M10" s="19"/>
    </row>
    <row r="11" ht="15" customHeight="1" spans="1:15">
      <c r="A11" s="16"/>
      <c r="B11" s="17"/>
      <c r="C11" s="7"/>
      <c r="D11" s="7"/>
      <c r="E11" s="7"/>
      <c r="F11" s="7"/>
      <c r="G11" s="14" t="s">
        <v>49</v>
      </c>
      <c r="H11" s="19">
        <f>H7+H8+H9+H10</f>
        <v>28659.45</v>
      </c>
      <c r="I11" s="19"/>
      <c r="J11" s="19"/>
      <c r="K11" s="19"/>
      <c r="L11" s="19"/>
      <c r="M11" s="19"/>
      <c r="O11" s="1">
        <f>SUM(H7:H9)</f>
        <v>27049.07</v>
      </c>
    </row>
    <row r="12" ht="30" customHeight="1" spans="1:7">
      <c r="A12" s="20"/>
      <c r="B12" s="20"/>
      <c r="C12" s="20"/>
      <c r="D12" s="20"/>
      <c r="E12" s="20"/>
      <c r="F12" s="20"/>
      <c r="G12" s="20"/>
    </row>
    <row r="13" ht="30" customHeight="1" spans="1:7">
      <c r="A13" s="20"/>
      <c r="B13" s="20"/>
      <c r="C13" s="20"/>
      <c r="D13" s="20"/>
      <c r="E13" s="20"/>
      <c r="F13" s="20"/>
      <c r="G13" s="20"/>
    </row>
    <row r="14" ht="30" customHeight="1" spans="1:7">
      <c r="A14" s="20"/>
      <c r="B14" s="20"/>
      <c r="C14" s="20"/>
      <c r="D14" s="20"/>
      <c r="E14" s="20"/>
      <c r="F14" s="20"/>
      <c r="G14" s="20"/>
    </row>
  </sheetData>
  <mergeCells count="1">
    <mergeCell ref="A1:M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tabSelected="1" workbookViewId="0">
      <selection activeCell="H5" sqref="H5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0" t="s">
        <v>15</v>
      </c>
      <c r="E3" s="8" t="s">
        <v>18</v>
      </c>
      <c r="F3" s="50" t="s">
        <v>19</v>
      </c>
      <c r="G3" s="9" t="s">
        <v>17</v>
      </c>
      <c r="H3" s="10">
        <v>7800</v>
      </c>
      <c r="I3" s="10"/>
      <c r="J3" s="10"/>
      <c r="K3" s="10">
        <v>50</v>
      </c>
      <c r="L3" s="15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0" t="s">
        <v>24</v>
      </c>
      <c r="G4" s="9" t="s">
        <v>17</v>
      </c>
      <c r="H4" s="10">
        <v>2664.28</v>
      </c>
      <c r="I4" s="10"/>
      <c r="J4" s="10"/>
      <c r="K4" s="10">
        <v>50</v>
      </c>
      <c r="L4" s="15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0" t="s">
        <v>26</v>
      </c>
      <c r="E5" s="8" t="s">
        <v>27</v>
      </c>
      <c r="F5" s="50" t="s">
        <v>28</v>
      </c>
      <c r="G5" s="9" t="s">
        <v>17</v>
      </c>
      <c r="H5" s="10">
        <f>6945.6+1200</f>
        <v>8145.6</v>
      </c>
      <c r="I5" s="10"/>
      <c r="J5" s="10"/>
      <c r="K5" s="10">
        <v>50</v>
      </c>
      <c r="L5" s="15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0" t="s">
        <v>32</v>
      </c>
      <c r="G6" s="9" t="s">
        <v>17</v>
      </c>
      <c r="H6" s="10">
        <v>2710</v>
      </c>
      <c r="I6" s="10"/>
      <c r="J6" s="10"/>
      <c r="K6" s="10">
        <v>50</v>
      </c>
      <c r="L6" s="15"/>
      <c r="M6" s="7"/>
    </row>
    <row r="7" ht="15" customHeight="1" spans="1:13">
      <c r="A7" s="7">
        <v>5</v>
      </c>
      <c r="B7" s="11" t="s">
        <v>33</v>
      </c>
      <c r="C7" s="7"/>
      <c r="D7" s="8"/>
      <c r="E7" s="8"/>
      <c r="F7" s="8"/>
      <c r="G7" s="9" t="s">
        <v>17</v>
      </c>
      <c r="H7" s="10">
        <f>231.5*19+22*8</f>
        <v>4574.5</v>
      </c>
      <c r="I7" s="10"/>
      <c r="J7" s="10"/>
      <c r="K7" s="10"/>
      <c r="L7" s="15"/>
      <c r="M7" s="7"/>
    </row>
    <row r="8" ht="15" customHeight="1" spans="1:13">
      <c r="A8" s="12"/>
      <c r="B8" s="13"/>
      <c r="C8" s="7"/>
      <c r="D8" s="7"/>
      <c r="E8" s="7"/>
      <c r="F8" s="7"/>
      <c r="G8" s="14" t="s">
        <v>45</v>
      </c>
      <c r="H8" s="15">
        <f>SUM(H3:H7)</f>
        <v>25894.38</v>
      </c>
      <c r="I8" s="15"/>
      <c r="J8" s="15"/>
      <c r="K8" s="10">
        <f>SUM(K3:K6)</f>
        <v>200</v>
      </c>
      <c r="L8" s="15"/>
      <c r="M8" s="7"/>
    </row>
    <row r="9" ht="15" customHeight="1" spans="1:13">
      <c r="A9" s="16"/>
      <c r="B9" s="17"/>
      <c r="C9" s="7"/>
      <c r="D9" s="7"/>
      <c r="E9" s="7"/>
      <c r="F9" s="7"/>
      <c r="G9" s="14" t="s">
        <v>52</v>
      </c>
      <c r="H9" s="10">
        <f>50*5+200</f>
        <v>450</v>
      </c>
      <c r="I9" s="15"/>
      <c r="J9" s="15"/>
      <c r="K9" s="10"/>
      <c r="L9" s="15"/>
      <c r="M9" s="7"/>
    </row>
    <row r="10" ht="15" customHeight="1" spans="1:13">
      <c r="A10" s="16"/>
      <c r="B10" s="17"/>
      <c r="C10" s="7"/>
      <c r="D10" s="7"/>
      <c r="E10" s="7"/>
      <c r="F10" s="7"/>
      <c r="G10" s="14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6"/>
      <c r="B11" s="17"/>
      <c r="C11" s="7"/>
      <c r="D11" s="7"/>
      <c r="E11" s="7"/>
      <c r="F11" s="7"/>
      <c r="G11" s="14" t="s">
        <v>47</v>
      </c>
      <c r="H11" s="18">
        <f>ROUND((H8+H9+H10)*0.78%,2)</f>
        <v>207.44</v>
      </c>
      <c r="I11" s="18"/>
      <c r="J11" s="18"/>
      <c r="K11" s="18"/>
      <c r="L11" s="18"/>
      <c r="M11" s="7"/>
    </row>
    <row r="12" ht="15" customHeight="1" spans="1:13">
      <c r="A12" s="16"/>
      <c r="B12" s="17"/>
      <c r="C12" s="7"/>
      <c r="D12" s="7"/>
      <c r="E12" s="7"/>
      <c r="F12" s="7"/>
      <c r="G12" s="14" t="s">
        <v>48</v>
      </c>
      <c r="H12" s="7">
        <f>ROUND((H8+H9+H10)*6%,2)</f>
        <v>1595.66</v>
      </c>
      <c r="I12" s="19"/>
      <c r="J12" s="19"/>
      <c r="K12" s="19"/>
      <c r="L12" s="19"/>
      <c r="M12" s="19"/>
    </row>
    <row r="13" ht="15" customHeight="1" spans="1:15">
      <c r="A13" s="16"/>
      <c r="B13" s="17"/>
      <c r="C13" s="7"/>
      <c r="D13" s="7"/>
      <c r="E13" s="7"/>
      <c r="F13" s="7"/>
      <c r="G13" s="14" t="s">
        <v>49</v>
      </c>
      <c r="H13" s="19">
        <f>H8+H10+H9+H11+H12</f>
        <v>28397.48</v>
      </c>
      <c r="I13" s="19"/>
      <c r="J13" s="19"/>
      <c r="K13" s="19"/>
      <c r="L13" s="19"/>
      <c r="M13" s="19"/>
      <c r="O13" s="1">
        <f>SUM(H8:H11)</f>
        <v>26801.82</v>
      </c>
    </row>
    <row r="14" ht="30" customHeight="1" spans="1:7">
      <c r="A14" s="20"/>
      <c r="B14" s="20"/>
      <c r="C14" s="20"/>
      <c r="D14" s="20"/>
      <c r="E14" s="20"/>
      <c r="F14" s="20"/>
      <c r="G14" s="20"/>
    </row>
    <row r="15" ht="30" customHeight="1" spans="1:7">
      <c r="A15" s="20"/>
      <c r="B15" s="20"/>
      <c r="C15" s="20"/>
      <c r="D15" s="20"/>
      <c r="E15" s="20"/>
      <c r="F15" s="20"/>
      <c r="G15" s="20"/>
    </row>
    <row r="16" ht="30" customHeight="1" spans="1:7">
      <c r="A16" s="20"/>
      <c r="B16" s="20"/>
      <c r="C16" s="20"/>
      <c r="D16" s="20"/>
      <c r="E16" s="20"/>
      <c r="F16" s="20"/>
      <c r="G16" s="20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天坤员工在离职名单</vt:lpstr>
      <vt:lpstr>2021年3月份费用结算表</vt:lpstr>
      <vt:lpstr>2021年4月份费用结算表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゛娜娜</cp:lastModifiedBy>
  <dcterms:created xsi:type="dcterms:W3CDTF">2008-09-11T09:22:00Z</dcterms:created>
  <dcterms:modified xsi:type="dcterms:W3CDTF">2021-05-18T07:42:36Z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fac8f8ff42184ea59766f5664f160750</vt:lpwstr>
  </property>
  <property fmtid="{D5CDD505-2E9C-101B-9397-08002B2CF9AE}" pid="3" name="KSOProductBuildVer">
    <vt:lpwstr>2052-11.1.0.10495</vt:lpwstr>
  </property>
</Properties>
</file>