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劳务费" sheetId="5" r:id="rId1"/>
    <sheet name="黄骅劳务" sheetId="3" state="hidden" r:id="rId2"/>
    <sheet name="奖罚" sheetId="4" r:id="rId3"/>
    <sheet name="安路普" sheetId="7" r:id="rId4"/>
    <sheet name="Sheet1" sheetId="8" r:id="rId5"/>
    <sheet name="Sheet2" sheetId="9" r:id="rId6"/>
  </sheets>
  <definedNames>
    <definedName name="_xlnm._FilterDatabase" localSheetId="0" hidden="1">劳务费!$A$2:$R$87</definedName>
    <definedName name="_xlnm._FilterDatabase" localSheetId="1" hidden="1">黄骅劳务!$A$1:$U$48</definedName>
    <definedName name="_xlnm.Print_Area" localSheetId="0">劳务费!$A$1:$Q$87</definedName>
    <definedName name="_xlnm.Print_Titles" localSheetId="1">黄骅劳务!$1:$2</definedName>
    <definedName name="_xlnm.Print_Titles" localSheetId="0">劳务费!$2:$2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M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奖励的</t>
        </r>
      </text>
    </comment>
    <comment ref="M4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秋工服</t>
        </r>
      </text>
    </comment>
  </commentList>
</comments>
</file>

<file path=xl/sharedStrings.xml><?xml version="1.0" encoding="utf-8"?>
<sst xmlns="http://schemas.openxmlformats.org/spreadsheetml/2006/main" count="739" uniqueCount="207">
  <si>
    <t>众智鑫成劳务公司2021年04月份工人工资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</si>
  <si>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</si>
  <si>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</si>
  <si>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</si>
  <si>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</si>
  <si>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</si>
  <si>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</si>
  <si>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</si>
  <si>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调整工资前工时</t>
  </si>
  <si>
    <t>盘点工时</t>
  </si>
  <si>
    <t>调整前工资</t>
  </si>
  <si>
    <t>其他</t>
  </si>
  <si>
    <t>车间扣款</t>
  </si>
  <si>
    <t>工资</t>
  </si>
  <si>
    <t>饭补</t>
  </si>
  <si>
    <t>工资合计</t>
  </si>
  <si>
    <t>备注</t>
  </si>
  <si>
    <t>前工序</t>
  </si>
  <si>
    <t>李秀兰</t>
  </si>
  <si>
    <t>临时工</t>
  </si>
  <si>
    <t>刘秀芝</t>
  </si>
  <si>
    <t>李鑫阔</t>
  </si>
  <si>
    <t>焊接车间</t>
  </si>
  <si>
    <t>姜砚田</t>
  </si>
  <si>
    <t>齐建鹏</t>
  </si>
  <si>
    <t>王淑霞</t>
  </si>
  <si>
    <t>冯连英</t>
  </si>
  <si>
    <t>孙洪霞</t>
  </si>
  <si>
    <t>杨芳俊</t>
  </si>
  <si>
    <t>呼如霞</t>
  </si>
  <si>
    <t>刘俊凤</t>
  </si>
  <si>
    <t>韩桂芳</t>
  </si>
  <si>
    <t>任春杰</t>
  </si>
  <si>
    <t>未满十天</t>
  </si>
  <si>
    <t>张余香</t>
  </si>
  <si>
    <t>张素娥</t>
  </si>
  <si>
    <t>朱希洪</t>
  </si>
  <si>
    <t>骨架组装</t>
  </si>
  <si>
    <t>刘昌嘉</t>
  </si>
  <si>
    <t>徐旭</t>
  </si>
  <si>
    <t>徐福祥</t>
  </si>
  <si>
    <t>王文博</t>
  </si>
  <si>
    <t>高霞</t>
  </si>
  <si>
    <t>张贵敏</t>
  </si>
  <si>
    <t>座椅车间</t>
  </si>
  <si>
    <t>张冰</t>
  </si>
  <si>
    <t>韩萌萌</t>
  </si>
  <si>
    <t>张贺宁</t>
  </si>
  <si>
    <t>韩明毅</t>
  </si>
  <si>
    <t>赵长流</t>
  </si>
  <si>
    <t>赵砚利</t>
  </si>
  <si>
    <t>缝纫车间</t>
  </si>
  <si>
    <t>任苏玲</t>
  </si>
  <si>
    <t>2019-09-20</t>
  </si>
  <si>
    <t>彭洪香</t>
  </si>
  <si>
    <t>2019-10-04</t>
  </si>
  <si>
    <t>发泡车间</t>
  </si>
  <si>
    <t>田金梅</t>
  </si>
  <si>
    <t>2020-04-03</t>
  </si>
  <si>
    <t>崔宪晶</t>
  </si>
  <si>
    <t>2020-08-19</t>
  </si>
  <si>
    <t>魏福杰</t>
  </si>
  <si>
    <t>2020-03-12</t>
  </si>
  <si>
    <t>于俊焕</t>
  </si>
  <si>
    <t>2020-04-15</t>
  </si>
  <si>
    <t>于海旺</t>
  </si>
  <si>
    <t>孙秋生</t>
  </si>
  <si>
    <t>2020-10-13</t>
  </si>
  <si>
    <t>陈英</t>
  </si>
  <si>
    <t>2020-10-26</t>
  </si>
  <si>
    <t>孙丽</t>
  </si>
  <si>
    <t>2021-02-21</t>
  </si>
  <si>
    <t>王海燕</t>
  </si>
  <si>
    <t>胡建凤</t>
  </si>
  <si>
    <t>刘欢</t>
  </si>
  <si>
    <t>田英</t>
  </si>
  <si>
    <t>高逸群</t>
  </si>
  <si>
    <t>李文康</t>
  </si>
  <si>
    <t>胡馨月</t>
  </si>
  <si>
    <t>刘美琳</t>
  </si>
  <si>
    <t>2021-04-11</t>
  </si>
  <si>
    <t>张荣荣</t>
  </si>
  <si>
    <t>周润杰</t>
  </si>
  <si>
    <t>郑艳</t>
  </si>
  <si>
    <t>刘彦廷</t>
  </si>
  <si>
    <t>王海涛</t>
  </si>
  <si>
    <t>2021-03-10</t>
  </si>
  <si>
    <t>韩阔</t>
  </si>
  <si>
    <t>刘俊岭</t>
  </si>
  <si>
    <t>2021-02-01</t>
  </si>
  <si>
    <t>于家衡</t>
  </si>
  <si>
    <t>2021-03-05</t>
  </si>
  <si>
    <t>车费补贴</t>
  </si>
  <si>
    <t>视觉事业部</t>
  </si>
  <si>
    <t>组装车间</t>
  </si>
  <si>
    <t>王彦华</t>
  </si>
  <si>
    <t>张俊霞</t>
  </si>
  <si>
    <t>注塑车间</t>
  </si>
  <si>
    <t>范泽英</t>
  </si>
  <si>
    <t>赵斌</t>
  </si>
  <si>
    <t>田树治</t>
  </si>
  <si>
    <t>离职清算</t>
  </si>
  <si>
    <t>吕永昌</t>
  </si>
  <si>
    <t>李浩</t>
  </si>
  <si>
    <t>张博翱</t>
  </si>
  <si>
    <t>李策</t>
  </si>
  <si>
    <t>徐若升</t>
  </si>
  <si>
    <t>李亚文</t>
  </si>
  <si>
    <t>离职清算，实物与标签不符</t>
  </si>
  <si>
    <t>杨秋雨</t>
  </si>
  <si>
    <t>张金艳</t>
  </si>
  <si>
    <t>实物与标签不符</t>
  </si>
  <si>
    <t>王文萍</t>
  </si>
  <si>
    <t>王梦梦</t>
  </si>
  <si>
    <t>张崇硕</t>
  </si>
  <si>
    <t>离职清算，辞退</t>
  </si>
  <si>
    <t>刘金宝</t>
  </si>
  <si>
    <t>逄远雯</t>
  </si>
  <si>
    <t>崔金娥</t>
  </si>
  <si>
    <t>代砚伟</t>
  </si>
  <si>
    <t>离职清算，临时工</t>
  </si>
  <si>
    <t>林丽香</t>
  </si>
  <si>
    <t>肖程昆</t>
  </si>
  <si>
    <t>齐博原</t>
  </si>
  <si>
    <t>齐迁锋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</si>
  <si>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</si>
  <si>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</si>
  <si>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</si>
  <si>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</si>
  <si>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</si>
  <si>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</si>
  <si>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</si>
  <si>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</si>
  <si>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</si>
  <si>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</si>
  <si>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</si>
  <si>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</si>
  <si>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</si>
  <si>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</si>
  <si>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</si>
  <si>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</si>
  <si>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</si>
  <si>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</si>
  <si>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</si>
  <si>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</si>
  <si>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</si>
  <si>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</si>
  <si>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</si>
  <si>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</si>
  <si>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</si>
  <si>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</si>
  <si>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</si>
  <si>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</si>
  <si>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</si>
  <si>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</si>
  <si>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发泡</t>
  </si>
  <si>
    <t>何文皓</t>
  </si>
  <si>
    <t>2020-08-28</t>
  </si>
  <si>
    <t>郑守佳</t>
  </si>
  <si>
    <t>陈小岩</t>
  </si>
  <si>
    <t>2020-10-20</t>
  </si>
  <si>
    <t>王楠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</si>
  <si>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</si>
  <si>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</si>
  <si>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</si>
  <si>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</si>
  <si>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</si>
  <si>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</si>
  <si>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</si>
  <si>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</si>
  <si>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</si>
  <si>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</si>
  <si>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</si>
  <si>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</si>
  <si>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</si>
  <si>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</si>
  <si>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</si>
  <si>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</si>
  <si>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</si>
  <si>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</si>
  <si>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</si>
  <si>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</si>
  <si>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</si>
  <si>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</si>
  <si>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</si>
  <si>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</si>
  <si>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</si>
  <si>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</si>
  <si>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</si>
  <si>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</si>
  <si>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</si>
  <si>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</si>
  <si>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众智鑫成劳务公司2021年03月份工人工资</t>
  </si>
  <si>
    <t>安路普</t>
  </si>
  <si>
    <t>孙瑶</t>
  </si>
  <si>
    <t>杜淑芳</t>
  </si>
  <si>
    <t>刘金栋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</si>
  <si>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</si>
  <si>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</si>
  <si>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人员姓名</t>
  </si>
  <si>
    <t>出勤人数</t>
  </si>
  <si>
    <t>补贴金额</t>
  </si>
  <si>
    <t>车辆</t>
  </si>
  <si>
    <t>冀JY666C</t>
  </si>
  <si>
    <t>孙红霞</t>
  </si>
  <si>
    <t>冀JM577C</t>
  </si>
  <si>
    <t>张桂敏</t>
  </si>
</sst>
</file>

<file path=xl/styles.xml><?xml version="1.0" encoding="utf-8"?>
<styleSheet xmlns="http://schemas.openxmlformats.org/spreadsheetml/2006/main">
  <numFmts count="8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178" formatCode="yyyy\-mm\-dd"/>
    <numFmt numFmtId="179" formatCode="yyyy/m/d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42" fillId="21" borderId="9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0" fillId="3" borderId="0" xfId="0" applyFill="1">
      <alignment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/>
      <protection locked="0"/>
    </xf>
    <xf numFmtId="179" fontId="21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0" fontId="5" fillId="0" borderId="1" xfId="0" applyFont="1" applyBorder="1" applyAlignment="1">
      <alignment horizontal="left" vertical="center"/>
    </xf>
    <xf numFmtId="179" fontId="21" fillId="0" borderId="1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P57" sqref="P3:P57"/>
    </sheetView>
  </sheetViews>
  <sheetFormatPr defaultColWidth="9" defaultRowHeight="16.5"/>
  <cols>
    <col min="1" max="1" width="9" style="21"/>
    <col min="2" max="4" width="9" style="22"/>
    <col min="5" max="5" width="11" style="22" customWidth="1"/>
    <col min="6" max="8" width="9" style="22"/>
    <col min="9" max="9" width="7.375" style="22" customWidth="1"/>
    <col min="10" max="13" width="9" style="22"/>
    <col min="14" max="14" width="10.375" style="22"/>
    <col min="15" max="15" width="9" style="22"/>
    <col min="16" max="16" width="10.375" style="22"/>
    <col min="17" max="17" width="12.375" style="22" customWidth="1"/>
  </cols>
  <sheetData>
    <row r="1" ht="18" spans="1:17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ht="33" spans="1:17">
      <c r="A2" s="11" t="s">
        <v>1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88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</row>
    <row r="3" spans="1:17">
      <c r="A3" s="25">
        <f>ROW()-2</f>
        <v>1</v>
      </c>
      <c r="B3" s="26"/>
      <c r="C3" s="11" t="s">
        <v>17</v>
      </c>
      <c r="D3" s="11" t="s">
        <v>18</v>
      </c>
      <c r="E3" s="78">
        <v>44300</v>
      </c>
      <c r="F3" s="11">
        <v>16</v>
      </c>
      <c r="G3" s="11">
        <v>164</v>
      </c>
      <c r="H3" s="11">
        <v>21</v>
      </c>
      <c r="I3" s="11"/>
      <c r="J3" s="11"/>
      <c r="K3" s="11"/>
      <c r="L3" s="11"/>
      <c r="M3" s="11"/>
      <c r="N3" s="25">
        <f>18*(G3-H3-J3)+15*H3+18*0.8*J3+L3-M3</f>
        <v>2889</v>
      </c>
      <c r="O3" s="25">
        <f>F3*5</f>
        <v>80</v>
      </c>
      <c r="P3" s="25">
        <f>ROUND((N3+O3),2)</f>
        <v>2969</v>
      </c>
      <c r="Q3" s="25" t="s">
        <v>19</v>
      </c>
    </row>
    <row r="4" spans="1:17">
      <c r="A4" s="25">
        <f>ROW()-2</f>
        <v>2</v>
      </c>
      <c r="B4" s="26"/>
      <c r="C4" s="11" t="s">
        <v>17</v>
      </c>
      <c r="D4" s="11" t="s">
        <v>20</v>
      </c>
      <c r="E4" s="78">
        <v>44300</v>
      </c>
      <c r="F4" s="11">
        <v>16</v>
      </c>
      <c r="G4" s="11">
        <v>164</v>
      </c>
      <c r="H4" s="11">
        <v>21</v>
      </c>
      <c r="I4" s="11"/>
      <c r="J4" s="11"/>
      <c r="K4" s="11"/>
      <c r="L4" s="11"/>
      <c r="M4" s="11"/>
      <c r="N4" s="25">
        <f>18*(G4-H4-J4)+15*H4+18*0.8*J4+L4-M4</f>
        <v>2889</v>
      </c>
      <c r="O4" s="25">
        <f>F4*5</f>
        <v>80</v>
      </c>
      <c r="P4" s="25">
        <f>ROUND((N4+O4),2)</f>
        <v>2969</v>
      </c>
      <c r="Q4" s="25" t="s">
        <v>19</v>
      </c>
    </row>
    <row r="5" spans="1:17">
      <c r="A5" s="25"/>
      <c r="B5" s="26"/>
      <c r="C5" s="11" t="s">
        <v>17</v>
      </c>
      <c r="D5" s="11" t="s">
        <v>21</v>
      </c>
      <c r="E5" s="78">
        <v>44301</v>
      </c>
      <c r="F5" s="11">
        <v>12</v>
      </c>
      <c r="G5" s="11">
        <v>123</v>
      </c>
      <c r="H5" s="11">
        <v>21</v>
      </c>
      <c r="I5" s="11"/>
      <c r="J5" s="11"/>
      <c r="K5" s="11"/>
      <c r="L5" s="11"/>
      <c r="M5" s="11"/>
      <c r="N5" s="25">
        <f>18*(G5-H5-J5)+15*H5+18*0.8*J5+L5-M5</f>
        <v>2151</v>
      </c>
      <c r="O5" s="25">
        <f>F5*5</f>
        <v>60</v>
      </c>
      <c r="P5" s="25">
        <f>ROUND((N5+O5),2)</f>
        <v>2211</v>
      </c>
      <c r="Q5" s="25" t="s">
        <v>19</v>
      </c>
    </row>
    <row r="6" spans="1:17">
      <c r="A6" s="25">
        <f>ROW()-2</f>
        <v>4</v>
      </c>
      <c r="B6" s="27"/>
      <c r="C6" s="25" t="s">
        <v>22</v>
      </c>
      <c r="D6" s="11" t="s">
        <v>23</v>
      </c>
      <c r="E6" s="78">
        <v>44300</v>
      </c>
      <c r="F6" s="25">
        <v>15</v>
      </c>
      <c r="G6" s="25">
        <v>165</v>
      </c>
      <c r="H6" s="25">
        <v>22</v>
      </c>
      <c r="I6" s="25"/>
      <c r="J6" s="25"/>
      <c r="K6" s="25"/>
      <c r="L6" s="25"/>
      <c r="M6" s="25">
        <v>-100</v>
      </c>
      <c r="N6" s="25">
        <f t="shared" ref="N6:N34" si="0">18*(G6-H6-J6)+15*H6+18*0.8*J6+L6-M6</f>
        <v>3004</v>
      </c>
      <c r="O6" s="25">
        <f t="shared" ref="O6:O34" si="1">F6*5</f>
        <v>75</v>
      </c>
      <c r="P6" s="25">
        <f t="shared" ref="P6:P34" si="2">ROUND((N6+O6),2)</f>
        <v>3079</v>
      </c>
      <c r="Q6" s="25" t="s">
        <v>19</v>
      </c>
    </row>
    <row r="7" spans="1:17">
      <c r="A7" s="25">
        <f>ROW()-2</f>
        <v>5</v>
      </c>
      <c r="B7" s="27"/>
      <c r="C7" s="25" t="s">
        <v>22</v>
      </c>
      <c r="D7" s="11" t="s">
        <v>24</v>
      </c>
      <c r="E7" s="78">
        <v>44300</v>
      </c>
      <c r="F7" s="25">
        <v>10</v>
      </c>
      <c r="G7" s="25">
        <v>110</v>
      </c>
      <c r="H7" s="25">
        <v>22</v>
      </c>
      <c r="I7" s="25"/>
      <c r="J7" s="25"/>
      <c r="K7" s="25"/>
      <c r="L7" s="25"/>
      <c r="M7" s="25"/>
      <c r="N7" s="25">
        <f t="shared" si="0"/>
        <v>1914</v>
      </c>
      <c r="O7" s="25">
        <f t="shared" si="1"/>
        <v>50</v>
      </c>
      <c r="P7" s="25">
        <f t="shared" si="2"/>
        <v>1964</v>
      </c>
      <c r="Q7" s="25" t="s">
        <v>19</v>
      </c>
    </row>
    <row r="8" spans="1:17">
      <c r="A8" s="25">
        <f>ROW()-2</f>
        <v>6</v>
      </c>
      <c r="B8" s="27"/>
      <c r="C8" s="25" t="s">
        <v>22</v>
      </c>
      <c r="D8" s="11" t="s">
        <v>25</v>
      </c>
      <c r="E8" s="78">
        <v>44300</v>
      </c>
      <c r="F8" s="25">
        <v>13</v>
      </c>
      <c r="G8" s="25">
        <v>143</v>
      </c>
      <c r="H8" s="25">
        <v>22</v>
      </c>
      <c r="I8" s="25"/>
      <c r="J8" s="25"/>
      <c r="K8" s="25"/>
      <c r="L8" s="25"/>
      <c r="M8" s="25"/>
      <c r="N8" s="25">
        <f t="shared" si="0"/>
        <v>2508</v>
      </c>
      <c r="O8" s="25">
        <f t="shared" si="1"/>
        <v>65</v>
      </c>
      <c r="P8" s="25">
        <f t="shared" si="2"/>
        <v>2573</v>
      </c>
      <c r="Q8" s="25" t="s">
        <v>19</v>
      </c>
    </row>
    <row r="9" spans="1:17">
      <c r="A9" s="25"/>
      <c r="B9" s="27"/>
      <c r="C9" s="25" t="s">
        <v>22</v>
      </c>
      <c r="D9" s="41" t="s">
        <v>26</v>
      </c>
      <c r="E9" s="78">
        <v>44300</v>
      </c>
      <c r="F9" s="25">
        <v>13</v>
      </c>
      <c r="G9" s="25">
        <v>143</v>
      </c>
      <c r="H9" s="25">
        <v>22</v>
      </c>
      <c r="I9" s="25"/>
      <c r="J9" s="25"/>
      <c r="K9" s="25"/>
      <c r="L9" s="25"/>
      <c r="M9" s="25"/>
      <c r="N9" s="25">
        <f t="shared" si="0"/>
        <v>2508</v>
      </c>
      <c r="O9" s="25">
        <f t="shared" si="1"/>
        <v>65</v>
      </c>
      <c r="P9" s="25">
        <f t="shared" si="2"/>
        <v>2573</v>
      </c>
      <c r="Q9" s="25" t="s">
        <v>19</v>
      </c>
    </row>
    <row r="10" spans="1:17">
      <c r="A10" s="25">
        <f t="shared" ref="A10:A18" si="3">ROW()-2</f>
        <v>8</v>
      </c>
      <c r="B10" s="27"/>
      <c r="C10" s="25" t="s">
        <v>22</v>
      </c>
      <c r="D10" s="11" t="s">
        <v>27</v>
      </c>
      <c r="E10" s="78">
        <v>44306</v>
      </c>
      <c r="F10" s="25">
        <v>10</v>
      </c>
      <c r="G10" s="25">
        <v>110</v>
      </c>
      <c r="H10" s="25">
        <v>22</v>
      </c>
      <c r="I10" s="25"/>
      <c r="J10" s="25"/>
      <c r="K10" s="25"/>
      <c r="L10" s="25"/>
      <c r="M10" s="25"/>
      <c r="N10" s="25">
        <f t="shared" si="0"/>
        <v>1914</v>
      </c>
      <c r="O10" s="25">
        <f t="shared" si="1"/>
        <v>50</v>
      </c>
      <c r="P10" s="25">
        <f t="shared" si="2"/>
        <v>1964</v>
      </c>
      <c r="Q10" s="25" t="s">
        <v>19</v>
      </c>
    </row>
    <row r="11" spans="1:17">
      <c r="A11" s="25">
        <f t="shared" si="3"/>
        <v>9</v>
      </c>
      <c r="B11" s="27"/>
      <c r="C11" s="25" t="s">
        <v>22</v>
      </c>
      <c r="D11" s="11" t="s">
        <v>28</v>
      </c>
      <c r="E11" s="78">
        <v>44306</v>
      </c>
      <c r="F11" s="25">
        <v>11</v>
      </c>
      <c r="G11" s="25">
        <v>121</v>
      </c>
      <c r="H11" s="25">
        <v>22</v>
      </c>
      <c r="I11" s="25"/>
      <c r="J11" s="25"/>
      <c r="K11" s="25"/>
      <c r="L11" s="25"/>
      <c r="M11" s="25"/>
      <c r="N11" s="25">
        <f t="shared" si="0"/>
        <v>2112</v>
      </c>
      <c r="O11" s="25">
        <f t="shared" si="1"/>
        <v>55</v>
      </c>
      <c r="P11" s="25">
        <f t="shared" si="2"/>
        <v>2167</v>
      </c>
      <c r="Q11" s="25" t="s">
        <v>19</v>
      </c>
    </row>
    <row r="12" spans="1:17">
      <c r="A12" s="25">
        <f t="shared" si="3"/>
        <v>10</v>
      </c>
      <c r="B12" s="27"/>
      <c r="C12" s="25" t="s">
        <v>22</v>
      </c>
      <c r="D12" s="11" t="s">
        <v>29</v>
      </c>
      <c r="E12" s="78">
        <v>44306</v>
      </c>
      <c r="F12" s="25">
        <v>11</v>
      </c>
      <c r="G12" s="25">
        <v>121</v>
      </c>
      <c r="H12" s="25">
        <v>22</v>
      </c>
      <c r="I12" s="25"/>
      <c r="J12" s="25"/>
      <c r="K12" s="25"/>
      <c r="L12" s="25"/>
      <c r="M12" s="25"/>
      <c r="N12" s="25">
        <f t="shared" si="0"/>
        <v>2112</v>
      </c>
      <c r="O12" s="25">
        <f t="shared" si="1"/>
        <v>55</v>
      </c>
      <c r="P12" s="25">
        <f t="shared" si="2"/>
        <v>2167</v>
      </c>
      <c r="Q12" s="25" t="s">
        <v>19</v>
      </c>
    </row>
    <row r="13" s="77" customFormat="1" spans="1:17">
      <c r="A13" s="79">
        <f t="shared" si="3"/>
        <v>11</v>
      </c>
      <c r="B13" s="80"/>
      <c r="C13" s="81" t="s">
        <v>22</v>
      </c>
      <c r="D13" s="81" t="s">
        <v>30</v>
      </c>
      <c r="E13" s="82">
        <v>44306</v>
      </c>
      <c r="F13" s="79">
        <v>9</v>
      </c>
      <c r="G13" s="79">
        <v>99</v>
      </c>
      <c r="H13" s="79">
        <v>22</v>
      </c>
      <c r="I13" s="79"/>
      <c r="J13" s="79"/>
      <c r="K13" s="79"/>
      <c r="L13" s="79"/>
      <c r="M13" s="79"/>
      <c r="N13" s="79">
        <f t="shared" si="0"/>
        <v>1716</v>
      </c>
      <c r="O13" s="79">
        <f t="shared" si="1"/>
        <v>45</v>
      </c>
      <c r="P13" s="79">
        <f t="shared" si="2"/>
        <v>1761</v>
      </c>
      <c r="Q13" s="79" t="s">
        <v>19</v>
      </c>
    </row>
    <row r="14" spans="1:17">
      <c r="A14" s="25">
        <f t="shared" si="3"/>
        <v>12</v>
      </c>
      <c r="B14" s="27"/>
      <c r="C14" s="25" t="s">
        <v>22</v>
      </c>
      <c r="D14" s="11" t="s">
        <v>31</v>
      </c>
      <c r="E14" s="78">
        <v>44306</v>
      </c>
      <c r="F14" s="25">
        <v>10</v>
      </c>
      <c r="G14" s="25">
        <v>110</v>
      </c>
      <c r="H14" s="25">
        <v>22</v>
      </c>
      <c r="I14" s="25"/>
      <c r="J14" s="25"/>
      <c r="K14" s="25"/>
      <c r="L14" s="25"/>
      <c r="M14" s="25"/>
      <c r="N14" s="25">
        <f t="shared" si="0"/>
        <v>1914</v>
      </c>
      <c r="O14" s="25">
        <f t="shared" si="1"/>
        <v>50</v>
      </c>
      <c r="P14" s="25">
        <f t="shared" si="2"/>
        <v>1964</v>
      </c>
      <c r="Q14" s="25" t="s">
        <v>19</v>
      </c>
    </row>
    <row r="15" s="77" customFormat="1" spans="1:18">
      <c r="A15" s="79">
        <f t="shared" si="3"/>
        <v>13</v>
      </c>
      <c r="B15" s="80"/>
      <c r="C15" s="79" t="s">
        <v>22</v>
      </c>
      <c r="D15" s="81" t="s">
        <v>32</v>
      </c>
      <c r="E15" s="82">
        <v>44306</v>
      </c>
      <c r="F15" s="79">
        <v>4</v>
      </c>
      <c r="G15" s="79">
        <v>44</v>
      </c>
      <c r="H15" s="79">
        <v>22</v>
      </c>
      <c r="I15" s="79"/>
      <c r="J15" s="79"/>
      <c r="K15" s="79"/>
      <c r="L15" s="79"/>
      <c r="M15" s="79"/>
      <c r="N15" s="79">
        <v>0</v>
      </c>
      <c r="O15" s="79">
        <v>0</v>
      </c>
      <c r="P15" s="79">
        <f t="shared" si="2"/>
        <v>0</v>
      </c>
      <c r="Q15" s="79" t="s">
        <v>19</v>
      </c>
      <c r="R15" s="77" t="s">
        <v>33</v>
      </c>
    </row>
    <row r="16" spans="1:17">
      <c r="A16" s="25">
        <f t="shared" si="3"/>
        <v>14</v>
      </c>
      <c r="B16" s="27"/>
      <c r="C16" s="25" t="s">
        <v>22</v>
      </c>
      <c r="D16" s="11" t="s">
        <v>34</v>
      </c>
      <c r="E16" s="78">
        <v>44306</v>
      </c>
      <c r="F16" s="25">
        <v>10</v>
      </c>
      <c r="G16" s="25">
        <v>110</v>
      </c>
      <c r="H16" s="25">
        <v>22</v>
      </c>
      <c r="I16" s="25"/>
      <c r="J16" s="25"/>
      <c r="K16" s="25"/>
      <c r="L16" s="25"/>
      <c r="M16" s="25"/>
      <c r="N16" s="25">
        <f t="shared" si="0"/>
        <v>1914</v>
      </c>
      <c r="O16" s="25">
        <f t="shared" si="1"/>
        <v>50</v>
      </c>
      <c r="P16" s="25">
        <f t="shared" si="2"/>
        <v>1964</v>
      </c>
      <c r="Q16" s="25" t="s">
        <v>19</v>
      </c>
    </row>
    <row r="17" spans="1:17">
      <c r="A17" s="25">
        <f t="shared" si="3"/>
        <v>15</v>
      </c>
      <c r="B17" s="27"/>
      <c r="C17" s="25" t="s">
        <v>22</v>
      </c>
      <c r="D17" s="11" t="s">
        <v>35</v>
      </c>
      <c r="E17" s="78">
        <v>44306</v>
      </c>
      <c r="F17" s="25">
        <v>11</v>
      </c>
      <c r="G17" s="25">
        <v>118</v>
      </c>
      <c r="H17" s="25">
        <v>22</v>
      </c>
      <c r="I17" s="25"/>
      <c r="J17" s="25"/>
      <c r="K17" s="25"/>
      <c r="L17" s="25"/>
      <c r="M17" s="25"/>
      <c r="N17" s="25">
        <f t="shared" si="0"/>
        <v>2058</v>
      </c>
      <c r="O17" s="25">
        <f t="shared" si="1"/>
        <v>55</v>
      </c>
      <c r="P17" s="25">
        <f t="shared" si="2"/>
        <v>2113</v>
      </c>
      <c r="Q17" s="25" t="s">
        <v>19</v>
      </c>
    </row>
    <row r="18" customFormat="1" spans="1:17">
      <c r="A18" s="25">
        <f t="shared" si="3"/>
        <v>16</v>
      </c>
      <c r="B18" s="27"/>
      <c r="C18" s="25" t="s">
        <v>22</v>
      </c>
      <c r="D18" s="11" t="s">
        <v>36</v>
      </c>
      <c r="E18" s="28">
        <v>44133</v>
      </c>
      <c r="F18" s="25">
        <v>26</v>
      </c>
      <c r="G18" s="25">
        <v>304</v>
      </c>
      <c r="H18" s="25"/>
      <c r="I18" s="25"/>
      <c r="J18" s="25"/>
      <c r="K18" s="25"/>
      <c r="L18" s="25"/>
      <c r="M18" s="25"/>
      <c r="N18" s="25">
        <f t="shared" si="0"/>
        <v>5472</v>
      </c>
      <c r="O18" s="25">
        <f t="shared" si="1"/>
        <v>130</v>
      </c>
      <c r="P18" s="25">
        <f t="shared" si="2"/>
        <v>5602</v>
      </c>
      <c r="Q18" s="25"/>
    </row>
    <row r="19" s="20" customFormat="1" spans="1:17">
      <c r="A19" s="25">
        <f t="shared" ref="A19:A31" si="4">ROW()-2</f>
        <v>17</v>
      </c>
      <c r="B19" s="27"/>
      <c r="C19" s="25" t="s">
        <v>37</v>
      </c>
      <c r="D19" s="11" t="s">
        <v>38</v>
      </c>
      <c r="E19" s="28">
        <v>44263</v>
      </c>
      <c r="F19" s="25">
        <v>3</v>
      </c>
      <c r="G19" s="25">
        <v>32</v>
      </c>
      <c r="H19" s="25"/>
      <c r="I19" s="25"/>
      <c r="J19" s="25">
        <v>4</v>
      </c>
      <c r="K19" s="25"/>
      <c r="L19" s="25"/>
      <c r="M19" s="25"/>
      <c r="N19" s="25">
        <f t="shared" si="0"/>
        <v>561.6</v>
      </c>
      <c r="O19" s="25">
        <f t="shared" si="1"/>
        <v>15</v>
      </c>
      <c r="P19" s="25">
        <f t="shared" si="2"/>
        <v>576.6</v>
      </c>
      <c r="Q19" s="25" t="s">
        <v>19</v>
      </c>
    </row>
    <row r="20" s="20" customFormat="1" spans="1:17">
      <c r="A20" s="25">
        <f t="shared" si="4"/>
        <v>18</v>
      </c>
      <c r="B20" s="27"/>
      <c r="C20" s="25" t="s">
        <v>37</v>
      </c>
      <c r="D20" s="11" t="s">
        <v>39</v>
      </c>
      <c r="E20" s="28"/>
      <c r="F20" s="25">
        <v>23</v>
      </c>
      <c r="G20" s="25">
        <v>251.5</v>
      </c>
      <c r="H20" s="25"/>
      <c r="I20" s="25">
        <v>136.5</v>
      </c>
      <c r="J20" s="25">
        <v>4</v>
      </c>
      <c r="K20" s="25">
        <f>I20*18</f>
        <v>2457</v>
      </c>
      <c r="L20" s="25"/>
      <c r="M20" s="25"/>
      <c r="N20" s="14">
        <f>18.5*(G20-H20-I20-J20)+15*H20+18*0.8*J20+K20+L20-M20</f>
        <v>4568.1</v>
      </c>
      <c r="O20" s="25">
        <f t="shared" si="1"/>
        <v>115</v>
      </c>
      <c r="P20" s="25">
        <f t="shared" si="2"/>
        <v>4683.1</v>
      </c>
      <c r="Q20" s="25" t="s">
        <v>19</v>
      </c>
    </row>
    <row r="21" s="20" customFormat="1" spans="1:17">
      <c r="A21" s="25">
        <f t="shared" si="4"/>
        <v>19</v>
      </c>
      <c r="B21" s="27"/>
      <c r="C21" s="25" t="s">
        <v>37</v>
      </c>
      <c r="D21" s="11" t="s">
        <v>40</v>
      </c>
      <c r="E21" s="28"/>
      <c r="F21" s="25">
        <v>21</v>
      </c>
      <c r="G21" s="25">
        <v>230</v>
      </c>
      <c r="H21" s="25"/>
      <c r="I21" s="25">
        <v>106.5</v>
      </c>
      <c r="J21" s="25">
        <v>4</v>
      </c>
      <c r="K21" s="25">
        <f>I21*18</f>
        <v>1917</v>
      </c>
      <c r="L21" s="25"/>
      <c r="M21" s="25"/>
      <c r="N21" s="14">
        <f>18.5*(G21-H21-I21-J21)+15*H21+18*0.8*J21+K21+L21-M21</f>
        <v>4185.35</v>
      </c>
      <c r="O21" s="25">
        <f t="shared" si="1"/>
        <v>105</v>
      </c>
      <c r="P21" s="25">
        <f t="shared" si="2"/>
        <v>4290.35</v>
      </c>
      <c r="Q21" s="25" t="s">
        <v>19</v>
      </c>
    </row>
    <row r="22" spans="1:17">
      <c r="A22" s="25">
        <f t="shared" si="4"/>
        <v>20</v>
      </c>
      <c r="B22" s="27"/>
      <c r="C22" s="25" t="s">
        <v>37</v>
      </c>
      <c r="D22" s="11" t="s">
        <v>41</v>
      </c>
      <c r="E22" s="28"/>
      <c r="F22" s="25">
        <v>10</v>
      </c>
      <c r="G22" s="25">
        <v>120.5</v>
      </c>
      <c r="H22" s="25"/>
      <c r="I22" s="25"/>
      <c r="J22" s="25">
        <v>4</v>
      </c>
      <c r="K22" s="25"/>
      <c r="L22" s="25"/>
      <c r="M22" s="25">
        <v>100</v>
      </c>
      <c r="N22" s="25">
        <f t="shared" si="0"/>
        <v>2054.6</v>
      </c>
      <c r="O22" s="25">
        <f t="shared" si="1"/>
        <v>50</v>
      </c>
      <c r="P22" s="25">
        <f t="shared" si="2"/>
        <v>2104.6</v>
      </c>
      <c r="Q22" s="25" t="s">
        <v>19</v>
      </c>
    </row>
    <row r="23" s="20" customFormat="1" spans="1:17">
      <c r="A23" s="25">
        <f t="shared" si="4"/>
        <v>21</v>
      </c>
      <c r="B23" s="27"/>
      <c r="C23" s="25" t="s">
        <v>37</v>
      </c>
      <c r="D23" s="11" t="s">
        <v>42</v>
      </c>
      <c r="E23" s="78">
        <v>44312</v>
      </c>
      <c r="F23" s="25">
        <v>5</v>
      </c>
      <c r="G23" s="25">
        <v>57.5</v>
      </c>
      <c r="H23" s="25">
        <v>22</v>
      </c>
      <c r="I23" s="25"/>
      <c r="J23" s="25">
        <v>4</v>
      </c>
      <c r="K23" s="25"/>
      <c r="L23" s="25"/>
      <c r="M23" s="25"/>
      <c r="N23" s="14">
        <f>18.5*(G23-H23-I23-J23)+15*H23+18.5*0.8*J23+K23+L23-M23</f>
        <v>971.95</v>
      </c>
      <c r="O23" s="25">
        <f t="shared" si="1"/>
        <v>25</v>
      </c>
      <c r="P23" s="25">
        <f t="shared" si="2"/>
        <v>996.95</v>
      </c>
      <c r="Q23" s="25" t="s">
        <v>19</v>
      </c>
    </row>
    <row r="24" s="20" customFormat="1" spans="1:17">
      <c r="A24" s="25">
        <f t="shared" si="4"/>
        <v>22</v>
      </c>
      <c r="B24" s="27"/>
      <c r="C24" s="25" t="s">
        <v>37</v>
      </c>
      <c r="D24" s="11" t="s">
        <v>43</v>
      </c>
      <c r="E24" s="78">
        <v>44313</v>
      </c>
      <c r="F24" s="25">
        <v>4</v>
      </c>
      <c r="G24" s="25">
        <v>46.5</v>
      </c>
      <c r="H24" s="25">
        <v>22</v>
      </c>
      <c r="I24" s="25"/>
      <c r="J24" s="25">
        <v>4</v>
      </c>
      <c r="K24" s="25"/>
      <c r="L24" s="25"/>
      <c r="M24" s="25"/>
      <c r="N24" s="14">
        <f>18.5*(G24-H24-I24-J24)+15*H24+18.5*0.8*J24+K24+L24-M24</f>
        <v>768.45</v>
      </c>
      <c r="O24" s="25">
        <f t="shared" si="1"/>
        <v>20</v>
      </c>
      <c r="P24" s="25">
        <f t="shared" si="2"/>
        <v>788.45</v>
      </c>
      <c r="Q24" s="25" t="s">
        <v>19</v>
      </c>
    </row>
    <row r="25" spans="1:17">
      <c r="A25" s="25">
        <f t="shared" si="4"/>
        <v>23</v>
      </c>
      <c r="B25" s="27"/>
      <c r="C25" s="25" t="s">
        <v>44</v>
      </c>
      <c r="D25" s="11" t="s">
        <v>45</v>
      </c>
      <c r="E25" s="28"/>
      <c r="F25" s="25">
        <v>12.5</v>
      </c>
      <c r="G25" s="25">
        <v>124.5</v>
      </c>
      <c r="H25" s="25"/>
      <c r="I25" s="25"/>
      <c r="J25" s="25"/>
      <c r="K25" s="25"/>
      <c r="L25" s="25"/>
      <c r="M25" s="25"/>
      <c r="N25" s="25">
        <f t="shared" si="0"/>
        <v>2241</v>
      </c>
      <c r="O25" s="25">
        <f t="shared" si="1"/>
        <v>62.5</v>
      </c>
      <c r="P25" s="25">
        <f t="shared" si="2"/>
        <v>2303.5</v>
      </c>
      <c r="Q25" s="25" t="s">
        <v>19</v>
      </c>
    </row>
    <row r="26" spans="1:17">
      <c r="A26" s="25">
        <f t="shared" si="4"/>
        <v>24</v>
      </c>
      <c r="B26" s="27"/>
      <c r="C26" s="25" t="s">
        <v>44</v>
      </c>
      <c r="D26" s="11" t="s">
        <v>46</v>
      </c>
      <c r="E26" s="28"/>
      <c r="F26" s="25">
        <v>26</v>
      </c>
      <c r="G26" s="25">
        <v>262.5</v>
      </c>
      <c r="H26" s="25"/>
      <c r="I26" s="25">
        <v>142</v>
      </c>
      <c r="J26" s="25"/>
      <c r="K26" s="25">
        <f t="shared" ref="K26:K32" si="5">I26*18</f>
        <v>2556</v>
      </c>
      <c r="L26" s="25"/>
      <c r="M26" s="25"/>
      <c r="N26" s="14">
        <f>19.5*(G26-H26-I26-J26)+15*H26+18*0.8*J26+K26+L26-M26</f>
        <v>4905.75</v>
      </c>
      <c r="O26" s="25">
        <f t="shared" si="1"/>
        <v>130</v>
      </c>
      <c r="P26" s="25">
        <f t="shared" si="2"/>
        <v>5035.75</v>
      </c>
      <c r="Q26" s="25" t="s">
        <v>19</v>
      </c>
    </row>
    <row r="27" spans="1:17">
      <c r="A27" s="25">
        <f t="shared" si="4"/>
        <v>25</v>
      </c>
      <c r="B27" s="27"/>
      <c r="C27" s="25" t="s">
        <v>44</v>
      </c>
      <c r="D27" s="11" t="s">
        <v>47</v>
      </c>
      <c r="E27" s="28"/>
      <c r="F27" s="25">
        <v>21</v>
      </c>
      <c r="G27" s="25">
        <v>211</v>
      </c>
      <c r="H27" s="25"/>
      <c r="I27" s="25">
        <v>140.5</v>
      </c>
      <c r="J27" s="25"/>
      <c r="K27" s="25">
        <f t="shared" si="5"/>
        <v>2529</v>
      </c>
      <c r="L27" s="25"/>
      <c r="M27" s="25"/>
      <c r="N27" s="14">
        <f>19.5*(G27-H27-I27-J27)+15*H27+18*0.8*J27+K27+L27-M27</f>
        <v>3903.75</v>
      </c>
      <c r="O27" s="25">
        <f t="shared" si="1"/>
        <v>105</v>
      </c>
      <c r="P27" s="25">
        <f t="shared" si="2"/>
        <v>4008.75</v>
      </c>
      <c r="Q27" s="25" t="s">
        <v>19</v>
      </c>
    </row>
    <row r="28" spans="1:17">
      <c r="A28" s="25">
        <f t="shared" si="4"/>
        <v>26</v>
      </c>
      <c r="B28" s="27"/>
      <c r="C28" s="25" t="s">
        <v>44</v>
      </c>
      <c r="D28" s="11" t="s">
        <v>48</v>
      </c>
      <c r="E28" s="28"/>
      <c r="F28" s="25">
        <v>26</v>
      </c>
      <c r="G28" s="25">
        <v>288.5</v>
      </c>
      <c r="H28" s="25"/>
      <c r="I28" s="25">
        <v>148</v>
      </c>
      <c r="J28" s="25"/>
      <c r="K28" s="25">
        <f t="shared" si="5"/>
        <v>2664</v>
      </c>
      <c r="L28" s="25"/>
      <c r="M28" s="25"/>
      <c r="N28" s="14">
        <f>19.5*(G28-H28-I28-J28)+15*H28+18*0.8*J28+K28+L28-M28</f>
        <v>5403.75</v>
      </c>
      <c r="O28" s="25">
        <f t="shared" si="1"/>
        <v>130</v>
      </c>
      <c r="P28" s="25">
        <f t="shared" si="2"/>
        <v>5533.75</v>
      </c>
      <c r="Q28" s="25" t="s">
        <v>19</v>
      </c>
    </row>
    <row r="29" spans="1:17">
      <c r="A29" s="25">
        <f t="shared" si="4"/>
        <v>27</v>
      </c>
      <c r="B29" s="27"/>
      <c r="C29" s="25" t="s">
        <v>44</v>
      </c>
      <c r="D29" s="11" t="s">
        <v>49</v>
      </c>
      <c r="E29" s="28"/>
      <c r="F29" s="25">
        <v>3</v>
      </c>
      <c r="G29" s="25">
        <v>30</v>
      </c>
      <c r="H29" s="25"/>
      <c r="I29" s="25"/>
      <c r="J29" s="25"/>
      <c r="K29" s="25"/>
      <c r="L29" s="25"/>
      <c r="M29" s="25"/>
      <c r="N29" s="25">
        <f t="shared" si="0"/>
        <v>540</v>
      </c>
      <c r="O29" s="25">
        <f t="shared" si="1"/>
        <v>15</v>
      </c>
      <c r="P29" s="25">
        <f t="shared" si="2"/>
        <v>555</v>
      </c>
      <c r="Q29" s="25" t="s">
        <v>19</v>
      </c>
    </row>
    <row r="30" spans="1:17">
      <c r="A30" s="25"/>
      <c r="B30" s="27"/>
      <c r="C30" s="25" t="s">
        <v>44</v>
      </c>
      <c r="D30" s="11" t="s">
        <v>50</v>
      </c>
      <c r="E30" s="28"/>
      <c r="F30" s="25">
        <v>2</v>
      </c>
      <c r="G30" s="25">
        <v>14.5</v>
      </c>
      <c r="H30" s="25"/>
      <c r="I30" s="25"/>
      <c r="J30" s="25"/>
      <c r="K30" s="25"/>
      <c r="L30" s="25"/>
      <c r="M30" s="25"/>
      <c r="N30" s="25">
        <f t="shared" si="0"/>
        <v>261</v>
      </c>
      <c r="O30" s="25">
        <f t="shared" si="1"/>
        <v>10</v>
      </c>
      <c r="P30" s="25">
        <f t="shared" si="2"/>
        <v>271</v>
      </c>
      <c r="Q30" s="25" t="s">
        <v>19</v>
      </c>
    </row>
    <row r="31" spans="1:17">
      <c r="A31" s="25">
        <f t="shared" ref="A31:A37" si="6">ROW()-2</f>
        <v>29</v>
      </c>
      <c r="B31" s="27"/>
      <c r="C31" s="25" t="s">
        <v>51</v>
      </c>
      <c r="D31" s="11" t="s">
        <v>52</v>
      </c>
      <c r="E31" s="28" t="s">
        <v>53</v>
      </c>
      <c r="F31" s="25">
        <v>24.5</v>
      </c>
      <c r="G31" s="25">
        <v>219.5</v>
      </c>
      <c r="H31" s="25"/>
      <c r="I31" s="25">
        <v>109</v>
      </c>
      <c r="J31" s="25"/>
      <c r="K31" s="25">
        <f t="shared" si="5"/>
        <v>1962</v>
      </c>
      <c r="L31" s="25"/>
      <c r="M31" s="25"/>
      <c r="N31" s="14">
        <f>18.5*(G31-H31-I31-J31)+15*H31+18*0.8*J31+K31+L31-M31</f>
        <v>4006.25</v>
      </c>
      <c r="O31" s="25">
        <f t="shared" si="1"/>
        <v>122.5</v>
      </c>
      <c r="P31" s="25">
        <f t="shared" si="2"/>
        <v>4128.75</v>
      </c>
      <c r="Q31" s="25"/>
    </row>
    <row r="32" spans="1:17">
      <c r="A32" s="25">
        <f t="shared" si="6"/>
        <v>30</v>
      </c>
      <c r="B32" s="27"/>
      <c r="C32" s="25" t="s">
        <v>51</v>
      </c>
      <c r="D32" s="11" t="s">
        <v>54</v>
      </c>
      <c r="E32" s="28" t="s">
        <v>55</v>
      </c>
      <c r="F32" s="25">
        <v>25</v>
      </c>
      <c r="G32" s="25">
        <v>242.5</v>
      </c>
      <c r="H32" s="25"/>
      <c r="I32" s="25">
        <v>124.5</v>
      </c>
      <c r="J32" s="25"/>
      <c r="K32" s="25">
        <f t="shared" si="5"/>
        <v>2241</v>
      </c>
      <c r="L32" s="25"/>
      <c r="M32" s="25"/>
      <c r="N32" s="14">
        <f>18.5*(G32-H32-I32-J32)+15*H32+18*0.8*J32+K32+L32-M32</f>
        <v>4424</v>
      </c>
      <c r="O32" s="25">
        <f t="shared" si="1"/>
        <v>125</v>
      </c>
      <c r="P32" s="25">
        <f t="shared" si="2"/>
        <v>4549</v>
      </c>
      <c r="Q32" s="25"/>
    </row>
    <row r="33" spans="1:17">
      <c r="A33" s="25">
        <f t="shared" si="6"/>
        <v>31</v>
      </c>
      <c r="B33" s="27"/>
      <c r="C33" s="25" t="s">
        <v>56</v>
      </c>
      <c r="D33" s="11" t="s">
        <v>57</v>
      </c>
      <c r="E33" s="28" t="s">
        <v>58</v>
      </c>
      <c r="F33" s="25">
        <v>24.5</v>
      </c>
      <c r="G33" s="25">
        <v>281</v>
      </c>
      <c r="H33" s="25"/>
      <c r="I33" s="25"/>
      <c r="J33" s="25"/>
      <c r="K33" s="25"/>
      <c r="L33" s="25"/>
      <c r="M33" s="25"/>
      <c r="N33" s="25">
        <f t="shared" ref="N33:N56" si="7">18*(G33-H33-J33)+15*H33+18*0.8*J33+L33-M33</f>
        <v>5058</v>
      </c>
      <c r="O33" s="25">
        <f t="shared" ref="O33:O56" si="8">F33*5</f>
        <v>122.5</v>
      </c>
      <c r="P33" s="25">
        <f t="shared" ref="P33:P58" si="9">ROUND((N33+O33),2)</f>
        <v>5180.5</v>
      </c>
      <c r="Q33" s="25"/>
    </row>
    <row r="34" spans="1:17">
      <c r="A34" s="25">
        <f t="shared" si="6"/>
        <v>32</v>
      </c>
      <c r="B34" s="27"/>
      <c r="C34" s="25" t="s">
        <v>56</v>
      </c>
      <c r="D34" s="11" t="s">
        <v>59</v>
      </c>
      <c r="E34" s="28" t="s">
        <v>60</v>
      </c>
      <c r="F34" s="25">
        <v>20</v>
      </c>
      <c r="G34" s="25">
        <v>219.5</v>
      </c>
      <c r="H34" s="25"/>
      <c r="I34" s="25"/>
      <c r="J34" s="25"/>
      <c r="K34" s="25"/>
      <c r="L34" s="25"/>
      <c r="M34" s="25"/>
      <c r="N34" s="25">
        <f t="shared" si="7"/>
        <v>3951</v>
      </c>
      <c r="O34" s="25">
        <f t="shared" si="8"/>
        <v>100</v>
      </c>
      <c r="P34" s="25">
        <f t="shared" si="9"/>
        <v>4051</v>
      </c>
      <c r="Q34" s="25"/>
    </row>
    <row r="35" spans="1:17">
      <c r="A35" s="25">
        <f t="shared" si="6"/>
        <v>33</v>
      </c>
      <c r="B35" s="27"/>
      <c r="C35" s="25" t="s">
        <v>56</v>
      </c>
      <c r="D35" s="11" t="s">
        <v>61</v>
      </c>
      <c r="E35" s="28" t="s">
        <v>62</v>
      </c>
      <c r="F35" s="25">
        <v>24</v>
      </c>
      <c r="G35" s="25">
        <v>262</v>
      </c>
      <c r="H35" s="25"/>
      <c r="I35" s="25"/>
      <c r="J35" s="25"/>
      <c r="K35" s="25"/>
      <c r="L35" s="25"/>
      <c r="M35" s="25"/>
      <c r="N35" s="25">
        <f t="shared" si="7"/>
        <v>4716</v>
      </c>
      <c r="O35" s="25">
        <f t="shared" si="8"/>
        <v>120</v>
      </c>
      <c r="P35" s="25">
        <f t="shared" si="9"/>
        <v>4836</v>
      </c>
      <c r="Q35" s="25"/>
    </row>
    <row r="36" spans="1:17">
      <c r="A36" s="25">
        <f t="shared" si="6"/>
        <v>34</v>
      </c>
      <c r="B36" s="27"/>
      <c r="C36" s="25" t="s">
        <v>56</v>
      </c>
      <c r="D36" s="11" t="s">
        <v>63</v>
      </c>
      <c r="E36" s="28" t="s">
        <v>64</v>
      </c>
      <c r="F36" s="25">
        <v>24</v>
      </c>
      <c r="G36" s="25">
        <v>263</v>
      </c>
      <c r="H36" s="25"/>
      <c r="I36" s="25"/>
      <c r="J36" s="25"/>
      <c r="K36" s="25"/>
      <c r="L36" s="25"/>
      <c r="M36" s="25"/>
      <c r="N36" s="25">
        <f t="shared" si="7"/>
        <v>4734</v>
      </c>
      <c r="O36" s="25">
        <f t="shared" si="8"/>
        <v>120</v>
      </c>
      <c r="P36" s="25">
        <f t="shared" si="9"/>
        <v>4854</v>
      </c>
      <c r="Q36" s="25"/>
    </row>
    <row r="37" spans="1:17">
      <c r="A37" s="25">
        <f t="shared" si="6"/>
        <v>35</v>
      </c>
      <c r="B37" s="27"/>
      <c r="C37" s="25" t="s">
        <v>56</v>
      </c>
      <c r="D37" s="11" t="s">
        <v>65</v>
      </c>
      <c r="E37" s="28">
        <v>43920</v>
      </c>
      <c r="F37" s="25">
        <v>26.5</v>
      </c>
      <c r="G37" s="25">
        <v>297.5</v>
      </c>
      <c r="H37" s="25"/>
      <c r="I37" s="25"/>
      <c r="J37" s="25"/>
      <c r="K37" s="25"/>
      <c r="L37" s="25"/>
      <c r="M37" s="25"/>
      <c r="N37" s="25">
        <f t="shared" si="7"/>
        <v>5355</v>
      </c>
      <c r="O37" s="25">
        <f t="shared" si="8"/>
        <v>132.5</v>
      </c>
      <c r="P37" s="25">
        <f t="shared" si="9"/>
        <v>5487.5</v>
      </c>
      <c r="Q37" s="25"/>
    </row>
    <row r="38" spans="1:17">
      <c r="A38" s="25">
        <f t="shared" ref="A38:A47" si="10">ROW()-2</f>
        <v>36</v>
      </c>
      <c r="B38" s="27"/>
      <c r="C38" s="25" t="s">
        <v>56</v>
      </c>
      <c r="D38" s="11" t="s">
        <v>66</v>
      </c>
      <c r="E38" s="28" t="s">
        <v>67</v>
      </c>
      <c r="F38" s="25">
        <v>25.5</v>
      </c>
      <c r="G38" s="25">
        <v>285</v>
      </c>
      <c r="H38" s="25"/>
      <c r="I38" s="25"/>
      <c r="J38" s="25"/>
      <c r="K38" s="25"/>
      <c r="L38" s="25"/>
      <c r="M38" s="25"/>
      <c r="N38" s="25">
        <f t="shared" si="7"/>
        <v>5130</v>
      </c>
      <c r="O38" s="25">
        <f t="shared" si="8"/>
        <v>127.5</v>
      </c>
      <c r="P38" s="25">
        <f t="shared" si="9"/>
        <v>5257.5</v>
      </c>
      <c r="Q38" s="25"/>
    </row>
    <row r="39" spans="1:17">
      <c r="A39" s="25">
        <f t="shared" si="10"/>
        <v>37</v>
      </c>
      <c r="B39" s="27"/>
      <c r="C39" s="25" t="s">
        <v>56</v>
      </c>
      <c r="D39" s="11" t="s">
        <v>68</v>
      </c>
      <c r="E39" s="28" t="s">
        <v>69</v>
      </c>
      <c r="F39" s="25">
        <v>27</v>
      </c>
      <c r="G39" s="25">
        <v>294</v>
      </c>
      <c r="H39" s="25"/>
      <c r="I39" s="25"/>
      <c r="J39" s="25"/>
      <c r="K39" s="25"/>
      <c r="L39" s="25"/>
      <c r="M39" s="25"/>
      <c r="N39" s="25">
        <f t="shared" si="7"/>
        <v>5292</v>
      </c>
      <c r="O39" s="25">
        <f t="shared" si="8"/>
        <v>135</v>
      </c>
      <c r="P39" s="25">
        <f t="shared" si="9"/>
        <v>5427</v>
      </c>
      <c r="Q39" s="25"/>
    </row>
    <row r="40" spans="1:17">
      <c r="A40" s="25">
        <f t="shared" si="10"/>
        <v>38</v>
      </c>
      <c r="B40" s="27"/>
      <c r="C40" s="25" t="s">
        <v>56</v>
      </c>
      <c r="D40" s="11" t="s">
        <v>70</v>
      </c>
      <c r="E40" s="28" t="s">
        <v>71</v>
      </c>
      <c r="F40" s="25">
        <v>22.5</v>
      </c>
      <c r="G40" s="25">
        <v>254</v>
      </c>
      <c r="H40" s="25"/>
      <c r="I40" s="25"/>
      <c r="J40" s="25"/>
      <c r="K40" s="25"/>
      <c r="L40" s="25"/>
      <c r="M40" s="25">
        <v>120</v>
      </c>
      <c r="N40" s="25">
        <f t="shared" si="7"/>
        <v>4452</v>
      </c>
      <c r="O40" s="25">
        <f t="shared" si="8"/>
        <v>112.5</v>
      </c>
      <c r="P40" s="25">
        <f t="shared" si="9"/>
        <v>4564.5</v>
      </c>
      <c r="Q40" s="25"/>
    </row>
    <row r="41" spans="1:17">
      <c r="A41" s="25">
        <f t="shared" si="10"/>
        <v>39</v>
      </c>
      <c r="B41" s="27"/>
      <c r="C41" s="25" t="s">
        <v>56</v>
      </c>
      <c r="D41" s="11" t="s">
        <v>72</v>
      </c>
      <c r="E41" s="28"/>
      <c r="F41" s="25">
        <v>20</v>
      </c>
      <c r="G41" s="25">
        <v>218</v>
      </c>
      <c r="H41" s="25"/>
      <c r="I41" s="25"/>
      <c r="J41" s="25"/>
      <c r="K41" s="25"/>
      <c r="L41" s="25"/>
      <c r="M41" s="25"/>
      <c r="N41" s="25">
        <f t="shared" si="7"/>
        <v>3924</v>
      </c>
      <c r="O41" s="25">
        <f t="shared" si="8"/>
        <v>100</v>
      </c>
      <c r="P41" s="25">
        <f t="shared" si="9"/>
        <v>4024</v>
      </c>
      <c r="Q41" s="25" t="s">
        <v>19</v>
      </c>
    </row>
    <row r="42" spans="1:17">
      <c r="A42" s="25">
        <f t="shared" si="10"/>
        <v>40</v>
      </c>
      <c r="B42" s="27"/>
      <c r="C42" s="25" t="s">
        <v>56</v>
      </c>
      <c r="D42" s="11" t="s">
        <v>73</v>
      </c>
      <c r="E42" s="28"/>
      <c r="F42" s="25">
        <v>19</v>
      </c>
      <c r="G42" s="25">
        <v>207</v>
      </c>
      <c r="H42" s="25"/>
      <c r="I42" s="25"/>
      <c r="J42" s="25"/>
      <c r="K42" s="25"/>
      <c r="L42" s="25"/>
      <c r="M42" s="25"/>
      <c r="N42" s="25">
        <f t="shared" si="7"/>
        <v>3726</v>
      </c>
      <c r="O42" s="25">
        <f t="shared" si="8"/>
        <v>95</v>
      </c>
      <c r="P42" s="25">
        <f t="shared" si="9"/>
        <v>3821</v>
      </c>
      <c r="Q42" s="25" t="s">
        <v>19</v>
      </c>
    </row>
    <row r="43" spans="1:17">
      <c r="A43" s="25">
        <f t="shared" si="10"/>
        <v>41</v>
      </c>
      <c r="B43" s="27"/>
      <c r="C43" s="25" t="s">
        <v>56</v>
      </c>
      <c r="D43" s="11" t="s">
        <v>74</v>
      </c>
      <c r="E43" s="28"/>
      <c r="F43" s="25">
        <v>20</v>
      </c>
      <c r="G43" s="25">
        <v>218</v>
      </c>
      <c r="H43" s="25"/>
      <c r="I43" s="25"/>
      <c r="J43" s="25"/>
      <c r="K43" s="25"/>
      <c r="L43" s="25"/>
      <c r="M43" s="25"/>
      <c r="N43" s="25">
        <f t="shared" si="7"/>
        <v>3924</v>
      </c>
      <c r="O43" s="25">
        <f t="shared" si="8"/>
        <v>100</v>
      </c>
      <c r="P43" s="25">
        <f t="shared" si="9"/>
        <v>4024</v>
      </c>
      <c r="Q43" s="25" t="s">
        <v>19</v>
      </c>
    </row>
    <row r="44" spans="1:17">
      <c r="A44" s="25">
        <f t="shared" si="10"/>
        <v>42</v>
      </c>
      <c r="B44" s="27"/>
      <c r="C44" s="25" t="s">
        <v>56</v>
      </c>
      <c r="D44" s="11" t="s">
        <v>75</v>
      </c>
      <c r="E44" s="28"/>
      <c r="F44" s="25">
        <v>19</v>
      </c>
      <c r="G44" s="25">
        <v>207</v>
      </c>
      <c r="H44" s="25"/>
      <c r="I44" s="25"/>
      <c r="J44" s="25"/>
      <c r="K44" s="25"/>
      <c r="L44" s="25"/>
      <c r="M44" s="25"/>
      <c r="N44" s="25">
        <f t="shared" si="7"/>
        <v>3726</v>
      </c>
      <c r="O44" s="25">
        <f t="shared" si="8"/>
        <v>95</v>
      </c>
      <c r="P44" s="25">
        <f t="shared" si="9"/>
        <v>3821</v>
      </c>
      <c r="Q44" s="25" t="s">
        <v>19</v>
      </c>
    </row>
    <row r="45" spans="1:17">
      <c r="A45" s="25">
        <f t="shared" si="10"/>
        <v>43</v>
      </c>
      <c r="B45" s="27"/>
      <c r="C45" s="25" t="s">
        <v>56</v>
      </c>
      <c r="D45" s="11" t="s">
        <v>76</v>
      </c>
      <c r="E45" s="78">
        <v>44309</v>
      </c>
      <c r="F45" s="25">
        <v>5</v>
      </c>
      <c r="G45" s="25">
        <v>53</v>
      </c>
      <c r="H45" s="25">
        <v>22</v>
      </c>
      <c r="I45" s="25"/>
      <c r="J45" s="25"/>
      <c r="K45" s="25"/>
      <c r="L45" s="25"/>
      <c r="M45" s="25"/>
      <c r="N45" s="25">
        <f t="shared" si="7"/>
        <v>888</v>
      </c>
      <c r="O45" s="25">
        <f t="shared" si="8"/>
        <v>25</v>
      </c>
      <c r="P45" s="25">
        <f t="shared" si="9"/>
        <v>913</v>
      </c>
      <c r="Q45" s="25" t="s">
        <v>19</v>
      </c>
    </row>
    <row r="46" spans="1:17">
      <c r="A46" s="25">
        <f t="shared" si="10"/>
        <v>44</v>
      </c>
      <c r="B46" s="27"/>
      <c r="C46" s="25" t="s">
        <v>56</v>
      </c>
      <c r="D46" s="11" t="s">
        <v>77</v>
      </c>
      <c r="E46" s="78">
        <v>44309</v>
      </c>
      <c r="F46" s="25">
        <v>5</v>
      </c>
      <c r="G46" s="25">
        <v>53</v>
      </c>
      <c r="H46" s="25">
        <v>22</v>
      </c>
      <c r="I46" s="25"/>
      <c r="J46" s="25"/>
      <c r="K46" s="25"/>
      <c r="L46" s="25"/>
      <c r="M46" s="25"/>
      <c r="N46" s="25">
        <f t="shared" si="7"/>
        <v>888</v>
      </c>
      <c r="O46" s="25">
        <f t="shared" si="8"/>
        <v>25</v>
      </c>
      <c r="P46" s="25">
        <f t="shared" si="9"/>
        <v>913</v>
      </c>
      <c r="Q46" s="25" t="s">
        <v>19</v>
      </c>
    </row>
    <row r="47" spans="1:17">
      <c r="A47" s="25">
        <f t="shared" si="10"/>
        <v>45</v>
      </c>
      <c r="B47" s="27"/>
      <c r="C47" s="25" t="s">
        <v>56</v>
      </c>
      <c r="D47" s="11" t="s">
        <v>78</v>
      </c>
      <c r="E47" s="78">
        <v>44309</v>
      </c>
      <c r="F47" s="25">
        <v>6</v>
      </c>
      <c r="G47" s="25">
        <v>58.5</v>
      </c>
      <c r="H47" s="25">
        <v>20</v>
      </c>
      <c r="I47" s="25"/>
      <c r="J47" s="25"/>
      <c r="K47" s="25"/>
      <c r="L47" s="25"/>
      <c r="M47" s="25"/>
      <c r="N47" s="25">
        <f t="shared" si="7"/>
        <v>993</v>
      </c>
      <c r="O47" s="25">
        <f t="shared" si="8"/>
        <v>30</v>
      </c>
      <c r="P47" s="25">
        <f t="shared" si="9"/>
        <v>1023</v>
      </c>
      <c r="Q47" s="25" t="s">
        <v>19</v>
      </c>
    </row>
    <row r="48" spans="1:17">
      <c r="A48" s="25">
        <f t="shared" ref="A48:A58" si="11">ROW()-2</f>
        <v>46</v>
      </c>
      <c r="B48" s="27"/>
      <c r="C48" s="25" t="s">
        <v>56</v>
      </c>
      <c r="D48" s="11" t="s">
        <v>79</v>
      </c>
      <c r="E48" s="78" t="s">
        <v>80</v>
      </c>
      <c r="F48" s="25">
        <v>15</v>
      </c>
      <c r="G48" s="25">
        <v>162</v>
      </c>
      <c r="H48" s="25">
        <v>118</v>
      </c>
      <c r="I48" s="25"/>
      <c r="J48" s="25"/>
      <c r="K48" s="25"/>
      <c r="L48" s="25"/>
      <c r="M48" s="25"/>
      <c r="N48" s="25">
        <f t="shared" si="7"/>
        <v>2562</v>
      </c>
      <c r="O48" s="25">
        <f t="shared" si="8"/>
        <v>75</v>
      </c>
      <c r="P48" s="25">
        <f t="shared" si="9"/>
        <v>2637</v>
      </c>
      <c r="Q48" s="25"/>
    </row>
    <row r="49" spans="1:17">
      <c r="A49" s="25">
        <f t="shared" si="11"/>
        <v>47</v>
      </c>
      <c r="B49" s="27"/>
      <c r="C49" s="25" t="s">
        <v>56</v>
      </c>
      <c r="D49" s="11" t="s">
        <v>81</v>
      </c>
      <c r="E49" s="78" t="s">
        <v>80</v>
      </c>
      <c r="F49" s="25">
        <v>17</v>
      </c>
      <c r="G49" s="25">
        <v>183</v>
      </c>
      <c r="H49" s="25">
        <v>104</v>
      </c>
      <c r="I49" s="25"/>
      <c r="J49" s="25"/>
      <c r="K49" s="25"/>
      <c r="L49" s="25"/>
      <c r="M49" s="25"/>
      <c r="N49" s="25">
        <f t="shared" si="7"/>
        <v>2982</v>
      </c>
      <c r="O49" s="25">
        <f t="shared" si="8"/>
        <v>85</v>
      </c>
      <c r="P49" s="25">
        <f t="shared" si="9"/>
        <v>3067</v>
      </c>
      <c r="Q49" s="25"/>
    </row>
    <row r="50" spans="1:17">
      <c r="A50" s="25">
        <f t="shared" si="11"/>
        <v>48</v>
      </c>
      <c r="B50" s="27"/>
      <c r="C50" s="25" t="s">
        <v>56</v>
      </c>
      <c r="D50" s="11" t="s">
        <v>82</v>
      </c>
      <c r="E50" s="78">
        <v>44289</v>
      </c>
      <c r="F50" s="25">
        <v>21.5</v>
      </c>
      <c r="G50" s="25">
        <v>223.5</v>
      </c>
      <c r="H50" s="25">
        <v>20</v>
      </c>
      <c r="I50" s="25"/>
      <c r="J50" s="25"/>
      <c r="K50" s="25"/>
      <c r="L50" s="25"/>
      <c r="M50" s="25"/>
      <c r="N50" s="25">
        <f t="shared" si="7"/>
        <v>3963</v>
      </c>
      <c r="O50" s="25">
        <f t="shared" si="8"/>
        <v>107.5</v>
      </c>
      <c r="P50" s="25">
        <f t="shared" si="9"/>
        <v>4070.5</v>
      </c>
      <c r="Q50" s="25" t="s">
        <v>19</v>
      </c>
    </row>
    <row r="51" spans="1:17">
      <c r="A51" s="25">
        <f t="shared" si="11"/>
        <v>49</v>
      </c>
      <c r="B51" s="27"/>
      <c r="C51" s="25" t="s">
        <v>56</v>
      </c>
      <c r="D51" s="11" t="s">
        <v>83</v>
      </c>
      <c r="E51" s="78">
        <v>44289</v>
      </c>
      <c r="F51" s="25">
        <v>19.5</v>
      </c>
      <c r="G51" s="25">
        <v>210.5</v>
      </c>
      <c r="H51" s="25">
        <v>14.5</v>
      </c>
      <c r="I51" s="25"/>
      <c r="J51" s="25"/>
      <c r="K51" s="25"/>
      <c r="L51" s="25"/>
      <c r="M51" s="25"/>
      <c r="N51" s="25">
        <f t="shared" si="7"/>
        <v>3745.5</v>
      </c>
      <c r="O51" s="25">
        <f t="shared" si="8"/>
        <v>97.5</v>
      </c>
      <c r="P51" s="25">
        <f t="shared" si="9"/>
        <v>3843</v>
      </c>
      <c r="Q51" s="25" t="s">
        <v>19</v>
      </c>
    </row>
    <row r="52" s="77" customFormat="1" spans="1:17">
      <c r="A52" s="79">
        <f t="shared" si="11"/>
        <v>50</v>
      </c>
      <c r="B52" s="80"/>
      <c r="C52" s="79" t="s">
        <v>56</v>
      </c>
      <c r="D52" s="81" t="s">
        <v>84</v>
      </c>
      <c r="E52" s="82">
        <v>44289</v>
      </c>
      <c r="F52" s="79">
        <v>5.5</v>
      </c>
      <c r="G52" s="79">
        <v>58.5</v>
      </c>
      <c r="H52" s="79">
        <v>14.5</v>
      </c>
      <c r="I52" s="79"/>
      <c r="J52" s="79"/>
      <c r="K52" s="79"/>
      <c r="L52" s="79"/>
      <c r="M52" s="79"/>
      <c r="N52" s="79">
        <f t="shared" si="7"/>
        <v>1009.5</v>
      </c>
      <c r="O52" s="79">
        <f t="shared" si="8"/>
        <v>27.5</v>
      </c>
      <c r="P52" s="79">
        <f t="shared" si="9"/>
        <v>1037</v>
      </c>
      <c r="Q52" s="79" t="s">
        <v>19</v>
      </c>
    </row>
    <row r="53" spans="1:17">
      <c r="A53" s="25">
        <f t="shared" si="11"/>
        <v>51</v>
      </c>
      <c r="B53" s="27"/>
      <c r="C53" s="25" t="s">
        <v>56</v>
      </c>
      <c r="D53" s="11" t="s">
        <v>85</v>
      </c>
      <c r="E53" s="28" t="s">
        <v>86</v>
      </c>
      <c r="F53" s="25">
        <v>23</v>
      </c>
      <c r="G53" s="25">
        <v>246.5</v>
      </c>
      <c r="H53" s="25"/>
      <c r="I53" s="25"/>
      <c r="J53" s="25"/>
      <c r="K53" s="25"/>
      <c r="L53" s="25"/>
      <c r="M53" s="25"/>
      <c r="N53" s="25">
        <f t="shared" si="7"/>
        <v>4437</v>
      </c>
      <c r="O53" s="25">
        <f t="shared" si="8"/>
        <v>115</v>
      </c>
      <c r="P53" s="25">
        <f t="shared" si="9"/>
        <v>4552</v>
      </c>
      <c r="Q53" s="25"/>
    </row>
    <row r="54" spans="1:17">
      <c r="A54" s="25">
        <f t="shared" si="11"/>
        <v>52</v>
      </c>
      <c r="B54" s="27"/>
      <c r="C54" s="25" t="s">
        <v>56</v>
      </c>
      <c r="D54" s="11" t="s">
        <v>87</v>
      </c>
      <c r="E54" s="28"/>
      <c r="F54" s="25">
        <v>23</v>
      </c>
      <c r="G54" s="25">
        <v>251</v>
      </c>
      <c r="H54" s="25"/>
      <c r="I54" s="25"/>
      <c r="J54" s="25"/>
      <c r="K54" s="25"/>
      <c r="L54" s="25"/>
      <c r="M54" s="25"/>
      <c r="N54" s="25">
        <f t="shared" si="7"/>
        <v>4518</v>
      </c>
      <c r="O54" s="25">
        <f t="shared" si="8"/>
        <v>115</v>
      </c>
      <c r="P54" s="25">
        <f t="shared" si="9"/>
        <v>4633</v>
      </c>
      <c r="Q54" s="25" t="s">
        <v>19</v>
      </c>
    </row>
    <row r="55" spans="1:17">
      <c r="A55" s="25">
        <f t="shared" si="11"/>
        <v>53</v>
      </c>
      <c r="B55" s="27"/>
      <c r="C55" s="25" t="s">
        <v>56</v>
      </c>
      <c r="D55" s="11" t="s">
        <v>88</v>
      </c>
      <c r="E55" s="28" t="s">
        <v>89</v>
      </c>
      <c r="F55" s="25">
        <v>5.5</v>
      </c>
      <c r="G55" s="25">
        <v>59</v>
      </c>
      <c r="H55" s="25"/>
      <c r="I55" s="25"/>
      <c r="J55" s="25"/>
      <c r="K55" s="25"/>
      <c r="L55" s="25"/>
      <c r="M55" s="25"/>
      <c r="N55" s="25">
        <f t="shared" si="7"/>
        <v>1062</v>
      </c>
      <c r="O55" s="25">
        <f t="shared" si="8"/>
        <v>27.5</v>
      </c>
      <c r="P55" s="25">
        <f t="shared" si="9"/>
        <v>1089.5</v>
      </c>
      <c r="Q55" s="25"/>
    </row>
    <row r="56" spans="1:17">
      <c r="A56" s="25">
        <f t="shared" si="11"/>
        <v>54</v>
      </c>
      <c r="B56" s="27"/>
      <c r="C56" s="25" t="s">
        <v>56</v>
      </c>
      <c r="D56" s="11" t="s">
        <v>90</v>
      </c>
      <c r="E56" s="28" t="s">
        <v>91</v>
      </c>
      <c r="F56" s="25">
        <v>24</v>
      </c>
      <c r="G56" s="25">
        <v>260</v>
      </c>
      <c r="H56" s="25"/>
      <c r="I56" s="25"/>
      <c r="J56" s="25"/>
      <c r="K56" s="25"/>
      <c r="L56" s="25"/>
      <c r="M56" s="25"/>
      <c r="N56" s="25">
        <f t="shared" si="7"/>
        <v>4680</v>
      </c>
      <c r="O56" s="25">
        <f t="shared" si="8"/>
        <v>120</v>
      </c>
      <c r="P56" s="25">
        <f t="shared" si="9"/>
        <v>4800</v>
      </c>
      <c r="Q56" s="25"/>
    </row>
    <row r="57" spans="1:17">
      <c r="A57" s="25">
        <f t="shared" si="11"/>
        <v>55</v>
      </c>
      <c r="B57" s="27"/>
      <c r="C57" s="29" t="s">
        <v>92</v>
      </c>
      <c r="D57" s="30"/>
      <c r="E57" s="31"/>
      <c r="F57" s="25"/>
      <c r="G57" s="25"/>
      <c r="H57" s="25"/>
      <c r="I57" s="25"/>
      <c r="J57" s="25"/>
      <c r="K57" s="25"/>
      <c r="L57" s="25"/>
      <c r="M57" s="25"/>
      <c r="N57" s="25">
        <v>8966.67</v>
      </c>
      <c r="O57" s="25"/>
      <c r="P57" s="25">
        <f t="shared" si="9"/>
        <v>8966.67</v>
      </c>
      <c r="Q57" s="25"/>
    </row>
    <row r="58" spans="1:17">
      <c r="A58" s="25">
        <f t="shared" si="11"/>
        <v>56</v>
      </c>
      <c r="B58" s="83" t="s">
        <v>93</v>
      </c>
      <c r="C58" s="84" t="s">
        <v>94</v>
      </c>
      <c r="D58" s="84" t="s">
        <v>95</v>
      </c>
      <c r="E58" s="85">
        <v>43476</v>
      </c>
      <c r="F58" s="11">
        <v>29</v>
      </c>
      <c r="G58" s="11">
        <v>345.5</v>
      </c>
      <c r="H58" s="86">
        <v>0</v>
      </c>
      <c r="I58" s="32"/>
      <c r="J58" s="86">
        <v>8</v>
      </c>
      <c r="K58" s="32"/>
      <c r="L58" s="32"/>
      <c r="M58" s="86">
        <v>0</v>
      </c>
      <c r="N58" s="25">
        <v>6190.2</v>
      </c>
      <c r="O58" s="25">
        <v>145</v>
      </c>
      <c r="P58" s="25">
        <v>6335.2</v>
      </c>
      <c r="Q58" s="89"/>
    </row>
    <row r="59" spans="1:17">
      <c r="A59" s="25">
        <f t="shared" ref="A59:A68" si="12">ROW()-2</f>
        <v>57</v>
      </c>
      <c r="B59" s="87"/>
      <c r="C59" s="84" t="s">
        <v>94</v>
      </c>
      <c r="D59" s="84" t="s">
        <v>96</v>
      </c>
      <c r="E59" s="85">
        <v>43615</v>
      </c>
      <c r="F59" s="11">
        <v>22.5</v>
      </c>
      <c r="G59" s="11">
        <v>261.5</v>
      </c>
      <c r="H59" s="86">
        <v>0</v>
      </c>
      <c r="I59" s="32"/>
      <c r="J59" s="86">
        <v>3.5</v>
      </c>
      <c r="K59" s="32"/>
      <c r="L59" s="32"/>
      <c r="M59" s="86">
        <v>0</v>
      </c>
      <c r="N59" s="25">
        <v>4694.4</v>
      </c>
      <c r="O59" s="25">
        <v>112.5</v>
      </c>
      <c r="P59" s="25">
        <v>4806.9</v>
      </c>
      <c r="Q59" s="90"/>
    </row>
    <row r="60" spans="1:17">
      <c r="A60" s="25">
        <f t="shared" si="12"/>
        <v>58</v>
      </c>
      <c r="B60" s="87"/>
      <c r="C60" s="84" t="s">
        <v>97</v>
      </c>
      <c r="D60" s="84" t="s">
        <v>98</v>
      </c>
      <c r="E60" s="85">
        <v>43716</v>
      </c>
      <c r="F60" s="11">
        <v>26</v>
      </c>
      <c r="G60" s="11">
        <v>305</v>
      </c>
      <c r="H60" s="86">
        <v>0</v>
      </c>
      <c r="I60" s="32"/>
      <c r="J60" s="86">
        <v>0</v>
      </c>
      <c r="K60" s="32"/>
      <c r="L60" s="32"/>
      <c r="M60" s="86">
        <v>0</v>
      </c>
      <c r="N60" s="25">
        <v>5490</v>
      </c>
      <c r="O60" s="25">
        <v>130</v>
      </c>
      <c r="P60" s="25">
        <v>5620</v>
      </c>
      <c r="Q60" s="89"/>
    </row>
    <row r="61" spans="1:17">
      <c r="A61" s="25">
        <f t="shared" si="12"/>
        <v>59</v>
      </c>
      <c r="B61" s="87"/>
      <c r="C61" s="84" t="s">
        <v>94</v>
      </c>
      <c r="D61" s="84" t="s">
        <v>99</v>
      </c>
      <c r="E61" s="85">
        <v>44072</v>
      </c>
      <c r="F61" s="11">
        <v>26.5</v>
      </c>
      <c r="G61" s="11">
        <v>307.5</v>
      </c>
      <c r="H61" s="86">
        <v>0</v>
      </c>
      <c r="I61" s="32"/>
      <c r="J61" s="86">
        <v>8.5</v>
      </c>
      <c r="K61" s="32"/>
      <c r="L61" s="32"/>
      <c r="M61" s="86">
        <v>0</v>
      </c>
      <c r="N61" s="25">
        <v>5504.4</v>
      </c>
      <c r="O61" s="25">
        <v>132.5</v>
      </c>
      <c r="P61" s="25">
        <v>5636.9</v>
      </c>
      <c r="Q61" s="89"/>
    </row>
    <row r="62" spans="1:17">
      <c r="A62" s="25">
        <f t="shared" si="12"/>
        <v>60</v>
      </c>
      <c r="B62" s="87"/>
      <c r="C62" s="84" t="s">
        <v>94</v>
      </c>
      <c r="D62" s="84" t="s">
        <v>100</v>
      </c>
      <c r="E62" s="85">
        <v>44182</v>
      </c>
      <c r="F62" s="11">
        <v>24</v>
      </c>
      <c r="G62" s="11">
        <v>296</v>
      </c>
      <c r="H62" s="86">
        <v>0</v>
      </c>
      <c r="I62" s="32"/>
      <c r="J62" s="86">
        <v>0</v>
      </c>
      <c r="K62" s="32"/>
      <c r="L62" s="32"/>
      <c r="M62" s="86">
        <v>0</v>
      </c>
      <c r="N62" s="25">
        <v>5328</v>
      </c>
      <c r="O62" s="25">
        <v>120</v>
      </c>
      <c r="P62" s="25">
        <v>5448</v>
      </c>
      <c r="Q62" s="89" t="s">
        <v>101</v>
      </c>
    </row>
    <row r="63" spans="1:17">
      <c r="A63" s="25">
        <f t="shared" si="12"/>
        <v>61</v>
      </c>
      <c r="B63" s="87"/>
      <c r="C63" s="84" t="s">
        <v>94</v>
      </c>
      <c r="D63" s="84" t="s">
        <v>102</v>
      </c>
      <c r="E63" s="85">
        <v>44187</v>
      </c>
      <c r="F63" s="11">
        <v>14</v>
      </c>
      <c r="G63" s="11">
        <v>158</v>
      </c>
      <c r="H63" s="86">
        <v>0</v>
      </c>
      <c r="I63" s="32"/>
      <c r="J63" s="86">
        <v>8</v>
      </c>
      <c r="K63" s="32"/>
      <c r="L63" s="32"/>
      <c r="M63" s="86">
        <v>0</v>
      </c>
      <c r="N63" s="25">
        <v>2815.2</v>
      </c>
      <c r="O63" s="25">
        <v>70</v>
      </c>
      <c r="P63" s="25">
        <v>2885.2</v>
      </c>
      <c r="Q63" s="89"/>
    </row>
    <row r="64" spans="1:17">
      <c r="A64" s="25">
        <f t="shared" si="12"/>
        <v>62</v>
      </c>
      <c r="B64" s="87"/>
      <c r="C64" s="84" t="s">
        <v>94</v>
      </c>
      <c r="D64" s="84" t="s">
        <v>103</v>
      </c>
      <c r="E64" s="85">
        <v>44189</v>
      </c>
      <c r="F64" s="11">
        <v>7</v>
      </c>
      <c r="G64" s="11">
        <v>87</v>
      </c>
      <c r="H64" s="86">
        <v>0</v>
      </c>
      <c r="I64" s="32"/>
      <c r="J64" s="86">
        <v>0</v>
      </c>
      <c r="K64" s="32"/>
      <c r="L64" s="32"/>
      <c r="M64" s="86">
        <v>0</v>
      </c>
      <c r="N64" s="25">
        <v>1566</v>
      </c>
      <c r="O64" s="25">
        <v>35</v>
      </c>
      <c r="P64" s="25">
        <v>1601</v>
      </c>
      <c r="Q64" s="89"/>
    </row>
    <row r="65" spans="1:17">
      <c r="A65" s="25">
        <f t="shared" si="12"/>
        <v>63</v>
      </c>
      <c r="B65" s="87"/>
      <c r="C65" s="84" t="s">
        <v>94</v>
      </c>
      <c r="D65" s="84" t="s">
        <v>104</v>
      </c>
      <c r="E65" s="85">
        <v>44196</v>
      </c>
      <c r="F65" s="11">
        <v>26.5</v>
      </c>
      <c r="G65" s="11">
        <v>286.5</v>
      </c>
      <c r="H65" s="86">
        <v>0</v>
      </c>
      <c r="I65" s="32"/>
      <c r="J65" s="86">
        <v>6</v>
      </c>
      <c r="K65" s="32"/>
      <c r="L65" s="32"/>
      <c r="M65" s="86">
        <v>0</v>
      </c>
      <c r="N65" s="25">
        <v>5135.4</v>
      </c>
      <c r="O65" s="25">
        <v>132.5</v>
      </c>
      <c r="P65" s="25">
        <v>5267.9</v>
      </c>
      <c r="Q65" s="89"/>
    </row>
    <row r="66" spans="1:17">
      <c r="A66" s="25">
        <f t="shared" si="12"/>
        <v>64</v>
      </c>
      <c r="B66" s="87"/>
      <c r="C66" s="84" t="s">
        <v>94</v>
      </c>
      <c r="D66" s="84" t="s">
        <v>105</v>
      </c>
      <c r="E66" s="85">
        <v>44200</v>
      </c>
      <c r="F66" s="11">
        <v>28.5</v>
      </c>
      <c r="G66" s="11">
        <v>335.5</v>
      </c>
      <c r="H66" s="86">
        <v>0</v>
      </c>
      <c r="I66" s="32"/>
      <c r="J66" s="86">
        <v>8.5</v>
      </c>
      <c r="K66" s="32"/>
      <c r="L66" s="32"/>
      <c r="M66" s="86">
        <v>0</v>
      </c>
      <c r="N66" s="25">
        <v>6008.4</v>
      </c>
      <c r="O66" s="25">
        <v>142.5</v>
      </c>
      <c r="P66" s="25">
        <v>6150.9</v>
      </c>
      <c r="Q66" s="90"/>
    </row>
    <row r="67" spans="1:17">
      <c r="A67" s="25">
        <f t="shared" si="12"/>
        <v>65</v>
      </c>
      <c r="B67" s="87"/>
      <c r="C67" s="84" t="s">
        <v>94</v>
      </c>
      <c r="D67" s="84" t="s">
        <v>106</v>
      </c>
      <c r="E67" s="91">
        <v>44255</v>
      </c>
      <c r="F67" s="11">
        <v>26.5</v>
      </c>
      <c r="G67" s="11">
        <v>314</v>
      </c>
      <c r="H67" s="86">
        <v>0</v>
      </c>
      <c r="I67" s="32"/>
      <c r="J67" s="86">
        <v>8.5</v>
      </c>
      <c r="K67" s="32"/>
      <c r="L67" s="32"/>
      <c r="M67" s="86">
        <v>0</v>
      </c>
      <c r="N67" s="25">
        <v>5621.4</v>
      </c>
      <c r="O67" s="25">
        <v>132.5</v>
      </c>
      <c r="P67" s="25">
        <v>5753.9</v>
      </c>
      <c r="Q67" s="89"/>
    </row>
    <row r="68" spans="1:17">
      <c r="A68" s="25">
        <f t="shared" si="12"/>
        <v>66</v>
      </c>
      <c r="B68" s="87"/>
      <c r="C68" s="84" t="s">
        <v>97</v>
      </c>
      <c r="D68" s="84" t="s">
        <v>107</v>
      </c>
      <c r="E68" s="85">
        <v>44260</v>
      </c>
      <c r="F68" s="11">
        <v>28</v>
      </c>
      <c r="G68" s="11">
        <v>287</v>
      </c>
      <c r="H68" s="86">
        <v>0</v>
      </c>
      <c r="I68" s="32"/>
      <c r="J68" s="86">
        <v>0</v>
      </c>
      <c r="K68" s="32"/>
      <c r="L68" s="32"/>
      <c r="M68" s="86">
        <v>100</v>
      </c>
      <c r="N68" s="25">
        <v>5066</v>
      </c>
      <c r="O68" s="25">
        <v>140</v>
      </c>
      <c r="P68" s="25">
        <v>5206</v>
      </c>
      <c r="Q68" s="90" t="s">
        <v>108</v>
      </c>
    </row>
    <row r="69" spans="1:17">
      <c r="A69" s="25">
        <f t="shared" ref="A69:A78" si="13">ROW()-2</f>
        <v>67</v>
      </c>
      <c r="B69" s="87"/>
      <c r="C69" s="84" t="s">
        <v>97</v>
      </c>
      <c r="D69" s="84" t="s">
        <v>109</v>
      </c>
      <c r="E69" s="85">
        <v>44273</v>
      </c>
      <c r="F69" s="11">
        <v>27</v>
      </c>
      <c r="G69" s="11">
        <v>297</v>
      </c>
      <c r="H69" s="90">
        <v>11</v>
      </c>
      <c r="I69" s="32"/>
      <c r="J69" s="86">
        <v>0</v>
      </c>
      <c r="K69" s="32"/>
      <c r="L69" s="32"/>
      <c r="M69" s="86">
        <v>0</v>
      </c>
      <c r="N69" s="25">
        <v>5313</v>
      </c>
      <c r="O69" s="25">
        <v>135</v>
      </c>
      <c r="P69" s="25">
        <v>5448</v>
      </c>
      <c r="Q69" s="89"/>
    </row>
    <row r="70" spans="1:17">
      <c r="A70" s="25">
        <f t="shared" si="13"/>
        <v>68</v>
      </c>
      <c r="B70" s="87"/>
      <c r="C70" s="84" t="s">
        <v>97</v>
      </c>
      <c r="D70" s="84" t="s">
        <v>110</v>
      </c>
      <c r="E70" s="85">
        <v>44273</v>
      </c>
      <c r="F70" s="11">
        <v>25</v>
      </c>
      <c r="G70" s="11">
        <v>274</v>
      </c>
      <c r="H70" s="90">
        <v>12</v>
      </c>
      <c r="I70" s="32"/>
      <c r="J70" s="86">
        <v>0</v>
      </c>
      <c r="K70" s="32"/>
      <c r="L70" s="32"/>
      <c r="M70" s="86">
        <v>50</v>
      </c>
      <c r="N70" s="25">
        <v>4846</v>
      </c>
      <c r="O70" s="25">
        <v>125</v>
      </c>
      <c r="P70" s="25">
        <v>4971</v>
      </c>
      <c r="Q70" s="90" t="s">
        <v>111</v>
      </c>
    </row>
    <row r="71" spans="1:17">
      <c r="A71" s="25">
        <f t="shared" si="13"/>
        <v>69</v>
      </c>
      <c r="B71" s="87"/>
      <c r="C71" s="84" t="s">
        <v>97</v>
      </c>
      <c r="D71" s="92" t="s">
        <v>112</v>
      </c>
      <c r="E71" s="85">
        <v>44279</v>
      </c>
      <c r="F71" s="11">
        <v>23</v>
      </c>
      <c r="G71" s="11">
        <v>245.5</v>
      </c>
      <c r="H71" s="90">
        <v>76</v>
      </c>
      <c r="I71" s="32"/>
      <c r="J71" s="86">
        <v>0</v>
      </c>
      <c r="K71" s="32"/>
      <c r="L71" s="32"/>
      <c r="M71" s="86">
        <v>0</v>
      </c>
      <c r="N71" s="25">
        <v>4191</v>
      </c>
      <c r="O71" s="25">
        <v>115</v>
      </c>
      <c r="P71" s="25">
        <v>4306</v>
      </c>
      <c r="Q71" s="90"/>
    </row>
    <row r="72" spans="1:17">
      <c r="A72" s="25">
        <f t="shared" si="13"/>
        <v>70</v>
      </c>
      <c r="B72" s="87"/>
      <c r="C72" s="84" t="s">
        <v>94</v>
      </c>
      <c r="D72" s="84" t="s">
        <v>113</v>
      </c>
      <c r="E72" s="85">
        <v>44287</v>
      </c>
      <c r="F72" s="11">
        <v>27</v>
      </c>
      <c r="G72" s="11">
        <v>327</v>
      </c>
      <c r="H72" s="90">
        <v>185</v>
      </c>
      <c r="I72" s="32"/>
      <c r="J72" s="86">
        <v>0</v>
      </c>
      <c r="K72" s="32"/>
      <c r="L72" s="32"/>
      <c r="M72" s="86">
        <v>0</v>
      </c>
      <c r="N72" s="25">
        <v>5331</v>
      </c>
      <c r="O72" s="25">
        <v>135</v>
      </c>
      <c r="P72" s="25">
        <v>5466</v>
      </c>
      <c r="Q72" s="89"/>
    </row>
    <row r="73" spans="1:17">
      <c r="A73" s="25">
        <f t="shared" si="13"/>
        <v>71</v>
      </c>
      <c r="B73" s="87"/>
      <c r="C73" s="84" t="s">
        <v>94</v>
      </c>
      <c r="D73" s="84" t="s">
        <v>114</v>
      </c>
      <c r="E73" s="85">
        <v>44287</v>
      </c>
      <c r="F73" s="11">
        <v>2</v>
      </c>
      <c r="G73" s="11">
        <v>25</v>
      </c>
      <c r="H73" s="90">
        <v>25</v>
      </c>
      <c r="I73" s="32"/>
      <c r="J73" s="86">
        <v>0</v>
      </c>
      <c r="K73" s="32"/>
      <c r="L73" s="32"/>
      <c r="M73" s="86">
        <v>0</v>
      </c>
      <c r="N73" s="25">
        <v>375</v>
      </c>
      <c r="O73" s="25">
        <v>10</v>
      </c>
      <c r="P73" s="25">
        <v>385</v>
      </c>
      <c r="Q73" s="89" t="s">
        <v>115</v>
      </c>
    </row>
    <row r="74" spans="1:17">
      <c r="A74" s="25">
        <f t="shared" si="13"/>
        <v>72</v>
      </c>
      <c r="B74" s="87"/>
      <c r="C74" s="84" t="s">
        <v>97</v>
      </c>
      <c r="D74" s="84" t="s">
        <v>116</v>
      </c>
      <c r="E74" s="85">
        <v>44299</v>
      </c>
      <c r="F74" s="11">
        <v>17</v>
      </c>
      <c r="G74" s="11">
        <v>167</v>
      </c>
      <c r="H74" s="86">
        <v>146</v>
      </c>
      <c r="I74" s="32"/>
      <c r="J74" s="86">
        <v>0</v>
      </c>
      <c r="K74" s="32"/>
      <c r="L74" s="32"/>
      <c r="M74" s="86">
        <v>0</v>
      </c>
      <c r="N74" s="25">
        <v>2768</v>
      </c>
      <c r="O74" s="25">
        <v>85</v>
      </c>
      <c r="P74" s="25">
        <v>2853</v>
      </c>
      <c r="Q74" s="90"/>
    </row>
    <row r="75" spans="1:17">
      <c r="A75" s="25">
        <f t="shared" si="13"/>
        <v>73</v>
      </c>
      <c r="B75" s="87"/>
      <c r="C75" s="84" t="s">
        <v>97</v>
      </c>
      <c r="D75" s="84" t="s">
        <v>117</v>
      </c>
      <c r="E75" s="85">
        <v>44299</v>
      </c>
      <c r="F75" s="11">
        <v>14</v>
      </c>
      <c r="G75" s="11">
        <v>146.5</v>
      </c>
      <c r="H75" s="93">
        <v>22</v>
      </c>
      <c r="I75" s="32"/>
      <c r="J75" s="86">
        <v>0</v>
      </c>
      <c r="K75" s="32"/>
      <c r="L75" s="32"/>
      <c r="M75" s="86">
        <v>0</v>
      </c>
      <c r="N75" s="25">
        <v>2571</v>
      </c>
      <c r="O75" s="25">
        <v>70</v>
      </c>
      <c r="P75" s="25">
        <v>2641</v>
      </c>
      <c r="Q75" s="89" t="s">
        <v>19</v>
      </c>
    </row>
    <row r="76" spans="1:17">
      <c r="A76" s="25">
        <f t="shared" si="13"/>
        <v>74</v>
      </c>
      <c r="B76" s="87"/>
      <c r="C76" s="84" t="s">
        <v>97</v>
      </c>
      <c r="D76" s="84" t="s">
        <v>118</v>
      </c>
      <c r="E76" s="85">
        <v>44302</v>
      </c>
      <c r="F76" s="11">
        <v>7</v>
      </c>
      <c r="G76" s="11">
        <v>80</v>
      </c>
      <c r="H76" s="86">
        <v>80</v>
      </c>
      <c r="I76" s="32"/>
      <c r="J76" s="86">
        <v>0</v>
      </c>
      <c r="K76" s="32"/>
      <c r="L76" s="32"/>
      <c r="M76" s="86">
        <v>0</v>
      </c>
      <c r="N76" s="25">
        <v>1200</v>
      </c>
      <c r="O76" s="25">
        <v>35</v>
      </c>
      <c r="P76" s="25">
        <v>1235</v>
      </c>
      <c r="Q76" s="90" t="s">
        <v>101</v>
      </c>
    </row>
    <row r="77" spans="1:17">
      <c r="A77" s="25">
        <f t="shared" si="13"/>
        <v>75</v>
      </c>
      <c r="B77" s="87"/>
      <c r="C77" s="84" t="s">
        <v>97</v>
      </c>
      <c r="D77" s="84" t="s">
        <v>119</v>
      </c>
      <c r="E77" s="85">
        <v>44302</v>
      </c>
      <c r="F77" s="11">
        <v>13</v>
      </c>
      <c r="G77" s="11">
        <v>139.5</v>
      </c>
      <c r="H77" s="86">
        <v>20</v>
      </c>
      <c r="I77" s="32"/>
      <c r="J77" s="86">
        <v>0</v>
      </c>
      <c r="K77" s="32"/>
      <c r="L77" s="32"/>
      <c r="M77" s="86">
        <v>0</v>
      </c>
      <c r="N77" s="25">
        <v>2451</v>
      </c>
      <c r="O77" s="25">
        <v>65</v>
      </c>
      <c r="P77" s="25">
        <v>2516</v>
      </c>
      <c r="Q77" s="89" t="s">
        <v>120</v>
      </c>
    </row>
    <row r="78" spans="1:17">
      <c r="A78" s="25">
        <f t="shared" si="13"/>
        <v>76</v>
      </c>
      <c r="B78" s="87"/>
      <c r="C78" s="84" t="s">
        <v>97</v>
      </c>
      <c r="D78" s="84" t="s">
        <v>121</v>
      </c>
      <c r="E78" s="85">
        <v>44302</v>
      </c>
      <c r="F78" s="11">
        <v>15</v>
      </c>
      <c r="G78" s="11">
        <v>163</v>
      </c>
      <c r="H78" s="86">
        <v>163</v>
      </c>
      <c r="I78" s="32"/>
      <c r="J78" s="86">
        <v>0</v>
      </c>
      <c r="K78" s="32"/>
      <c r="L78" s="32"/>
      <c r="M78" s="86">
        <v>0</v>
      </c>
      <c r="N78" s="25">
        <v>2445</v>
      </c>
      <c r="O78" s="25">
        <v>75</v>
      </c>
      <c r="P78" s="25">
        <v>2520</v>
      </c>
      <c r="Q78" s="90"/>
    </row>
    <row r="79" spans="1:17">
      <c r="A79" s="25">
        <f t="shared" ref="A79:A84" si="14">ROW()-2</f>
        <v>77</v>
      </c>
      <c r="B79" s="87"/>
      <c r="C79" s="84" t="s">
        <v>97</v>
      </c>
      <c r="D79" s="84" t="s">
        <v>122</v>
      </c>
      <c r="E79" s="85">
        <v>44302</v>
      </c>
      <c r="F79" s="11">
        <v>11</v>
      </c>
      <c r="G79" s="11">
        <v>93.5</v>
      </c>
      <c r="H79" s="90">
        <v>20</v>
      </c>
      <c r="I79" s="32"/>
      <c r="J79" s="86">
        <v>0</v>
      </c>
      <c r="K79" s="32"/>
      <c r="L79" s="32"/>
      <c r="M79" s="86">
        <v>0</v>
      </c>
      <c r="N79" s="25">
        <v>1623</v>
      </c>
      <c r="O79" s="25">
        <v>55</v>
      </c>
      <c r="P79" s="25">
        <v>1678</v>
      </c>
      <c r="Q79" s="89" t="s">
        <v>120</v>
      </c>
    </row>
    <row r="80" spans="1:17">
      <c r="A80" s="25">
        <f t="shared" si="14"/>
        <v>78</v>
      </c>
      <c r="B80" s="87"/>
      <c r="C80" s="84" t="s">
        <v>94</v>
      </c>
      <c r="D80" s="84" t="s">
        <v>123</v>
      </c>
      <c r="E80" s="85">
        <v>44303</v>
      </c>
      <c r="F80" s="11">
        <v>10</v>
      </c>
      <c r="G80" s="11">
        <v>108.5</v>
      </c>
      <c r="H80" s="90">
        <v>108.5</v>
      </c>
      <c r="I80" s="32"/>
      <c r="J80" s="86">
        <v>0</v>
      </c>
      <c r="K80" s="32"/>
      <c r="L80" s="32"/>
      <c r="M80" s="86">
        <v>0</v>
      </c>
      <c r="N80" s="25">
        <v>1627.5</v>
      </c>
      <c r="O80" s="25">
        <v>50</v>
      </c>
      <c r="P80" s="25">
        <v>1677.5</v>
      </c>
      <c r="Q80" s="89"/>
    </row>
    <row r="81" spans="1:17">
      <c r="A81" s="25">
        <f t="shared" si="14"/>
        <v>79</v>
      </c>
      <c r="B81" s="87"/>
      <c r="C81" s="84" t="s">
        <v>94</v>
      </c>
      <c r="D81" s="84" t="s">
        <v>124</v>
      </c>
      <c r="E81" s="85">
        <v>44303</v>
      </c>
      <c r="F81" s="11">
        <v>10</v>
      </c>
      <c r="G81" s="11">
        <v>105.5</v>
      </c>
      <c r="H81" s="86">
        <v>105.5</v>
      </c>
      <c r="I81" s="32"/>
      <c r="J81" s="86">
        <v>0</v>
      </c>
      <c r="K81" s="32"/>
      <c r="L81" s="32"/>
      <c r="M81" s="86">
        <v>0</v>
      </c>
      <c r="N81" s="25">
        <v>1582.5</v>
      </c>
      <c r="O81" s="25">
        <v>50</v>
      </c>
      <c r="P81" s="25">
        <v>1632.5</v>
      </c>
      <c r="Q81" s="89"/>
    </row>
    <row r="82" spans="1:17">
      <c r="A82" s="25">
        <f t="shared" si="14"/>
        <v>80</v>
      </c>
      <c r="B82" s="87"/>
      <c r="C82" s="25"/>
      <c r="D82" s="46"/>
      <c r="E82" s="94"/>
      <c r="F82" s="11"/>
      <c r="G82" s="11"/>
      <c r="H82" s="32"/>
      <c r="I82" s="32"/>
      <c r="J82" s="32"/>
      <c r="K82" s="32"/>
      <c r="L82" s="32"/>
      <c r="M82" s="32"/>
      <c r="N82" s="25">
        <f>18*(G82-H82-J82)+15*H82+18*0.8*J82+L82-M82</f>
        <v>0</v>
      </c>
      <c r="O82" s="25">
        <f>F82*5</f>
        <v>0</v>
      </c>
      <c r="P82" s="25">
        <f>ROUND((N82+O82),2)</f>
        <v>0</v>
      </c>
      <c r="Q82" s="32"/>
    </row>
    <row r="83" spans="1:17">
      <c r="A83" s="25">
        <f t="shared" si="14"/>
        <v>81</v>
      </c>
      <c r="B83" s="87"/>
      <c r="C83" s="25"/>
      <c r="D83" s="46"/>
      <c r="E83" s="94"/>
      <c r="F83" s="11"/>
      <c r="G83" s="11"/>
      <c r="H83" s="32"/>
      <c r="I83" s="32"/>
      <c r="J83" s="32"/>
      <c r="K83" s="32"/>
      <c r="L83" s="32"/>
      <c r="M83" s="32"/>
      <c r="N83" s="25">
        <f>18*(G83-H83-J83)+15*H83+18*0.8*J83+L83-M83</f>
        <v>0</v>
      </c>
      <c r="O83" s="25">
        <f>F83*5</f>
        <v>0</v>
      </c>
      <c r="P83" s="25">
        <f>ROUND((N83+O83),2)</f>
        <v>0</v>
      </c>
      <c r="Q83" s="32"/>
    </row>
    <row r="84" spans="1:17">
      <c r="A84" s="25">
        <f t="shared" si="14"/>
        <v>82</v>
      </c>
      <c r="B84" s="87"/>
      <c r="C84" s="25"/>
      <c r="D84" s="46"/>
      <c r="E84" s="94"/>
      <c r="F84" s="11"/>
      <c r="G84" s="11"/>
      <c r="H84" s="32"/>
      <c r="I84" s="32"/>
      <c r="J84" s="32"/>
      <c r="K84" s="32"/>
      <c r="L84" s="32"/>
      <c r="M84" s="32"/>
      <c r="N84" s="25">
        <f>18*(G84-H84-J84)+15*H84+18*0.8*J84+L84-M84</f>
        <v>0</v>
      </c>
      <c r="O84" s="25">
        <f>F84*5</f>
        <v>0</v>
      </c>
      <c r="P84" s="25">
        <f>ROUND((N84+O84),2)</f>
        <v>0</v>
      </c>
      <c r="Q84" s="32"/>
    </row>
    <row r="85" s="19" customFormat="1" ht="18" customHeight="1" spans="1:17">
      <c r="A85" s="29" t="s">
        <v>125</v>
      </c>
      <c r="B85" s="30"/>
      <c r="C85" s="30"/>
      <c r="D85" s="31"/>
      <c r="E85" s="32"/>
      <c r="F85" s="32">
        <f>SUM(F3:F84)</f>
        <v>1304.5</v>
      </c>
      <c r="G85" s="32">
        <f>SUM(G3:G84)</f>
        <v>14260</v>
      </c>
      <c r="H85" s="32">
        <f>SUM(H3:H84)</f>
        <v>1680</v>
      </c>
      <c r="I85" s="32"/>
      <c r="J85" s="32">
        <f>SUM(J3:J84)</f>
        <v>75</v>
      </c>
      <c r="K85" s="32"/>
      <c r="L85" s="32">
        <f>SUM(L6:L84)</f>
        <v>0</v>
      </c>
      <c r="M85" s="32">
        <f>SUM(M3:M84)</f>
        <v>270</v>
      </c>
      <c r="N85" s="32">
        <f>SUM(N3:N84)</f>
        <v>260296.62</v>
      </c>
      <c r="O85" s="32">
        <f>SUM(O3:O84)</f>
        <v>6502.5</v>
      </c>
      <c r="P85" s="32">
        <f>SUM(P3:P84)</f>
        <v>266799.12</v>
      </c>
      <c r="Q85" s="32"/>
    </row>
    <row r="86" s="19" customFormat="1" ht="18" customHeight="1" spans="1:17">
      <c r="A86" s="29" t="s">
        <v>126</v>
      </c>
      <c r="B86" s="30"/>
      <c r="C86" s="30"/>
      <c r="D86" s="31"/>
      <c r="E86" s="33">
        <f>ROUND(P85*1.06,2)</f>
        <v>282807.07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8"/>
    </row>
    <row r="87" s="20" customFormat="1" ht="35.1" customHeight="1" spans="1:17">
      <c r="A87" s="35" t="s">
        <v>127</v>
      </c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</sheetData>
  <mergeCells count="8">
    <mergeCell ref="A1:Q1"/>
    <mergeCell ref="C57:E57"/>
    <mergeCell ref="A85:D85"/>
    <mergeCell ref="A86:D86"/>
    <mergeCell ref="E86:Q86"/>
    <mergeCell ref="A87:Q87"/>
    <mergeCell ref="B6:B57"/>
    <mergeCell ref="B58:B84"/>
  </mergeCells>
  <conditionalFormatting sqref="D58:D81">
    <cfRule type="duplicateValues" dxfId="0" priority="2"/>
  </conditionalFormatting>
  <conditionalFormatting sqref="D71:D80">
    <cfRule type="duplicateValues" dxfId="0" priority="1"/>
  </conditionalFormatting>
  <conditionalFormatting sqref="D82:D84">
    <cfRule type="duplicateValues" dxfId="0" priority="8"/>
  </conditionalFormatting>
  <conditionalFormatting sqref="H82:H84">
    <cfRule type="duplicateValues" dxfId="0" priority="10"/>
    <cfRule type="duplicateValues" dxfId="0" priority="11"/>
    <cfRule type="duplicateValues" dxfId="0" priority="12"/>
  </conditionalFormatting>
  <conditionalFormatting sqref="H74 H76 H81">
    <cfRule type="duplicateValues" dxfId="0" priority="5"/>
    <cfRule type="duplicateValues" dxfId="0" priority="4"/>
    <cfRule type="duplicateValues" dxfId="0" priority="3"/>
  </conditionalFormatting>
  <dataValidations count="1">
    <dataValidation type="list" allowBlank="1" showInputMessage="1" showErrorMessage="1" sqref="C82 C83 C84">
      <formula1>"注塑车间,喷涂车间,总装车间"</formula1>
    </dataValidation>
  </dataValidations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49" customWidth="1"/>
    <col min="2" max="2" width="11.75" style="49" customWidth="1"/>
    <col min="3" max="3" width="7.875" style="49" hidden="1" customWidth="1"/>
    <col min="4" max="4" width="9" style="49"/>
    <col min="5" max="6" width="8.75" style="49" customWidth="1"/>
    <col min="7" max="7" width="10.875" style="49" customWidth="1"/>
    <col min="8" max="8" width="8.75" style="49" customWidth="1"/>
    <col min="9" max="9" width="6.5" style="49" customWidth="1"/>
    <col min="10" max="10" width="9" style="49" customWidth="1"/>
    <col min="11" max="11" width="9.25" style="49" customWidth="1"/>
    <col min="12" max="12" width="10.625" style="49" customWidth="1"/>
    <col min="13" max="13" width="9.75" style="49" customWidth="1"/>
    <col min="14" max="14" width="20" style="50" customWidth="1"/>
    <col min="15" max="15" width="8.875" style="49" customWidth="1"/>
    <col min="16" max="16" width="11.375" style="49" hidden="1" customWidth="1"/>
    <col min="17" max="17" width="13.375" style="49" hidden="1" customWidth="1"/>
    <col min="18" max="18" width="12.75" style="49" hidden="1" customWidth="1"/>
    <col min="19" max="19" width="9" style="49" hidden="1" customWidth="1"/>
    <col min="20" max="20" width="12.625" style="49" hidden="1" customWidth="1"/>
    <col min="21" max="21" width="13.75" style="49" customWidth="1"/>
    <col min="22" max="16384" width="9" style="49"/>
  </cols>
  <sheetData>
    <row r="1" customHeight="1" spans="1:15">
      <c r="A1" s="23" t="s">
        <v>128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65"/>
      <c r="O1" s="23"/>
    </row>
    <row r="2" ht="15" customHeight="1" spans="1:20">
      <c r="A2" s="51" t="s">
        <v>1</v>
      </c>
      <c r="B2" s="51" t="s">
        <v>2</v>
      </c>
      <c r="C2" s="51" t="s">
        <v>129</v>
      </c>
      <c r="D2" s="51" t="s">
        <v>3</v>
      </c>
      <c r="E2" s="51" t="s">
        <v>5</v>
      </c>
      <c r="F2" s="51" t="s">
        <v>6</v>
      </c>
      <c r="G2" s="51" t="s">
        <v>7</v>
      </c>
      <c r="H2" s="51" t="s">
        <v>9</v>
      </c>
      <c r="I2" s="51" t="s">
        <v>11</v>
      </c>
      <c r="J2" s="51" t="s">
        <v>12</v>
      </c>
      <c r="K2" s="51" t="s">
        <v>13</v>
      </c>
      <c r="L2" s="51" t="s">
        <v>14</v>
      </c>
      <c r="M2" s="51" t="s">
        <v>15</v>
      </c>
      <c r="N2" s="66" t="s">
        <v>16</v>
      </c>
      <c r="O2" s="9" t="s">
        <v>130</v>
      </c>
      <c r="P2" s="67" t="s">
        <v>2</v>
      </c>
      <c r="Q2" s="9" t="s">
        <v>131</v>
      </c>
      <c r="R2" s="9" t="s">
        <v>131</v>
      </c>
      <c r="S2" s="9" t="s">
        <v>131</v>
      </c>
      <c r="T2" s="9" t="s">
        <v>125</v>
      </c>
    </row>
    <row r="3" customHeight="1" spans="1:21">
      <c r="A3" s="51">
        <f>ROW()-2</f>
        <v>1</v>
      </c>
      <c r="B3" s="51" t="s">
        <v>132</v>
      </c>
      <c r="C3" s="51"/>
      <c r="D3" s="51" t="s">
        <v>133</v>
      </c>
      <c r="E3" s="51"/>
      <c r="F3" s="51"/>
      <c r="G3" s="51"/>
      <c r="H3" s="51"/>
      <c r="I3" s="51"/>
      <c r="J3" s="51"/>
      <c r="K3" s="51">
        <f>(F3-G3-H3)*18+G3*15+H3*18*0.8+I3-J3</f>
        <v>0</v>
      </c>
      <c r="L3" s="68">
        <f t="shared" ref="L3:L23" si="0">E3*5</f>
        <v>0</v>
      </c>
      <c r="M3" s="51">
        <f t="shared" ref="M3:M23" si="1">ROUND((K3+L3),2)</f>
        <v>0</v>
      </c>
      <c r="N3" s="69"/>
      <c r="O3" s="70"/>
      <c r="U3" s="49" t="s">
        <v>134</v>
      </c>
    </row>
    <row r="4" customHeight="1" spans="1:21">
      <c r="A4" s="51">
        <f>ROW()-2</f>
        <v>2</v>
      </c>
      <c r="B4" s="51" t="s">
        <v>132</v>
      </c>
      <c r="C4" s="51"/>
      <c r="D4" s="51" t="s">
        <v>135</v>
      </c>
      <c r="E4" s="51"/>
      <c r="F4" s="51"/>
      <c r="G4" s="51"/>
      <c r="H4" s="51"/>
      <c r="I4" s="51"/>
      <c r="J4" s="51"/>
      <c r="K4" s="51">
        <f t="shared" ref="K4:K24" si="2">(F4-G4-H4)*18+G4*15+H4*18*0.8+I4-J4</f>
        <v>0</v>
      </c>
      <c r="L4" s="68">
        <f t="shared" si="0"/>
        <v>0</v>
      </c>
      <c r="M4" s="51">
        <f t="shared" si="1"/>
        <v>0</v>
      </c>
      <c r="N4" s="69"/>
      <c r="O4" s="70"/>
      <c r="U4" s="49" t="s">
        <v>136</v>
      </c>
    </row>
    <row r="5" customHeight="1" spans="1:21">
      <c r="A5" s="51">
        <f>ROW()-2</f>
        <v>3</v>
      </c>
      <c r="B5" s="52" t="s">
        <v>132</v>
      </c>
      <c r="C5" s="51"/>
      <c r="D5" s="51" t="s">
        <v>137</v>
      </c>
      <c r="E5" s="51"/>
      <c r="F5" s="51"/>
      <c r="G5" s="51"/>
      <c r="H5" s="51"/>
      <c r="I5" s="51"/>
      <c r="J5" s="51"/>
      <c r="K5" s="51">
        <f t="shared" si="2"/>
        <v>0</v>
      </c>
      <c r="L5" s="68">
        <f t="shared" si="0"/>
        <v>0</v>
      </c>
      <c r="M5" s="51">
        <f t="shared" si="1"/>
        <v>0</v>
      </c>
      <c r="N5" s="69"/>
      <c r="O5" s="70"/>
      <c r="U5" s="49" t="e">
        <v>#N/A</v>
      </c>
    </row>
    <row r="6" customHeight="1" spans="1:21">
      <c r="A6" s="51">
        <f>ROW()-2</f>
        <v>4</v>
      </c>
      <c r="B6" s="51" t="s">
        <v>132</v>
      </c>
      <c r="C6" s="51"/>
      <c r="D6" s="51" t="s">
        <v>138</v>
      </c>
      <c r="E6" s="51"/>
      <c r="F6" s="51"/>
      <c r="G6" s="51"/>
      <c r="H6" s="51"/>
      <c r="I6" s="51"/>
      <c r="J6" s="51"/>
      <c r="K6" s="51">
        <f t="shared" si="2"/>
        <v>0</v>
      </c>
      <c r="L6" s="68">
        <f t="shared" si="0"/>
        <v>0</v>
      </c>
      <c r="M6" s="51">
        <f t="shared" si="1"/>
        <v>0</v>
      </c>
      <c r="N6" s="69"/>
      <c r="O6" s="70"/>
      <c r="U6" s="49" t="e">
        <v>#N/A</v>
      </c>
    </row>
    <row r="7" customHeight="1" spans="1:21">
      <c r="A7" s="51">
        <f>ROW()-2</f>
        <v>5</v>
      </c>
      <c r="B7" s="52" t="s">
        <v>132</v>
      </c>
      <c r="C7" s="51"/>
      <c r="D7" s="51" t="s">
        <v>139</v>
      </c>
      <c r="E7" s="51"/>
      <c r="F7" s="51"/>
      <c r="G7" s="51"/>
      <c r="H7" s="51"/>
      <c r="I7" s="51"/>
      <c r="J7" s="51"/>
      <c r="K7" s="51">
        <f t="shared" si="2"/>
        <v>0</v>
      </c>
      <c r="L7" s="68">
        <f t="shared" si="0"/>
        <v>0</v>
      </c>
      <c r="M7" s="51">
        <f t="shared" si="1"/>
        <v>0</v>
      </c>
      <c r="N7" s="69"/>
      <c r="O7" s="70"/>
      <c r="U7" s="49" t="e">
        <v>#N/A</v>
      </c>
    </row>
    <row r="8" customHeight="1" spans="1:21">
      <c r="A8" s="51">
        <f t="shared" ref="A8:A21" si="3">ROW()-2</f>
        <v>6</v>
      </c>
      <c r="B8" s="51" t="s">
        <v>132</v>
      </c>
      <c r="C8" s="51"/>
      <c r="D8" s="51" t="s">
        <v>140</v>
      </c>
      <c r="E8" s="51"/>
      <c r="F8" s="51"/>
      <c r="G8" s="51"/>
      <c r="H8" s="51"/>
      <c r="I8" s="51"/>
      <c r="J8" s="51"/>
      <c r="K8" s="51">
        <f t="shared" si="2"/>
        <v>0</v>
      </c>
      <c r="L8" s="68">
        <f t="shared" si="0"/>
        <v>0</v>
      </c>
      <c r="M8" s="51">
        <f t="shared" si="1"/>
        <v>0</v>
      </c>
      <c r="N8" s="69"/>
      <c r="O8" s="70"/>
      <c r="U8" s="49" t="e">
        <v>#N/A</v>
      </c>
    </row>
    <row r="9" customHeight="1" spans="1:21">
      <c r="A9" s="51">
        <f t="shared" si="3"/>
        <v>7</v>
      </c>
      <c r="B9" s="52" t="s">
        <v>132</v>
      </c>
      <c r="C9" s="51"/>
      <c r="D9" s="51" t="s">
        <v>141</v>
      </c>
      <c r="E9" s="51"/>
      <c r="F9" s="51"/>
      <c r="G9" s="51"/>
      <c r="H9" s="51"/>
      <c r="I9" s="51"/>
      <c r="J9" s="51"/>
      <c r="K9" s="51">
        <f t="shared" si="2"/>
        <v>0</v>
      </c>
      <c r="L9" s="68">
        <f t="shared" si="0"/>
        <v>0</v>
      </c>
      <c r="M9" s="51">
        <f t="shared" si="1"/>
        <v>0</v>
      </c>
      <c r="N9" s="69"/>
      <c r="O9" s="70"/>
      <c r="U9" s="49" t="e">
        <v>#N/A</v>
      </c>
    </row>
    <row r="10" customHeight="1" spans="1:21">
      <c r="A10" s="51">
        <f t="shared" si="3"/>
        <v>8</v>
      </c>
      <c r="B10" s="51" t="s">
        <v>132</v>
      </c>
      <c r="C10" s="51"/>
      <c r="D10" s="51" t="s">
        <v>142</v>
      </c>
      <c r="E10" s="51"/>
      <c r="F10" s="51"/>
      <c r="G10" s="51"/>
      <c r="H10" s="51"/>
      <c r="I10" s="51"/>
      <c r="J10" s="51"/>
      <c r="K10" s="51">
        <f t="shared" si="2"/>
        <v>0</v>
      </c>
      <c r="L10" s="68">
        <f t="shared" si="0"/>
        <v>0</v>
      </c>
      <c r="M10" s="51">
        <f t="shared" si="1"/>
        <v>0</v>
      </c>
      <c r="N10" s="69"/>
      <c r="O10" s="70"/>
      <c r="U10" s="49" t="e">
        <v>#N/A</v>
      </c>
    </row>
    <row r="11" customHeight="1" spans="1:21">
      <c r="A11" s="51">
        <f t="shared" si="3"/>
        <v>9</v>
      </c>
      <c r="B11" s="53" t="s">
        <v>132</v>
      </c>
      <c r="C11" s="54"/>
      <c r="D11" s="54" t="s">
        <v>143</v>
      </c>
      <c r="E11" s="54"/>
      <c r="F11" s="54"/>
      <c r="G11" s="54"/>
      <c r="H11" s="54"/>
      <c r="I11" s="54"/>
      <c r="J11" s="54"/>
      <c r="K11" s="54">
        <f t="shared" si="2"/>
        <v>0</v>
      </c>
      <c r="L11" s="71">
        <f t="shared" si="0"/>
        <v>0</v>
      </c>
      <c r="M11" s="54">
        <f t="shared" si="1"/>
        <v>0</v>
      </c>
      <c r="N11" s="72"/>
      <c r="O11" s="70"/>
      <c r="U11" s="49" t="s">
        <v>144</v>
      </c>
    </row>
    <row r="12" customHeight="1" spans="1:21">
      <c r="A12" s="51">
        <f t="shared" si="3"/>
        <v>10</v>
      </c>
      <c r="B12" s="51" t="s">
        <v>145</v>
      </c>
      <c r="C12" s="51"/>
      <c r="D12" s="51" t="s">
        <v>146</v>
      </c>
      <c r="E12" s="51"/>
      <c r="F12" s="51"/>
      <c r="G12" s="51"/>
      <c r="H12" s="51"/>
      <c r="I12" s="51"/>
      <c r="J12" s="51"/>
      <c r="K12" s="51">
        <f t="shared" si="2"/>
        <v>0</v>
      </c>
      <c r="L12" s="68">
        <f t="shared" si="0"/>
        <v>0</v>
      </c>
      <c r="M12" s="51">
        <f t="shared" si="1"/>
        <v>0</v>
      </c>
      <c r="N12" s="69"/>
      <c r="O12" s="70"/>
      <c r="U12" s="49" t="s">
        <v>147</v>
      </c>
    </row>
    <row r="13" customHeight="1" spans="1:21">
      <c r="A13" s="51">
        <f t="shared" si="3"/>
        <v>11</v>
      </c>
      <c r="B13" s="55" t="s">
        <v>145</v>
      </c>
      <c r="C13" s="51"/>
      <c r="D13" s="51" t="s">
        <v>148</v>
      </c>
      <c r="E13" s="51"/>
      <c r="F13" s="51"/>
      <c r="G13" s="51"/>
      <c r="H13" s="51"/>
      <c r="I13" s="51"/>
      <c r="J13" s="51"/>
      <c r="K13" s="51">
        <f t="shared" si="2"/>
        <v>0</v>
      </c>
      <c r="L13" s="68">
        <f t="shared" si="0"/>
        <v>0</v>
      </c>
      <c r="M13" s="51">
        <f t="shared" si="1"/>
        <v>0</v>
      </c>
      <c r="N13" s="69"/>
      <c r="O13" s="70"/>
      <c r="U13" s="49" t="e">
        <v>#N/A</v>
      </c>
    </row>
    <row r="14" customHeight="1" spans="1:21">
      <c r="A14" s="51">
        <f t="shared" si="3"/>
        <v>12</v>
      </c>
      <c r="B14" s="55" t="s">
        <v>145</v>
      </c>
      <c r="C14" s="51"/>
      <c r="D14" s="51" t="s">
        <v>36</v>
      </c>
      <c r="E14" s="51"/>
      <c r="F14" s="51"/>
      <c r="G14" s="51"/>
      <c r="H14" s="51"/>
      <c r="I14" s="51"/>
      <c r="J14" s="51"/>
      <c r="K14" s="51">
        <f t="shared" si="2"/>
        <v>0</v>
      </c>
      <c r="L14" s="68">
        <f t="shared" si="0"/>
        <v>0</v>
      </c>
      <c r="M14" s="51">
        <f t="shared" si="1"/>
        <v>0</v>
      </c>
      <c r="N14" s="69"/>
      <c r="O14" s="70"/>
      <c r="U14" s="49">
        <v>0</v>
      </c>
    </row>
    <row r="15" customHeight="1" spans="1:21">
      <c r="A15" s="51">
        <f t="shared" si="3"/>
        <v>13</v>
      </c>
      <c r="B15" s="55" t="s">
        <v>145</v>
      </c>
      <c r="C15" s="51"/>
      <c r="D15" s="51" t="s">
        <v>149</v>
      </c>
      <c r="E15" s="51"/>
      <c r="F15" s="51"/>
      <c r="G15" s="51"/>
      <c r="H15" s="51"/>
      <c r="I15" s="51"/>
      <c r="J15" s="51"/>
      <c r="K15" s="51">
        <f t="shared" si="2"/>
        <v>0</v>
      </c>
      <c r="L15" s="68">
        <f t="shared" si="0"/>
        <v>0</v>
      </c>
      <c r="M15" s="51">
        <f t="shared" si="1"/>
        <v>0</v>
      </c>
      <c r="N15" s="69"/>
      <c r="O15" s="70"/>
      <c r="U15" s="49" t="e">
        <v>#N/A</v>
      </c>
    </row>
    <row r="16" customHeight="1" spans="1:21">
      <c r="A16" s="51">
        <f t="shared" si="3"/>
        <v>14</v>
      </c>
      <c r="B16" s="56" t="s">
        <v>150</v>
      </c>
      <c r="C16" s="51" t="s">
        <v>151</v>
      </c>
      <c r="D16" s="51" t="s">
        <v>152</v>
      </c>
      <c r="E16" s="51"/>
      <c r="F16" s="51"/>
      <c r="G16" s="51"/>
      <c r="H16" s="51"/>
      <c r="I16" s="51"/>
      <c r="J16" s="51"/>
      <c r="K16" s="51">
        <f t="shared" si="2"/>
        <v>0</v>
      </c>
      <c r="L16" s="68">
        <f t="shared" si="0"/>
        <v>0</v>
      </c>
      <c r="M16" s="51">
        <f t="shared" si="1"/>
        <v>0</v>
      </c>
      <c r="N16" s="69"/>
      <c r="O16" s="70"/>
      <c r="U16" s="49" t="e">
        <v>#N/A</v>
      </c>
    </row>
    <row r="17" customHeight="1" spans="1:21">
      <c r="A17" s="51">
        <f t="shared" si="3"/>
        <v>15</v>
      </c>
      <c r="B17" s="56" t="s">
        <v>150</v>
      </c>
      <c r="C17" s="51"/>
      <c r="D17" s="51" t="s">
        <v>153</v>
      </c>
      <c r="E17" s="51"/>
      <c r="F17" s="51"/>
      <c r="G17" s="51"/>
      <c r="H17" s="51"/>
      <c r="I17" s="51"/>
      <c r="J17" s="51"/>
      <c r="K17" s="51">
        <f t="shared" si="2"/>
        <v>0</v>
      </c>
      <c r="L17" s="68">
        <f t="shared" si="0"/>
        <v>0</v>
      </c>
      <c r="M17" s="51">
        <f t="shared" si="1"/>
        <v>0</v>
      </c>
      <c r="N17" s="69"/>
      <c r="O17" s="70"/>
      <c r="U17" s="76">
        <v>44151</v>
      </c>
    </row>
    <row r="18" customHeight="1" spans="1:21">
      <c r="A18" s="51">
        <f t="shared" si="3"/>
        <v>16</v>
      </c>
      <c r="B18" s="51" t="s">
        <v>154</v>
      </c>
      <c r="C18" s="51"/>
      <c r="D18" s="51" t="s">
        <v>52</v>
      </c>
      <c r="E18" s="51"/>
      <c r="F18" s="51"/>
      <c r="G18" s="51"/>
      <c r="H18" s="51"/>
      <c r="I18" s="51"/>
      <c r="J18" s="51"/>
      <c r="K18" s="51">
        <f t="shared" si="2"/>
        <v>0</v>
      </c>
      <c r="L18" s="68">
        <f t="shared" si="0"/>
        <v>0</v>
      </c>
      <c r="M18" s="51">
        <f t="shared" si="1"/>
        <v>0</v>
      </c>
      <c r="N18" s="69"/>
      <c r="O18" s="70"/>
      <c r="U18" s="49" t="s">
        <v>53</v>
      </c>
    </row>
    <row r="19" customHeight="1" spans="1:21">
      <c r="A19" s="51">
        <f t="shared" si="3"/>
        <v>17</v>
      </c>
      <c r="B19" s="51" t="s">
        <v>154</v>
      </c>
      <c r="C19" s="51"/>
      <c r="D19" s="51" t="s">
        <v>54</v>
      </c>
      <c r="E19" s="51"/>
      <c r="F19" s="51"/>
      <c r="G19" s="51"/>
      <c r="H19" s="51"/>
      <c r="I19" s="51"/>
      <c r="J19" s="25"/>
      <c r="K19" s="51">
        <f t="shared" si="2"/>
        <v>0</v>
      </c>
      <c r="L19" s="68">
        <f t="shared" si="0"/>
        <v>0</v>
      </c>
      <c r="M19" s="51">
        <f t="shared" si="1"/>
        <v>0</v>
      </c>
      <c r="N19" s="69"/>
      <c r="O19" s="70"/>
      <c r="U19" s="49" t="s">
        <v>55</v>
      </c>
    </row>
    <row r="20" s="48" customFormat="1" ht="21" customHeight="1" spans="1:21">
      <c r="A20" s="51">
        <f t="shared" si="3"/>
        <v>18</v>
      </c>
      <c r="B20" s="51" t="s">
        <v>155</v>
      </c>
      <c r="C20" s="57"/>
      <c r="D20" s="51" t="s">
        <v>57</v>
      </c>
      <c r="E20" s="51"/>
      <c r="F20" s="51"/>
      <c r="G20" s="51"/>
      <c r="H20" s="51"/>
      <c r="I20" s="51"/>
      <c r="J20" s="51"/>
      <c r="K20" s="51">
        <f t="shared" si="2"/>
        <v>0</v>
      </c>
      <c r="L20" s="68">
        <f t="shared" si="0"/>
        <v>0</v>
      </c>
      <c r="M20" s="51">
        <f t="shared" si="1"/>
        <v>0</v>
      </c>
      <c r="N20" s="69"/>
      <c r="O20" s="70"/>
      <c r="U20" s="49" t="s">
        <v>58</v>
      </c>
    </row>
    <row r="21" s="48" customFormat="1" ht="21" customHeight="1" spans="1:21">
      <c r="A21" s="51">
        <f t="shared" si="3"/>
        <v>19</v>
      </c>
      <c r="B21" s="51" t="s">
        <v>155</v>
      </c>
      <c r="C21" s="57"/>
      <c r="D21" s="51" t="s">
        <v>59</v>
      </c>
      <c r="E21" s="51"/>
      <c r="F21" s="51"/>
      <c r="G21" s="51"/>
      <c r="H21" s="51"/>
      <c r="I21" s="51"/>
      <c r="J21" s="51"/>
      <c r="K21" s="51">
        <f t="shared" si="2"/>
        <v>0</v>
      </c>
      <c r="L21" s="68">
        <f t="shared" si="0"/>
        <v>0</v>
      </c>
      <c r="M21" s="51">
        <f t="shared" si="1"/>
        <v>0</v>
      </c>
      <c r="N21" s="69"/>
      <c r="O21" s="70"/>
      <c r="U21" s="49" t="s">
        <v>60</v>
      </c>
    </row>
    <row r="22" s="48" customFormat="1" ht="21" customHeight="1" spans="1:21">
      <c r="A22" s="51">
        <f t="shared" ref="A22:A31" si="4">ROW()-2</f>
        <v>20</v>
      </c>
      <c r="B22" s="51" t="s">
        <v>155</v>
      </c>
      <c r="C22" s="57"/>
      <c r="D22" s="51" t="s">
        <v>156</v>
      </c>
      <c r="E22" s="51"/>
      <c r="F22" s="51"/>
      <c r="G22" s="51"/>
      <c r="H22" s="51"/>
      <c r="I22" s="51"/>
      <c r="J22" s="51"/>
      <c r="K22" s="51">
        <f t="shared" si="2"/>
        <v>0</v>
      </c>
      <c r="L22" s="68">
        <f t="shared" si="0"/>
        <v>0</v>
      </c>
      <c r="M22" s="51">
        <f t="shared" si="1"/>
        <v>0</v>
      </c>
      <c r="N22" s="69"/>
      <c r="O22" s="70"/>
      <c r="U22" s="49" t="s">
        <v>157</v>
      </c>
    </row>
    <row r="23" customHeight="1" spans="1:21">
      <c r="A23" s="51">
        <f t="shared" si="4"/>
        <v>21</v>
      </c>
      <c r="B23" s="51" t="s">
        <v>155</v>
      </c>
      <c r="C23" s="51"/>
      <c r="D23" s="51" t="s">
        <v>61</v>
      </c>
      <c r="E23" s="51"/>
      <c r="F23" s="51"/>
      <c r="G23" s="51"/>
      <c r="H23" s="51"/>
      <c r="I23" s="51"/>
      <c r="J23" s="51"/>
      <c r="K23" s="51">
        <f t="shared" si="2"/>
        <v>0</v>
      </c>
      <c r="L23" s="68">
        <f t="shared" si="0"/>
        <v>0</v>
      </c>
      <c r="M23" s="51">
        <f t="shared" si="1"/>
        <v>0</v>
      </c>
      <c r="N23" s="69"/>
      <c r="O23" s="70"/>
      <c r="U23" s="49" t="s">
        <v>62</v>
      </c>
    </row>
    <row r="24" customHeight="1" spans="1:21">
      <c r="A24" s="51">
        <f t="shared" si="4"/>
        <v>22</v>
      </c>
      <c r="B24" s="51" t="s">
        <v>155</v>
      </c>
      <c r="C24" s="58"/>
      <c r="D24" s="51" t="s">
        <v>158</v>
      </c>
      <c r="E24" s="51"/>
      <c r="F24" s="51"/>
      <c r="G24" s="51"/>
      <c r="H24" s="51"/>
      <c r="I24" s="51"/>
      <c r="J24" s="51"/>
      <c r="K24" s="51">
        <f t="shared" si="2"/>
        <v>0</v>
      </c>
      <c r="L24" s="68">
        <f t="shared" ref="L24:L45" si="5">E24*5</f>
        <v>0</v>
      </c>
      <c r="M24" s="51">
        <f t="shared" ref="M24:M45" si="6">ROUND((K24+L24),2)</f>
        <v>0</v>
      </c>
      <c r="N24" s="69"/>
      <c r="O24" s="70"/>
      <c r="U24" s="49" t="e">
        <v>#N/A</v>
      </c>
    </row>
    <row r="25" customHeight="1" spans="1:21">
      <c r="A25" s="51">
        <f t="shared" si="4"/>
        <v>23</v>
      </c>
      <c r="B25" s="51" t="s">
        <v>155</v>
      </c>
      <c r="C25" s="58"/>
      <c r="D25" s="51" t="s">
        <v>63</v>
      </c>
      <c r="E25" s="51"/>
      <c r="F25" s="51"/>
      <c r="G25" s="51"/>
      <c r="H25" s="51"/>
      <c r="I25" s="51"/>
      <c r="J25" s="51"/>
      <c r="K25" s="51">
        <f t="shared" ref="K25:K44" si="7">(F25-G25-H25)*18+G25*15+H25*18*0.8+I25-J25</f>
        <v>0</v>
      </c>
      <c r="L25" s="68">
        <f t="shared" si="5"/>
        <v>0</v>
      </c>
      <c r="M25" s="51">
        <f t="shared" si="6"/>
        <v>0</v>
      </c>
      <c r="N25" s="69"/>
      <c r="O25" s="70"/>
      <c r="U25" s="49" t="s">
        <v>64</v>
      </c>
    </row>
    <row r="26" customHeight="1" spans="1:21">
      <c r="A26" s="51">
        <f t="shared" si="4"/>
        <v>24</v>
      </c>
      <c r="B26" s="51" t="s">
        <v>155</v>
      </c>
      <c r="C26" s="51"/>
      <c r="D26" s="51" t="s">
        <v>65</v>
      </c>
      <c r="E26" s="51"/>
      <c r="F26" s="51"/>
      <c r="G26" s="51"/>
      <c r="H26" s="51"/>
      <c r="I26" s="51"/>
      <c r="J26" s="51"/>
      <c r="K26" s="51">
        <f t="shared" si="7"/>
        <v>0</v>
      </c>
      <c r="L26" s="68">
        <f t="shared" si="5"/>
        <v>0</v>
      </c>
      <c r="M26" s="51">
        <f t="shared" si="6"/>
        <v>0</v>
      </c>
      <c r="N26" s="69"/>
      <c r="O26" s="70"/>
      <c r="U26" s="49">
        <v>0</v>
      </c>
    </row>
    <row r="27" customHeight="1" spans="1:21">
      <c r="A27" s="51">
        <f t="shared" si="4"/>
        <v>25</v>
      </c>
      <c r="B27" s="54" t="s">
        <v>155</v>
      </c>
      <c r="C27" s="59"/>
      <c r="D27" s="60" t="s">
        <v>66</v>
      </c>
      <c r="E27" s="54"/>
      <c r="F27" s="54"/>
      <c r="G27" s="54"/>
      <c r="H27" s="54"/>
      <c r="I27" s="54"/>
      <c r="J27" s="54"/>
      <c r="K27" s="51">
        <f t="shared" si="7"/>
        <v>0</v>
      </c>
      <c r="L27" s="71">
        <f t="shared" si="5"/>
        <v>0</v>
      </c>
      <c r="M27" s="54">
        <f t="shared" si="6"/>
        <v>0</v>
      </c>
      <c r="N27" s="72"/>
      <c r="O27" s="70"/>
      <c r="U27" s="49" t="s">
        <v>67</v>
      </c>
    </row>
    <row r="28" customHeight="1" spans="1:21">
      <c r="A28" s="51">
        <f t="shared" si="4"/>
        <v>26</v>
      </c>
      <c r="B28" s="54" t="s">
        <v>155</v>
      </c>
      <c r="C28" s="59"/>
      <c r="D28" s="60" t="s">
        <v>159</v>
      </c>
      <c r="E28" s="54"/>
      <c r="F28" s="54"/>
      <c r="G28" s="54"/>
      <c r="H28" s="54"/>
      <c r="I28" s="54"/>
      <c r="J28" s="54"/>
      <c r="K28" s="51">
        <f t="shared" si="7"/>
        <v>0</v>
      </c>
      <c r="L28" s="71">
        <f t="shared" si="5"/>
        <v>0</v>
      </c>
      <c r="M28" s="54">
        <f t="shared" si="6"/>
        <v>0</v>
      </c>
      <c r="N28" s="72"/>
      <c r="O28" s="70"/>
      <c r="U28" s="49" t="s">
        <v>160</v>
      </c>
    </row>
    <row r="29" customHeight="1" spans="1:21">
      <c r="A29" s="51">
        <f t="shared" si="4"/>
        <v>27</v>
      </c>
      <c r="B29" s="54" t="s">
        <v>155</v>
      </c>
      <c r="C29" s="59"/>
      <c r="D29" s="60" t="s">
        <v>161</v>
      </c>
      <c r="E29" s="54"/>
      <c r="F29" s="54"/>
      <c r="G29" s="54"/>
      <c r="H29" s="54"/>
      <c r="I29" s="54"/>
      <c r="J29" s="54"/>
      <c r="K29" s="51">
        <f t="shared" si="7"/>
        <v>0</v>
      </c>
      <c r="L29" s="71">
        <f t="shared" si="5"/>
        <v>0</v>
      </c>
      <c r="M29" s="54">
        <f t="shared" si="6"/>
        <v>0</v>
      </c>
      <c r="N29" s="72"/>
      <c r="O29" s="70"/>
      <c r="U29" s="49" t="s">
        <v>160</v>
      </c>
    </row>
    <row r="30" customHeight="1" spans="1:21">
      <c r="A30" s="51">
        <f t="shared" si="4"/>
        <v>28</v>
      </c>
      <c r="B30" s="54" t="s">
        <v>155</v>
      </c>
      <c r="C30" s="59"/>
      <c r="D30" s="60" t="s">
        <v>68</v>
      </c>
      <c r="E30" s="54"/>
      <c r="F30" s="54"/>
      <c r="G30" s="54"/>
      <c r="H30" s="54"/>
      <c r="I30" s="54"/>
      <c r="J30" s="54"/>
      <c r="K30" s="51">
        <f t="shared" si="7"/>
        <v>0</v>
      </c>
      <c r="L30" s="71">
        <f t="shared" si="5"/>
        <v>0</v>
      </c>
      <c r="M30" s="54">
        <f t="shared" si="6"/>
        <v>0</v>
      </c>
      <c r="N30" s="72"/>
      <c r="O30" s="70"/>
      <c r="U30" s="49" t="s">
        <v>69</v>
      </c>
    </row>
    <row r="31" customHeight="1" spans="1:21">
      <c r="A31" s="51">
        <f t="shared" si="4"/>
        <v>29</v>
      </c>
      <c r="B31" s="54" t="s">
        <v>155</v>
      </c>
      <c r="C31" s="59"/>
      <c r="D31" s="60" t="s">
        <v>162</v>
      </c>
      <c r="E31" s="54"/>
      <c r="F31" s="54"/>
      <c r="G31" s="54"/>
      <c r="H31" s="54"/>
      <c r="I31" s="54"/>
      <c r="J31" s="54"/>
      <c r="K31" s="51">
        <f t="shared" si="7"/>
        <v>0</v>
      </c>
      <c r="L31" s="71">
        <f t="shared" si="5"/>
        <v>0</v>
      </c>
      <c r="M31" s="54">
        <f t="shared" si="6"/>
        <v>0</v>
      </c>
      <c r="N31" s="72"/>
      <c r="O31" s="70"/>
      <c r="U31" s="49" t="s">
        <v>69</v>
      </c>
    </row>
    <row r="32" customHeight="1" spans="1:21">
      <c r="A32" s="51">
        <f t="shared" ref="A32:A41" si="8">ROW()-2</f>
        <v>30</v>
      </c>
      <c r="B32" s="54" t="s">
        <v>155</v>
      </c>
      <c r="C32" s="59"/>
      <c r="D32" s="60" t="s">
        <v>163</v>
      </c>
      <c r="E32" s="54"/>
      <c r="F32" s="54"/>
      <c r="G32" s="54"/>
      <c r="H32" s="54"/>
      <c r="I32" s="54"/>
      <c r="J32" s="54"/>
      <c r="K32" s="51">
        <f t="shared" si="7"/>
        <v>0</v>
      </c>
      <c r="L32" s="71">
        <f t="shared" si="5"/>
        <v>0</v>
      </c>
      <c r="M32" s="54">
        <f t="shared" si="6"/>
        <v>0</v>
      </c>
      <c r="N32" s="72"/>
      <c r="O32" s="70"/>
      <c r="U32" s="76">
        <v>44133</v>
      </c>
    </row>
    <row r="33" customHeight="1" spans="1:21">
      <c r="A33" s="51">
        <f t="shared" si="8"/>
        <v>31</v>
      </c>
      <c r="B33" s="54" t="s">
        <v>155</v>
      </c>
      <c r="C33" s="59"/>
      <c r="D33" s="60" t="s">
        <v>164</v>
      </c>
      <c r="E33" s="54"/>
      <c r="F33" s="54"/>
      <c r="G33" s="54"/>
      <c r="H33" s="54"/>
      <c r="I33" s="54"/>
      <c r="J33" s="54"/>
      <c r="K33" s="51">
        <f t="shared" si="7"/>
        <v>0</v>
      </c>
      <c r="L33" s="71">
        <f t="shared" si="5"/>
        <v>0</v>
      </c>
      <c r="M33" s="54">
        <f t="shared" si="6"/>
        <v>0</v>
      </c>
      <c r="N33" s="72"/>
      <c r="O33" s="70"/>
      <c r="U33" s="49" t="s">
        <v>165</v>
      </c>
    </row>
    <row r="34" customHeight="1" spans="1:21">
      <c r="A34" s="51">
        <f t="shared" si="8"/>
        <v>32</v>
      </c>
      <c r="B34" s="51" t="s">
        <v>155</v>
      </c>
      <c r="C34" s="61"/>
      <c r="D34" s="62" t="s">
        <v>166</v>
      </c>
      <c r="E34" s="51"/>
      <c r="F34" s="51"/>
      <c r="G34" s="51"/>
      <c r="H34" s="51"/>
      <c r="I34" s="51"/>
      <c r="J34" s="51"/>
      <c r="K34" s="51">
        <f t="shared" si="7"/>
        <v>0</v>
      </c>
      <c r="L34" s="68">
        <f t="shared" si="5"/>
        <v>0</v>
      </c>
      <c r="M34" s="51">
        <f t="shared" si="6"/>
        <v>0</v>
      </c>
      <c r="N34" s="69"/>
      <c r="O34" s="70"/>
      <c r="U34" s="49" t="e">
        <v>#N/A</v>
      </c>
    </row>
    <row r="35" customHeight="1" spans="1:21">
      <c r="A35" s="51">
        <f t="shared" si="8"/>
        <v>33</v>
      </c>
      <c r="B35" s="51" t="s">
        <v>155</v>
      </c>
      <c r="C35" s="61"/>
      <c r="D35" s="62" t="s">
        <v>167</v>
      </c>
      <c r="E35" s="51"/>
      <c r="F35" s="51"/>
      <c r="G35" s="51"/>
      <c r="H35" s="51"/>
      <c r="I35" s="51"/>
      <c r="J35" s="51"/>
      <c r="K35" s="51">
        <f t="shared" si="7"/>
        <v>0</v>
      </c>
      <c r="L35" s="68">
        <f t="shared" si="5"/>
        <v>0</v>
      </c>
      <c r="M35" s="51">
        <f t="shared" si="6"/>
        <v>0</v>
      </c>
      <c r="N35" s="69"/>
      <c r="O35" s="70"/>
      <c r="U35" s="49" t="e">
        <v>#N/A</v>
      </c>
    </row>
    <row r="36" customHeight="1" spans="1:21">
      <c r="A36" s="51">
        <f t="shared" si="8"/>
        <v>34</v>
      </c>
      <c r="B36" s="54" t="s">
        <v>155</v>
      </c>
      <c r="C36" s="59"/>
      <c r="D36" s="60" t="s">
        <v>168</v>
      </c>
      <c r="E36" s="54"/>
      <c r="F36" s="54"/>
      <c r="G36" s="54"/>
      <c r="H36" s="54"/>
      <c r="I36" s="54"/>
      <c r="J36" s="54"/>
      <c r="K36" s="51">
        <f t="shared" si="7"/>
        <v>0</v>
      </c>
      <c r="L36" s="71">
        <f t="shared" si="5"/>
        <v>0</v>
      </c>
      <c r="M36" s="54">
        <f t="shared" si="6"/>
        <v>0</v>
      </c>
      <c r="N36" s="72"/>
      <c r="O36" s="70"/>
      <c r="U36" s="49" t="s">
        <v>169</v>
      </c>
    </row>
    <row r="37" customHeight="1" spans="1:21">
      <c r="A37" s="51">
        <f t="shared" si="8"/>
        <v>35</v>
      </c>
      <c r="B37" s="54" t="s">
        <v>155</v>
      </c>
      <c r="C37" s="59"/>
      <c r="D37" s="60" t="s">
        <v>170</v>
      </c>
      <c r="E37" s="54"/>
      <c r="F37" s="54"/>
      <c r="G37" s="54"/>
      <c r="H37" s="54"/>
      <c r="I37" s="54"/>
      <c r="J37" s="54"/>
      <c r="K37" s="51">
        <f t="shared" si="7"/>
        <v>0</v>
      </c>
      <c r="L37" s="71">
        <f t="shared" si="5"/>
        <v>0</v>
      </c>
      <c r="M37" s="54">
        <f t="shared" si="6"/>
        <v>0</v>
      </c>
      <c r="N37" s="72"/>
      <c r="O37" s="70"/>
      <c r="U37" s="49" t="s">
        <v>171</v>
      </c>
    </row>
    <row r="38" customHeight="1" spans="1:21">
      <c r="A38" s="51">
        <f t="shared" si="8"/>
        <v>36</v>
      </c>
      <c r="B38" s="54" t="s">
        <v>155</v>
      </c>
      <c r="C38" s="59"/>
      <c r="D38" s="60" t="s">
        <v>172</v>
      </c>
      <c r="E38" s="54"/>
      <c r="F38" s="54"/>
      <c r="G38" s="54"/>
      <c r="H38" s="54"/>
      <c r="I38" s="54"/>
      <c r="J38" s="54"/>
      <c r="K38" s="51">
        <f t="shared" si="7"/>
        <v>0</v>
      </c>
      <c r="L38" s="71">
        <f t="shared" si="5"/>
        <v>0</v>
      </c>
      <c r="M38" s="54">
        <f t="shared" si="6"/>
        <v>0</v>
      </c>
      <c r="N38" s="72"/>
      <c r="O38" s="70"/>
      <c r="U38" s="49" t="s">
        <v>173</v>
      </c>
    </row>
    <row r="39" customHeight="1" spans="1:21">
      <c r="A39" s="51">
        <f t="shared" si="8"/>
        <v>37</v>
      </c>
      <c r="B39" s="54" t="s">
        <v>155</v>
      </c>
      <c r="C39" s="59"/>
      <c r="D39" s="60" t="s">
        <v>174</v>
      </c>
      <c r="E39" s="54"/>
      <c r="F39" s="54"/>
      <c r="G39" s="54"/>
      <c r="H39" s="54"/>
      <c r="I39" s="54"/>
      <c r="J39" s="54"/>
      <c r="K39" s="51">
        <f t="shared" si="7"/>
        <v>0</v>
      </c>
      <c r="L39" s="71">
        <f t="shared" si="5"/>
        <v>0</v>
      </c>
      <c r="M39" s="54">
        <f t="shared" si="6"/>
        <v>0</v>
      </c>
      <c r="N39" s="72"/>
      <c r="O39" s="70"/>
      <c r="U39" s="49" t="s">
        <v>173</v>
      </c>
    </row>
    <row r="40" customHeight="1" spans="1:21">
      <c r="A40" s="51">
        <f t="shared" si="8"/>
        <v>38</v>
      </c>
      <c r="B40" s="54" t="s">
        <v>155</v>
      </c>
      <c r="C40" s="59"/>
      <c r="D40" s="60" t="s">
        <v>175</v>
      </c>
      <c r="E40" s="54"/>
      <c r="F40" s="54"/>
      <c r="G40" s="54"/>
      <c r="H40" s="54"/>
      <c r="I40" s="54"/>
      <c r="J40" s="54"/>
      <c r="K40" s="51">
        <f t="shared" si="7"/>
        <v>0</v>
      </c>
      <c r="L40" s="71">
        <f t="shared" si="5"/>
        <v>0</v>
      </c>
      <c r="M40" s="54">
        <f t="shared" si="6"/>
        <v>0</v>
      </c>
      <c r="N40" s="72"/>
      <c r="O40" s="70"/>
      <c r="U40" s="76">
        <v>44155</v>
      </c>
    </row>
    <row r="41" customHeight="1" spans="1:21">
      <c r="A41" s="51">
        <f t="shared" si="8"/>
        <v>39</v>
      </c>
      <c r="B41" s="54" t="s">
        <v>155</v>
      </c>
      <c r="C41" s="59"/>
      <c r="D41" s="60" t="s">
        <v>176</v>
      </c>
      <c r="E41" s="54"/>
      <c r="F41" s="54"/>
      <c r="G41" s="54"/>
      <c r="H41" s="54"/>
      <c r="I41" s="54"/>
      <c r="J41" s="54"/>
      <c r="K41" s="51">
        <f t="shared" si="7"/>
        <v>0</v>
      </c>
      <c r="L41" s="71">
        <f t="shared" si="5"/>
        <v>0</v>
      </c>
      <c r="M41" s="54">
        <f t="shared" si="6"/>
        <v>0</v>
      </c>
      <c r="N41" s="72"/>
      <c r="O41" s="70"/>
      <c r="U41" s="76">
        <v>44155</v>
      </c>
    </row>
    <row r="42" customHeight="1" spans="1:21">
      <c r="A42" s="51">
        <f t="shared" ref="A42:A47" si="9">ROW()-2</f>
        <v>40</v>
      </c>
      <c r="B42" s="54" t="s">
        <v>155</v>
      </c>
      <c r="C42" s="59"/>
      <c r="D42" s="60" t="s">
        <v>177</v>
      </c>
      <c r="E42" s="54"/>
      <c r="F42" s="54"/>
      <c r="G42" s="54"/>
      <c r="H42" s="54"/>
      <c r="I42" s="54"/>
      <c r="J42" s="54"/>
      <c r="K42" s="51">
        <f t="shared" si="7"/>
        <v>0</v>
      </c>
      <c r="L42" s="71">
        <f t="shared" si="5"/>
        <v>0</v>
      </c>
      <c r="M42" s="54">
        <f t="shared" si="6"/>
        <v>0</v>
      </c>
      <c r="N42" s="72"/>
      <c r="O42" s="70"/>
      <c r="U42" s="49" t="s">
        <v>178</v>
      </c>
    </row>
    <row r="43" customHeight="1" spans="1:21">
      <c r="A43" s="51">
        <f t="shared" si="9"/>
        <v>41</v>
      </c>
      <c r="B43" s="54" t="s">
        <v>155</v>
      </c>
      <c r="C43" s="59"/>
      <c r="D43" s="60" t="s">
        <v>179</v>
      </c>
      <c r="E43" s="54"/>
      <c r="F43" s="54"/>
      <c r="G43" s="54"/>
      <c r="H43" s="54"/>
      <c r="I43" s="54"/>
      <c r="J43" s="54"/>
      <c r="K43" s="51">
        <f t="shared" si="7"/>
        <v>0</v>
      </c>
      <c r="L43" s="71">
        <f t="shared" si="5"/>
        <v>0</v>
      </c>
      <c r="M43" s="54">
        <f t="shared" si="6"/>
        <v>0</v>
      </c>
      <c r="N43" s="72"/>
      <c r="O43" s="70"/>
      <c r="U43" s="49" t="s">
        <v>180</v>
      </c>
    </row>
    <row r="44" customHeight="1" spans="1:21">
      <c r="A44" s="51">
        <f t="shared" si="9"/>
        <v>42</v>
      </c>
      <c r="B44" s="51" t="s">
        <v>17</v>
      </c>
      <c r="C44" s="61"/>
      <c r="D44" s="62" t="s">
        <v>181</v>
      </c>
      <c r="E44" s="51"/>
      <c r="F44" s="51"/>
      <c r="G44" s="51"/>
      <c r="H44" s="51"/>
      <c r="I44" s="51"/>
      <c r="J44" s="25"/>
      <c r="K44" s="51">
        <f t="shared" si="7"/>
        <v>0</v>
      </c>
      <c r="L44" s="68">
        <f t="shared" si="5"/>
        <v>0</v>
      </c>
      <c r="M44" s="51">
        <f t="shared" si="6"/>
        <v>0</v>
      </c>
      <c r="N44" s="69"/>
      <c r="O44" s="70"/>
      <c r="U44" s="49" t="s">
        <v>182</v>
      </c>
    </row>
    <row r="45" customHeight="1" spans="1:21">
      <c r="A45" s="51">
        <f t="shared" si="9"/>
        <v>43</v>
      </c>
      <c r="B45" s="59" t="s">
        <v>183</v>
      </c>
      <c r="C45" s="59"/>
      <c r="D45" s="60" t="s">
        <v>184</v>
      </c>
      <c r="E45" s="54"/>
      <c r="F45" s="54"/>
      <c r="G45" s="54"/>
      <c r="H45" s="54"/>
      <c r="I45" s="54"/>
      <c r="J45" s="73"/>
      <c r="K45" s="54">
        <f>15*F45+I45-J45</f>
        <v>0</v>
      </c>
      <c r="L45" s="71">
        <f t="shared" si="5"/>
        <v>0</v>
      </c>
      <c r="M45" s="54">
        <f t="shared" si="6"/>
        <v>0</v>
      </c>
      <c r="N45" s="72"/>
      <c r="O45" s="70"/>
      <c r="U45" s="49" t="s">
        <v>173</v>
      </c>
    </row>
    <row r="46" customHeight="1" spans="1:15">
      <c r="A46" s="51">
        <f t="shared" si="9"/>
        <v>44</v>
      </c>
      <c r="B46" s="61" t="s">
        <v>92</v>
      </c>
      <c r="C46" s="61"/>
      <c r="D46" s="62"/>
      <c r="E46" s="51"/>
      <c r="F46" s="51"/>
      <c r="G46" s="51"/>
      <c r="H46" s="51"/>
      <c r="I46" s="51"/>
      <c r="J46" s="25"/>
      <c r="K46" s="51"/>
      <c r="L46" s="68"/>
      <c r="M46" s="51"/>
      <c r="N46" s="69"/>
      <c r="O46" s="70"/>
    </row>
    <row r="47" customHeight="1" spans="1:15">
      <c r="A47" s="51">
        <f t="shared" si="9"/>
        <v>45</v>
      </c>
      <c r="B47" s="61"/>
      <c r="C47" s="61"/>
      <c r="D47" s="62"/>
      <c r="E47" s="51">
        <f>SUM(E3:E46)</f>
        <v>0</v>
      </c>
      <c r="F47" s="51">
        <f>SUM(F3:F46)</f>
        <v>0</v>
      </c>
      <c r="G47" s="51"/>
      <c r="H47" s="51"/>
      <c r="I47" s="51">
        <f>SUM(I3:I46)</f>
        <v>0</v>
      </c>
      <c r="J47" s="51">
        <f>SUM(J3:J46)</f>
        <v>0</v>
      </c>
      <c r="K47" s="51">
        <f>SUM(K3:K46)</f>
        <v>0</v>
      </c>
      <c r="L47" s="51">
        <f>SUM(L3:L46)</f>
        <v>0</v>
      </c>
      <c r="M47" s="51">
        <f>SUM(M3:M46)</f>
        <v>0</v>
      </c>
      <c r="N47" s="66"/>
      <c r="O47" s="70"/>
    </row>
    <row r="48" customHeight="1" spans="1:15">
      <c r="A48" s="5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>
        <f>ROUND(M47*1.06,2)</f>
        <v>0</v>
      </c>
      <c r="N48" s="74"/>
      <c r="O48" s="75"/>
    </row>
    <row r="50" customHeight="1" spans="2:9">
      <c r="B50" s="64" t="s">
        <v>185</v>
      </c>
      <c r="C50" s="64" t="s">
        <v>186</v>
      </c>
      <c r="D50" s="64"/>
      <c r="E50" s="64"/>
      <c r="F50" s="64" t="s">
        <v>187</v>
      </c>
      <c r="G50" s="64"/>
      <c r="H50" s="64"/>
      <c r="I50" s="64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D9" sqref="D9"/>
    </sheetView>
  </sheetViews>
  <sheetFormatPr defaultColWidth="9" defaultRowHeight="16.5" outlineLevelCol="3"/>
  <cols>
    <col min="1" max="1" width="7.375" style="22" customWidth="1"/>
    <col min="2" max="2" width="9" style="22"/>
    <col min="3" max="3" width="28.625" style="22" customWidth="1"/>
    <col min="4" max="4" width="9" style="22"/>
  </cols>
  <sheetData>
    <row r="1" spans="2:4">
      <c r="B1" s="32" t="s">
        <v>188</v>
      </c>
      <c r="C1" s="32"/>
      <c r="D1" s="32"/>
    </row>
    <row r="2" ht="20.1" customHeight="1" spans="1:4">
      <c r="A2" s="39"/>
      <c r="B2" s="32" t="s">
        <v>3</v>
      </c>
      <c r="C2" s="32" t="s">
        <v>189</v>
      </c>
      <c r="D2" s="32" t="s">
        <v>190</v>
      </c>
    </row>
    <row r="3" ht="20.1" customHeight="1" spans="1:4">
      <c r="A3" s="40"/>
      <c r="B3" s="41"/>
      <c r="C3" s="41"/>
      <c r="D3" s="41"/>
    </row>
    <row r="4" ht="20.1" customHeight="1" spans="1:4">
      <c r="A4" s="40"/>
      <c r="B4" s="41"/>
      <c r="C4" s="41"/>
      <c r="D4" s="41"/>
    </row>
    <row r="5" ht="20.1" customHeight="1" spans="1:4">
      <c r="A5" s="40"/>
      <c r="B5" s="42"/>
      <c r="C5" s="43"/>
      <c r="D5" s="32"/>
    </row>
    <row r="6" ht="20.1" customHeight="1" spans="1:4">
      <c r="A6" s="44"/>
      <c r="D6" s="22">
        <f>SUM(D3:D5)</f>
        <v>0</v>
      </c>
    </row>
    <row r="7" ht="20.1" customHeight="1" spans="2:4">
      <c r="B7" s="45" t="s">
        <v>191</v>
      </c>
      <c r="C7" s="45"/>
      <c r="D7" s="45"/>
    </row>
    <row r="8" ht="20.1" customHeight="1" spans="1:4">
      <c r="A8" s="40"/>
      <c r="B8" s="32" t="s">
        <v>3</v>
      </c>
      <c r="C8" s="32" t="s">
        <v>189</v>
      </c>
      <c r="D8" s="32" t="s">
        <v>190</v>
      </c>
    </row>
    <row r="9" ht="20.1" customHeight="1" spans="1:4">
      <c r="A9" s="40"/>
      <c r="B9" s="46"/>
      <c r="C9" s="32"/>
      <c r="D9" s="41"/>
    </row>
    <row r="10" ht="20.1" customHeight="1" spans="1:4">
      <c r="A10" s="40"/>
      <c r="B10" s="47"/>
      <c r="C10" s="32"/>
      <c r="D10" s="32"/>
    </row>
    <row r="11" ht="20.1" customHeight="1" spans="1:4">
      <c r="A11" s="44"/>
      <c r="D11" s="22">
        <f>SUM(D9:D10)</f>
        <v>0</v>
      </c>
    </row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</sheetData>
  <mergeCells count="2">
    <mergeCell ref="B1:D1"/>
    <mergeCell ref="B7:D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S25" sqref="S25"/>
    </sheetView>
  </sheetViews>
  <sheetFormatPr defaultColWidth="9" defaultRowHeight="16.5"/>
  <cols>
    <col min="1" max="1" width="9" style="21"/>
    <col min="2" max="4" width="9" style="22"/>
    <col min="5" max="5" width="11" style="22" customWidth="1"/>
    <col min="6" max="11" width="9" style="22"/>
    <col min="12" max="12" width="9.375" style="22"/>
    <col min="13" max="13" width="9" style="22"/>
    <col min="14" max="14" width="10.375" style="22"/>
    <col min="15" max="15" width="12.375" style="22" customWidth="1"/>
  </cols>
  <sheetData>
    <row r="1" ht="18" spans="1:15">
      <c r="A1" s="23" t="s">
        <v>192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>
      <c r="A2" s="11" t="s">
        <v>1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9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11" t="s">
        <v>16</v>
      </c>
    </row>
    <row r="3" spans="1:15">
      <c r="A3" s="25">
        <f t="shared" ref="A3:A66" si="0">ROW()-2</f>
        <v>1</v>
      </c>
      <c r="B3" s="26"/>
      <c r="C3" s="11" t="s">
        <v>193</v>
      </c>
      <c r="D3" s="11" t="s">
        <v>194</v>
      </c>
      <c r="E3" s="11"/>
      <c r="F3" s="11">
        <v>12</v>
      </c>
      <c r="G3" s="11">
        <f>12*11</f>
        <v>132</v>
      </c>
      <c r="H3" s="11"/>
      <c r="I3" s="11"/>
      <c r="J3" s="11"/>
      <c r="K3" s="11"/>
      <c r="L3" s="25">
        <f>18*(G3-H3-I3)+15*H3+18*0.8*I3+J3-K3</f>
        <v>2376</v>
      </c>
      <c r="M3" s="25">
        <f>F3*5</f>
        <v>60</v>
      </c>
      <c r="N3" s="25">
        <f>ROUND((L3+M3),2)</f>
        <v>2436</v>
      </c>
      <c r="O3" s="11"/>
    </row>
    <row r="4" spans="1:15">
      <c r="A4" s="25">
        <f t="shared" si="0"/>
        <v>2</v>
      </c>
      <c r="B4" s="26"/>
      <c r="C4" s="11"/>
      <c r="D4" s="11" t="s">
        <v>195</v>
      </c>
      <c r="E4" s="11"/>
      <c r="F4" s="11">
        <v>13</v>
      </c>
      <c r="G4" s="11">
        <f>13*11</f>
        <v>143</v>
      </c>
      <c r="H4" s="11"/>
      <c r="I4" s="11"/>
      <c r="J4" s="11"/>
      <c r="K4" s="11"/>
      <c r="L4" s="25">
        <f>18*(G4-H4-I4)+15*H4+18*0.8*I4+J4-K4</f>
        <v>2574</v>
      </c>
      <c r="M4" s="25">
        <f>F4*5</f>
        <v>65</v>
      </c>
      <c r="N4" s="25">
        <f>ROUND((L4+M4),2)</f>
        <v>2639</v>
      </c>
      <c r="O4" s="11"/>
    </row>
    <row r="5" spans="1:15">
      <c r="A5" s="25">
        <f t="shared" si="0"/>
        <v>3</v>
      </c>
      <c r="B5" s="27"/>
      <c r="C5" s="25"/>
      <c r="D5" s="11" t="s">
        <v>196</v>
      </c>
      <c r="E5" s="28"/>
      <c r="F5" s="25">
        <v>10</v>
      </c>
      <c r="G5" s="25">
        <v>110</v>
      </c>
      <c r="H5" s="25"/>
      <c r="I5" s="25"/>
      <c r="J5" s="25"/>
      <c r="K5" s="25"/>
      <c r="L5" s="25">
        <f t="shared" ref="L5:L56" si="1">18*(G5-H5-I5)+15*H5+18*0.8*I5+J5-K5</f>
        <v>1980</v>
      </c>
      <c r="M5" s="25">
        <f t="shared" ref="M5:M56" si="2">F5*5</f>
        <v>50</v>
      </c>
      <c r="N5" s="25">
        <f t="shared" ref="N5:N68" si="3">ROUND((L5+M5),2)</f>
        <v>2030</v>
      </c>
      <c r="O5" s="25"/>
    </row>
    <row r="6" spans="1:15">
      <c r="A6" s="25">
        <f t="shared" si="0"/>
        <v>4</v>
      </c>
      <c r="B6" s="27"/>
      <c r="C6" s="25"/>
      <c r="D6" s="11"/>
      <c r="E6" s="28"/>
      <c r="F6" s="25"/>
      <c r="G6" s="25"/>
      <c r="H6" s="25"/>
      <c r="I6" s="25"/>
      <c r="J6" s="25"/>
      <c r="K6" s="25"/>
      <c r="L6" s="25">
        <f t="shared" si="1"/>
        <v>0</v>
      </c>
      <c r="M6" s="25">
        <f t="shared" si="2"/>
        <v>0</v>
      </c>
      <c r="N6" s="25">
        <f t="shared" si="3"/>
        <v>0</v>
      </c>
      <c r="O6" s="25"/>
    </row>
    <row r="7" spans="1:15">
      <c r="A7" s="25">
        <f t="shared" si="0"/>
        <v>5</v>
      </c>
      <c r="B7" s="27"/>
      <c r="C7" s="25"/>
      <c r="D7" s="11"/>
      <c r="E7" s="28"/>
      <c r="F7" s="25"/>
      <c r="G7" s="25"/>
      <c r="H7" s="25"/>
      <c r="I7" s="25"/>
      <c r="J7" s="25"/>
      <c r="K7" s="25"/>
      <c r="L7" s="25">
        <f t="shared" si="1"/>
        <v>0</v>
      </c>
      <c r="M7" s="25">
        <f t="shared" si="2"/>
        <v>0</v>
      </c>
      <c r="N7" s="25">
        <f t="shared" si="3"/>
        <v>0</v>
      </c>
      <c r="O7" s="25"/>
    </row>
    <row r="8" spans="1:15">
      <c r="A8" s="25">
        <f t="shared" si="0"/>
        <v>6</v>
      </c>
      <c r="B8" s="27"/>
      <c r="C8" s="25"/>
      <c r="D8" s="11"/>
      <c r="E8" s="28"/>
      <c r="F8" s="25"/>
      <c r="G8" s="25"/>
      <c r="H8" s="25"/>
      <c r="I8" s="25"/>
      <c r="J8" s="25"/>
      <c r="K8" s="25"/>
      <c r="L8" s="25">
        <f t="shared" si="1"/>
        <v>0</v>
      </c>
      <c r="M8" s="25">
        <f t="shared" si="2"/>
        <v>0</v>
      </c>
      <c r="N8" s="25">
        <f t="shared" si="3"/>
        <v>0</v>
      </c>
      <c r="O8" s="25"/>
    </row>
    <row r="9" spans="1:15">
      <c r="A9" s="25">
        <f t="shared" si="0"/>
        <v>7</v>
      </c>
      <c r="B9" s="27"/>
      <c r="C9" s="25"/>
      <c r="D9" s="11"/>
      <c r="E9" s="28"/>
      <c r="F9" s="25"/>
      <c r="G9" s="25"/>
      <c r="H9" s="25"/>
      <c r="I9" s="25"/>
      <c r="J9" s="25"/>
      <c r="K9" s="25"/>
      <c r="L9" s="25">
        <f t="shared" si="1"/>
        <v>0</v>
      </c>
      <c r="M9" s="25">
        <f t="shared" si="2"/>
        <v>0</v>
      </c>
      <c r="N9" s="25">
        <f t="shared" si="3"/>
        <v>0</v>
      </c>
      <c r="O9" s="25"/>
    </row>
    <row r="10" spans="1:15">
      <c r="A10" s="25">
        <f t="shared" si="0"/>
        <v>8</v>
      </c>
      <c r="B10" s="27"/>
      <c r="C10" s="25"/>
      <c r="D10" s="11"/>
      <c r="E10" s="28"/>
      <c r="F10" s="25"/>
      <c r="G10" s="25"/>
      <c r="H10" s="25"/>
      <c r="I10" s="25"/>
      <c r="J10" s="25"/>
      <c r="K10" s="25"/>
      <c r="L10" s="25">
        <f t="shared" si="1"/>
        <v>0</v>
      </c>
      <c r="M10" s="25">
        <f t="shared" si="2"/>
        <v>0</v>
      </c>
      <c r="N10" s="25">
        <f t="shared" si="3"/>
        <v>0</v>
      </c>
      <c r="O10" s="25"/>
    </row>
    <row r="11" spans="1:15">
      <c r="A11" s="25">
        <f t="shared" si="0"/>
        <v>9</v>
      </c>
      <c r="B11" s="27"/>
      <c r="C11" s="25"/>
      <c r="D11" s="11"/>
      <c r="E11" s="28"/>
      <c r="F11" s="25"/>
      <c r="G11" s="25"/>
      <c r="H11" s="25"/>
      <c r="I11" s="25"/>
      <c r="J11" s="25"/>
      <c r="K11" s="25"/>
      <c r="L11" s="25">
        <f t="shared" si="1"/>
        <v>0</v>
      </c>
      <c r="M11" s="25">
        <f t="shared" si="2"/>
        <v>0</v>
      </c>
      <c r="N11" s="25">
        <f t="shared" si="3"/>
        <v>0</v>
      </c>
      <c r="O11" s="25"/>
    </row>
    <row r="12" spans="1:15">
      <c r="A12" s="25">
        <f t="shared" si="0"/>
        <v>10</v>
      </c>
      <c r="B12" s="27"/>
      <c r="C12" s="25"/>
      <c r="D12" s="11"/>
      <c r="E12" s="28"/>
      <c r="F12" s="25"/>
      <c r="G12" s="25"/>
      <c r="H12" s="25"/>
      <c r="I12" s="25"/>
      <c r="J12" s="25"/>
      <c r="K12" s="25"/>
      <c r="L12" s="25">
        <f t="shared" si="1"/>
        <v>0</v>
      </c>
      <c r="M12" s="25">
        <f t="shared" si="2"/>
        <v>0</v>
      </c>
      <c r="N12" s="25">
        <f t="shared" si="3"/>
        <v>0</v>
      </c>
      <c r="O12" s="25"/>
    </row>
    <row r="13" s="19" customFormat="1" ht="18" customHeight="1" spans="1:15">
      <c r="A13" s="29" t="s">
        <v>125</v>
      </c>
      <c r="B13" s="30"/>
      <c r="C13" s="30"/>
      <c r="D13" s="31"/>
      <c r="E13" s="32"/>
      <c r="F13" s="32">
        <f t="shared" ref="F13:N13" si="4">SUM(F5:F12)</f>
        <v>10</v>
      </c>
      <c r="G13" s="32">
        <f t="shared" si="4"/>
        <v>110</v>
      </c>
      <c r="H13" s="32">
        <f t="shared" si="4"/>
        <v>0</v>
      </c>
      <c r="I13" s="32">
        <f t="shared" si="4"/>
        <v>0</v>
      </c>
      <c r="J13" s="32">
        <f t="shared" si="4"/>
        <v>0</v>
      </c>
      <c r="K13" s="32">
        <f t="shared" si="4"/>
        <v>0</v>
      </c>
      <c r="L13" s="32">
        <f t="shared" si="4"/>
        <v>1980</v>
      </c>
      <c r="M13" s="32">
        <f t="shared" si="4"/>
        <v>50</v>
      </c>
      <c r="N13" s="32">
        <f>SUM(N3:N12)</f>
        <v>7105</v>
      </c>
      <c r="O13" s="32"/>
    </row>
    <row r="14" s="19" customFormat="1" ht="18" customHeight="1" spans="1:15">
      <c r="A14" s="29" t="s">
        <v>126</v>
      </c>
      <c r="B14" s="30"/>
      <c r="C14" s="30"/>
      <c r="D14" s="31"/>
      <c r="E14" s="33">
        <f>ROUND(N13*1.06,2)</f>
        <v>7531.3</v>
      </c>
      <c r="F14" s="34"/>
      <c r="G14" s="34"/>
      <c r="H14" s="34"/>
      <c r="I14" s="34"/>
      <c r="J14" s="34"/>
      <c r="K14" s="34"/>
      <c r="L14" s="34"/>
      <c r="M14" s="34"/>
      <c r="N14" s="34"/>
      <c r="O14" s="38"/>
    </row>
    <row r="15" s="20" customFormat="1" ht="35.1" customHeight="1" spans="1:15">
      <c r="A15" s="35" t="s">
        <v>197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</sheetData>
  <mergeCells count="6">
    <mergeCell ref="A1:O1"/>
    <mergeCell ref="A13:D13"/>
    <mergeCell ref="A14:D14"/>
    <mergeCell ref="E14:O14"/>
    <mergeCell ref="A15:O15"/>
    <mergeCell ref="B5:B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R21" sqref="R21"/>
    </sheetView>
  </sheetViews>
  <sheetFormatPr defaultColWidth="9" defaultRowHeight="13.5"/>
  <cols>
    <col min="1" max="1" width="9" style="3"/>
    <col min="2" max="3" width="9" style="4"/>
    <col min="4" max="12" width="9" style="3"/>
    <col min="13" max="13" width="12.625" style="5"/>
    <col min="14" max="14" width="9" style="3"/>
    <col min="15" max="16384" width="9" style="1"/>
  </cols>
  <sheetData>
    <row r="1" s="1" customFormat="1" ht="21" customHeight="1" spans="1:14">
      <c r="A1" s="6" t="s">
        <v>1</v>
      </c>
      <c r="B1" s="6" t="s">
        <v>198</v>
      </c>
      <c r="C1" s="7"/>
      <c r="D1" s="7" t="s">
        <v>199</v>
      </c>
      <c r="E1" s="8"/>
      <c r="F1" s="8"/>
      <c r="G1" s="8"/>
      <c r="H1" s="8"/>
      <c r="I1" s="8"/>
      <c r="J1" s="15"/>
      <c r="K1" s="15"/>
      <c r="L1" s="6" t="s">
        <v>200</v>
      </c>
      <c r="M1" s="16" t="s">
        <v>201</v>
      </c>
      <c r="N1" s="6" t="s">
        <v>16</v>
      </c>
    </row>
    <row r="2" s="1" customFormat="1" ht="24" customHeight="1" spans="1:14">
      <c r="A2" s="6">
        <v>1</v>
      </c>
      <c r="B2" s="12">
        <v>4.1</v>
      </c>
      <c r="C2" s="12"/>
      <c r="D2" s="6" t="s">
        <v>74</v>
      </c>
      <c r="E2" s="6" t="s">
        <v>72</v>
      </c>
      <c r="F2" s="6" t="s">
        <v>75</v>
      </c>
      <c r="G2" s="6" t="s">
        <v>47</v>
      </c>
      <c r="H2" s="6" t="s">
        <v>73</v>
      </c>
      <c r="I2" s="6"/>
      <c r="J2" s="6"/>
      <c r="K2" s="6"/>
      <c r="L2" s="6">
        <f t="shared" ref="L2:L20" si="0">COUNTA(D2:J2)</f>
        <v>5</v>
      </c>
      <c r="M2" s="16">
        <f t="shared" ref="M2:M21" si="1">200/6*L2</f>
        <v>166.666666666667</v>
      </c>
      <c r="N2" s="6"/>
    </row>
    <row r="3" s="1" customFormat="1" ht="24" customHeight="1" spans="1:14">
      <c r="A3" s="6">
        <v>2</v>
      </c>
      <c r="B3" s="12">
        <v>4.2</v>
      </c>
      <c r="C3" s="12"/>
      <c r="D3" s="6" t="s">
        <v>74</v>
      </c>
      <c r="E3" s="6" t="s">
        <v>72</v>
      </c>
      <c r="F3" s="6" t="s">
        <v>75</v>
      </c>
      <c r="G3" s="6" t="s">
        <v>47</v>
      </c>
      <c r="H3" s="6" t="s">
        <v>73</v>
      </c>
      <c r="I3" s="6"/>
      <c r="J3" s="6"/>
      <c r="K3" s="6"/>
      <c r="L3" s="6">
        <f t="shared" si="0"/>
        <v>5</v>
      </c>
      <c r="M3" s="16">
        <f t="shared" si="1"/>
        <v>166.666666666667</v>
      </c>
      <c r="N3" s="6"/>
    </row>
    <row r="4" s="1" customFormat="1" ht="24" customHeight="1" spans="1:14">
      <c r="A4" s="6">
        <v>3</v>
      </c>
      <c r="B4" s="12">
        <v>4.3</v>
      </c>
      <c r="C4" s="12"/>
      <c r="D4" s="6" t="s">
        <v>74</v>
      </c>
      <c r="E4" s="6" t="s">
        <v>72</v>
      </c>
      <c r="F4" s="6" t="s">
        <v>75</v>
      </c>
      <c r="G4" s="6" t="s">
        <v>47</v>
      </c>
      <c r="H4" s="6" t="s">
        <v>73</v>
      </c>
      <c r="I4" s="6"/>
      <c r="J4" s="6"/>
      <c r="K4" s="6"/>
      <c r="L4" s="6">
        <f t="shared" si="0"/>
        <v>5</v>
      </c>
      <c r="M4" s="16">
        <f t="shared" si="1"/>
        <v>166.666666666667</v>
      </c>
      <c r="N4" s="6"/>
    </row>
    <row r="5" s="1" customFormat="1" ht="24" customHeight="1" spans="1:14">
      <c r="A5" s="6">
        <v>4</v>
      </c>
      <c r="B5" s="12">
        <v>4.5</v>
      </c>
      <c r="C5" s="12"/>
      <c r="D5" s="6" t="s">
        <v>74</v>
      </c>
      <c r="E5" s="6" t="s">
        <v>72</v>
      </c>
      <c r="F5" s="6" t="s">
        <v>75</v>
      </c>
      <c r="G5" s="6" t="s">
        <v>47</v>
      </c>
      <c r="H5" s="6" t="s">
        <v>73</v>
      </c>
      <c r="I5" s="6"/>
      <c r="J5" s="6"/>
      <c r="K5" s="6"/>
      <c r="L5" s="6">
        <f t="shared" si="0"/>
        <v>5</v>
      </c>
      <c r="M5" s="16">
        <f t="shared" si="1"/>
        <v>166.666666666667</v>
      </c>
      <c r="N5" s="6"/>
    </row>
    <row r="6" s="1" customFormat="1" ht="24" customHeight="1" spans="1:14">
      <c r="A6" s="6">
        <v>5</v>
      </c>
      <c r="B6" s="18">
        <v>4.6</v>
      </c>
      <c r="C6" s="18"/>
      <c r="D6" s="6" t="s">
        <v>74</v>
      </c>
      <c r="E6" s="6" t="s">
        <v>72</v>
      </c>
      <c r="F6" s="6" t="s">
        <v>75</v>
      </c>
      <c r="G6" s="6" t="s">
        <v>47</v>
      </c>
      <c r="H6" s="6" t="s">
        <v>73</v>
      </c>
      <c r="I6" s="6"/>
      <c r="J6" s="6"/>
      <c r="K6" s="6"/>
      <c r="L6" s="6">
        <f t="shared" si="0"/>
        <v>5</v>
      </c>
      <c r="M6" s="16">
        <f t="shared" si="1"/>
        <v>166.666666666667</v>
      </c>
      <c r="N6" s="6"/>
    </row>
    <row r="7" s="1" customFormat="1" ht="24" customHeight="1" spans="1:14">
      <c r="A7" s="6">
        <v>6</v>
      </c>
      <c r="B7" s="12">
        <v>4.7</v>
      </c>
      <c r="C7" s="12"/>
      <c r="D7" s="6" t="s">
        <v>74</v>
      </c>
      <c r="E7" s="6" t="s">
        <v>72</v>
      </c>
      <c r="F7" s="6" t="s">
        <v>75</v>
      </c>
      <c r="G7" s="6" t="s">
        <v>47</v>
      </c>
      <c r="H7" s="6" t="s">
        <v>73</v>
      </c>
      <c r="I7" s="6"/>
      <c r="J7" s="6"/>
      <c r="K7" s="6"/>
      <c r="L7" s="6">
        <f t="shared" si="0"/>
        <v>5</v>
      </c>
      <c r="M7" s="16">
        <f t="shared" si="1"/>
        <v>166.666666666667</v>
      </c>
      <c r="N7" s="6"/>
    </row>
    <row r="8" s="1" customFormat="1" ht="24" customHeight="1" spans="1:14">
      <c r="A8" s="6">
        <v>7</v>
      </c>
      <c r="B8" s="12">
        <v>4.8</v>
      </c>
      <c r="C8" s="12"/>
      <c r="D8" s="6" t="s">
        <v>74</v>
      </c>
      <c r="E8" s="6" t="s">
        <v>72</v>
      </c>
      <c r="F8" s="6" t="s">
        <v>75</v>
      </c>
      <c r="G8" s="6" t="s">
        <v>47</v>
      </c>
      <c r="H8" s="6" t="s">
        <v>73</v>
      </c>
      <c r="I8" s="6"/>
      <c r="J8" s="6"/>
      <c r="K8" s="6"/>
      <c r="L8" s="6">
        <f t="shared" si="0"/>
        <v>5</v>
      </c>
      <c r="M8" s="16">
        <f t="shared" si="1"/>
        <v>166.666666666667</v>
      </c>
      <c r="N8" s="6"/>
    </row>
    <row r="9" s="1" customFormat="1" ht="24" customHeight="1" spans="1:14">
      <c r="A9" s="6">
        <v>8</v>
      </c>
      <c r="B9" s="18">
        <v>4.9</v>
      </c>
      <c r="C9" s="18"/>
      <c r="D9" s="6" t="s">
        <v>74</v>
      </c>
      <c r="E9" s="6" t="s">
        <v>72</v>
      </c>
      <c r="F9" s="6" t="s">
        <v>75</v>
      </c>
      <c r="G9" s="6" t="s">
        <v>47</v>
      </c>
      <c r="H9" s="6" t="s">
        <v>73</v>
      </c>
      <c r="I9" s="6"/>
      <c r="J9" s="6"/>
      <c r="K9" s="6"/>
      <c r="L9" s="6">
        <f t="shared" si="0"/>
        <v>5</v>
      </c>
      <c r="M9" s="16">
        <f t="shared" si="1"/>
        <v>166.666666666667</v>
      </c>
      <c r="N9" s="6"/>
    </row>
    <row r="10" s="1" customFormat="1" ht="24" customHeight="1" spans="1:14">
      <c r="A10" s="6">
        <v>9</v>
      </c>
      <c r="B10" s="13">
        <v>4.1</v>
      </c>
      <c r="C10" s="13"/>
      <c r="D10" s="6" t="s">
        <v>74</v>
      </c>
      <c r="E10" s="6" t="s">
        <v>72</v>
      </c>
      <c r="F10" s="6" t="s">
        <v>75</v>
      </c>
      <c r="G10" s="6" t="s">
        <v>47</v>
      </c>
      <c r="H10" s="6" t="s">
        <v>73</v>
      </c>
      <c r="I10" s="6"/>
      <c r="J10" s="6"/>
      <c r="K10" s="6"/>
      <c r="L10" s="6">
        <f t="shared" si="0"/>
        <v>5</v>
      </c>
      <c r="M10" s="16">
        <f t="shared" si="1"/>
        <v>166.666666666667</v>
      </c>
      <c r="N10" s="6"/>
    </row>
    <row r="11" s="1" customFormat="1" ht="24" customHeight="1" spans="1:14">
      <c r="A11" s="6">
        <v>10</v>
      </c>
      <c r="B11" s="12">
        <v>4.12</v>
      </c>
      <c r="C11" s="12"/>
      <c r="D11" s="6" t="s">
        <v>74</v>
      </c>
      <c r="E11" s="6" t="s">
        <v>72</v>
      </c>
      <c r="F11" s="6" t="s">
        <v>75</v>
      </c>
      <c r="G11" s="6" t="s">
        <v>47</v>
      </c>
      <c r="H11" s="6" t="s">
        <v>73</v>
      </c>
      <c r="I11" s="6"/>
      <c r="J11" s="6"/>
      <c r="K11" s="6"/>
      <c r="L11" s="6">
        <f t="shared" si="0"/>
        <v>5</v>
      </c>
      <c r="M11" s="16">
        <f t="shared" si="1"/>
        <v>166.666666666667</v>
      </c>
      <c r="N11" s="6"/>
    </row>
    <row r="12" s="1" customFormat="1" ht="24" customHeight="1" spans="1:14">
      <c r="A12" s="6">
        <v>11</v>
      </c>
      <c r="B12" s="13">
        <v>4.13</v>
      </c>
      <c r="C12" s="13"/>
      <c r="D12" s="6" t="s">
        <v>74</v>
      </c>
      <c r="E12" s="6" t="s">
        <v>72</v>
      </c>
      <c r="F12" s="6" t="s">
        <v>75</v>
      </c>
      <c r="G12" s="6" t="s">
        <v>47</v>
      </c>
      <c r="H12" s="6" t="s">
        <v>73</v>
      </c>
      <c r="I12" s="6"/>
      <c r="J12" s="6"/>
      <c r="K12" s="6"/>
      <c r="L12" s="6">
        <f t="shared" si="0"/>
        <v>5</v>
      </c>
      <c r="M12" s="16">
        <f t="shared" si="1"/>
        <v>166.666666666667</v>
      </c>
      <c r="N12" s="6"/>
    </row>
    <row r="13" s="1" customFormat="1" ht="24" customHeight="1" spans="1:14">
      <c r="A13" s="6">
        <v>12</v>
      </c>
      <c r="B13" s="12">
        <v>4.14</v>
      </c>
      <c r="C13" s="12"/>
      <c r="D13" s="6" t="s">
        <v>74</v>
      </c>
      <c r="E13" s="6" t="s">
        <v>72</v>
      </c>
      <c r="F13" s="6" t="s">
        <v>75</v>
      </c>
      <c r="G13" s="6" t="s">
        <v>47</v>
      </c>
      <c r="H13" s="6" t="s">
        <v>73</v>
      </c>
      <c r="I13" s="6"/>
      <c r="J13" s="6"/>
      <c r="K13" s="6"/>
      <c r="L13" s="6">
        <f t="shared" si="0"/>
        <v>5</v>
      </c>
      <c r="M13" s="16">
        <f t="shared" si="1"/>
        <v>166.666666666667</v>
      </c>
      <c r="N13" s="6"/>
    </row>
    <row r="14" s="1" customFormat="1" ht="24" customHeight="1" spans="1:14">
      <c r="A14" s="6">
        <v>13</v>
      </c>
      <c r="B14" s="12">
        <v>4.15</v>
      </c>
      <c r="C14" s="12"/>
      <c r="D14" s="6" t="s">
        <v>74</v>
      </c>
      <c r="E14" s="6" t="s">
        <v>72</v>
      </c>
      <c r="F14" s="6" t="s">
        <v>75</v>
      </c>
      <c r="G14" s="6" t="s">
        <v>47</v>
      </c>
      <c r="H14" s="6" t="s">
        <v>73</v>
      </c>
      <c r="I14" s="6"/>
      <c r="J14" s="6"/>
      <c r="K14" s="6"/>
      <c r="L14" s="6">
        <f t="shared" si="0"/>
        <v>5</v>
      </c>
      <c r="M14" s="16">
        <f t="shared" si="1"/>
        <v>166.666666666667</v>
      </c>
      <c r="N14" s="6"/>
    </row>
    <row r="15" s="1" customFormat="1" ht="24" customHeight="1" spans="1:14">
      <c r="A15" s="6">
        <v>14</v>
      </c>
      <c r="B15" s="13">
        <v>4.16</v>
      </c>
      <c r="C15" s="13"/>
      <c r="D15" s="6" t="s">
        <v>74</v>
      </c>
      <c r="E15" s="6" t="s">
        <v>72</v>
      </c>
      <c r="F15" s="6" t="s">
        <v>75</v>
      </c>
      <c r="G15" s="6" t="s">
        <v>47</v>
      </c>
      <c r="H15" s="6" t="s">
        <v>73</v>
      </c>
      <c r="I15" s="6"/>
      <c r="J15" s="6"/>
      <c r="K15" s="6"/>
      <c r="L15" s="6">
        <f t="shared" si="0"/>
        <v>5</v>
      </c>
      <c r="M15" s="16">
        <f t="shared" si="1"/>
        <v>166.666666666667</v>
      </c>
      <c r="N15" s="6"/>
    </row>
    <row r="16" s="1" customFormat="1" ht="24" customHeight="1" spans="1:14">
      <c r="A16" s="6">
        <v>15</v>
      </c>
      <c r="B16" s="12">
        <v>4.17</v>
      </c>
      <c r="C16" s="12"/>
      <c r="D16" s="6" t="s">
        <v>74</v>
      </c>
      <c r="E16" s="6" t="s">
        <v>72</v>
      </c>
      <c r="F16" s="6" t="s">
        <v>75</v>
      </c>
      <c r="G16" s="6" t="s">
        <v>47</v>
      </c>
      <c r="H16" s="6" t="s">
        <v>73</v>
      </c>
      <c r="I16" s="6"/>
      <c r="J16" s="6"/>
      <c r="K16" s="6"/>
      <c r="L16" s="6">
        <f t="shared" si="0"/>
        <v>5</v>
      </c>
      <c r="M16" s="16">
        <f t="shared" si="1"/>
        <v>166.666666666667</v>
      </c>
      <c r="N16" s="6"/>
    </row>
    <row r="17" s="1" customFormat="1" ht="24" customHeight="1" spans="1:14">
      <c r="A17" s="6">
        <v>16</v>
      </c>
      <c r="B17" s="12">
        <v>4.19</v>
      </c>
      <c r="C17" s="12"/>
      <c r="D17" s="6" t="s">
        <v>74</v>
      </c>
      <c r="E17" s="6" t="s">
        <v>72</v>
      </c>
      <c r="F17" s="6" t="s">
        <v>75</v>
      </c>
      <c r="G17" s="6" t="s">
        <v>47</v>
      </c>
      <c r="H17" s="6" t="s">
        <v>73</v>
      </c>
      <c r="I17" s="6"/>
      <c r="J17" s="6"/>
      <c r="K17" s="6"/>
      <c r="L17" s="6">
        <f t="shared" si="0"/>
        <v>5</v>
      </c>
      <c r="M17" s="16">
        <f t="shared" si="1"/>
        <v>166.666666666667</v>
      </c>
      <c r="N17" s="6"/>
    </row>
    <row r="18" s="1" customFormat="1" ht="24" customHeight="1" spans="1:14">
      <c r="A18" s="6">
        <v>17</v>
      </c>
      <c r="B18" s="13">
        <v>4.2</v>
      </c>
      <c r="C18" s="13"/>
      <c r="D18" s="6" t="s">
        <v>74</v>
      </c>
      <c r="E18" s="6" t="s">
        <v>72</v>
      </c>
      <c r="F18" s="6" t="s">
        <v>75</v>
      </c>
      <c r="G18" s="6" t="s">
        <v>47</v>
      </c>
      <c r="H18" s="6" t="s">
        <v>73</v>
      </c>
      <c r="I18" s="6"/>
      <c r="J18" s="6"/>
      <c r="K18" s="6"/>
      <c r="L18" s="6">
        <f t="shared" si="0"/>
        <v>5</v>
      </c>
      <c r="M18" s="16">
        <f t="shared" si="1"/>
        <v>166.666666666667</v>
      </c>
      <c r="N18" s="6"/>
    </row>
    <row r="19" s="1" customFormat="1" ht="24" customHeight="1" spans="1:14">
      <c r="A19" s="6">
        <v>18</v>
      </c>
      <c r="B19" s="12">
        <v>4.21</v>
      </c>
      <c r="C19" s="12"/>
      <c r="D19" s="6" t="s">
        <v>74</v>
      </c>
      <c r="E19" s="6" t="s">
        <v>72</v>
      </c>
      <c r="F19" s="6" t="s">
        <v>75</v>
      </c>
      <c r="G19" s="6" t="s">
        <v>47</v>
      </c>
      <c r="H19" s="6" t="s">
        <v>73</v>
      </c>
      <c r="I19" s="6"/>
      <c r="J19" s="6"/>
      <c r="K19" s="6"/>
      <c r="L19" s="6">
        <f t="shared" si="0"/>
        <v>5</v>
      </c>
      <c r="M19" s="16">
        <f t="shared" si="1"/>
        <v>166.666666666667</v>
      </c>
      <c r="N19" s="6"/>
    </row>
    <row r="20" s="1" customFormat="1" ht="24" customHeight="1" spans="1:14">
      <c r="A20" s="6">
        <v>19</v>
      </c>
      <c r="B20" s="12">
        <v>4.22</v>
      </c>
      <c r="C20" s="12"/>
      <c r="D20" s="6" t="s">
        <v>74</v>
      </c>
      <c r="E20" s="6" t="s">
        <v>72</v>
      </c>
      <c r="F20" s="6" t="s">
        <v>75</v>
      </c>
      <c r="G20" s="6" t="s">
        <v>47</v>
      </c>
      <c r="H20" s="6" t="s">
        <v>73</v>
      </c>
      <c r="I20" s="6"/>
      <c r="J20" s="6"/>
      <c r="K20" s="6"/>
      <c r="L20" s="6">
        <f t="shared" si="0"/>
        <v>5</v>
      </c>
      <c r="M20" s="16">
        <f t="shared" si="1"/>
        <v>166.666666666667</v>
      </c>
      <c r="N20" s="6"/>
    </row>
    <row r="21" s="1" customFormat="1" ht="24" customHeight="1" spans="1:14">
      <c r="A21" s="6"/>
      <c r="B21" s="12"/>
      <c r="C21" s="12"/>
      <c r="D21" s="6"/>
      <c r="E21" s="6"/>
      <c r="F21" s="6"/>
      <c r="G21" s="6"/>
      <c r="H21" s="6"/>
      <c r="I21" s="6"/>
      <c r="J21" s="6"/>
      <c r="K21" s="6"/>
      <c r="L21" s="6"/>
      <c r="M21" s="16"/>
      <c r="N21" s="6"/>
    </row>
    <row r="22" s="1" customFormat="1" ht="24" customHeight="1" spans="1:14">
      <c r="A22" s="7"/>
      <c r="B22" s="8"/>
      <c r="C22" s="8"/>
      <c r="D22" s="8"/>
      <c r="E22" s="8"/>
      <c r="F22" s="8"/>
      <c r="G22" s="8"/>
      <c r="H22" s="8"/>
      <c r="I22" s="8"/>
      <c r="J22" s="15"/>
      <c r="K22" s="15"/>
      <c r="L22" s="6"/>
      <c r="M22" s="16">
        <f>SUM(M2:M21)</f>
        <v>3166.66666666667</v>
      </c>
      <c r="N22" s="6"/>
    </row>
  </sheetData>
  <mergeCells count="2">
    <mergeCell ref="D1:J1"/>
    <mergeCell ref="A22:J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A14" workbookViewId="0">
      <selection activeCell="Q11" sqref="Q11"/>
    </sheetView>
  </sheetViews>
  <sheetFormatPr defaultColWidth="9" defaultRowHeight="13.5"/>
  <cols>
    <col min="1" max="1" width="9" style="3"/>
    <col min="2" max="2" width="9" style="4"/>
    <col min="3" max="3" width="10.25" style="4" customWidth="1"/>
    <col min="4" max="15" width="9" style="3"/>
    <col min="16" max="16" width="12.625" style="5"/>
    <col min="17" max="17" width="9" style="3"/>
    <col min="18" max="16384" width="9" style="1"/>
  </cols>
  <sheetData>
    <row r="1" s="1" customFormat="1" ht="21" customHeight="1" spans="1:17">
      <c r="A1" s="6" t="s">
        <v>1</v>
      </c>
      <c r="B1" s="6" t="s">
        <v>198</v>
      </c>
      <c r="C1" s="7" t="s">
        <v>202</v>
      </c>
      <c r="D1" s="7" t="s">
        <v>199</v>
      </c>
      <c r="E1" s="8"/>
      <c r="F1" s="8"/>
      <c r="G1" s="8"/>
      <c r="H1" s="8"/>
      <c r="I1" s="8"/>
      <c r="J1" s="8"/>
      <c r="K1" s="8"/>
      <c r="L1" s="8"/>
      <c r="M1" s="15"/>
      <c r="N1" s="15"/>
      <c r="O1" s="6" t="s">
        <v>200</v>
      </c>
      <c r="P1" s="16" t="s">
        <v>201</v>
      </c>
      <c r="Q1" s="6" t="s">
        <v>16</v>
      </c>
    </row>
    <row r="2" s="2" customFormat="1" ht="24" customHeight="1" spans="1:17">
      <c r="A2" s="9">
        <v>1</v>
      </c>
      <c r="B2" s="9">
        <v>4.13</v>
      </c>
      <c r="C2" s="10" t="s">
        <v>203</v>
      </c>
      <c r="D2" s="11" t="s">
        <v>24</v>
      </c>
      <c r="E2" s="11" t="s">
        <v>25</v>
      </c>
      <c r="F2" s="11" t="s">
        <v>18</v>
      </c>
      <c r="G2" s="11" t="s">
        <v>20</v>
      </c>
      <c r="H2" s="11" t="s">
        <v>194</v>
      </c>
      <c r="I2" s="11" t="s">
        <v>196</v>
      </c>
      <c r="J2" s="9"/>
      <c r="K2" s="9"/>
      <c r="L2" s="9"/>
      <c r="M2" s="9"/>
      <c r="N2" s="9"/>
      <c r="O2" s="9">
        <v>6</v>
      </c>
      <c r="P2" s="17">
        <v>200</v>
      </c>
      <c r="Q2" s="9"/>
    </row>
    <row r="3" s="1" customFormat="1" ht="24" customHeight="1" spans="1:17">
      <c r="A3" s="6">
        <v>2</v>
      </c>
      <c r="B3" s="12">
        <v>4.14</v>
      </c>
      <c r="C3" s="10" t="s">
        <v>203</v>
      </c>
      <c r="D3" s="11" t="s">
        <v>24</v>
      </c>
      <c r="E3" s="11" t="s">
        <v>25</v>
      </c>
      <c r="F3" s="6" t="s">
        <v>204</v>
      </c>
      <c r="G3" s="11" t="s">
        <v>18</v>
      </c>
      <c r="H3" s="11" t="s">
        <v>20</v>
      </c>
      <c r="I3" s="11" t="s">
        <v>194</v>
      </c>
      <c r="J3" s="11" t="s">
        <v>196</v>
      </c>
      <c r="K3" s="6"/>
      <c r="L3" s="6"/>
      <c r="M3" s="6"/>
      <c r="N3" s="6"/>
      <c r="O3" s="6">
        <v>7</v>
      </c>
      <c r="P3" s="16">
        <v>200</v>
      </c>
      <c r="Q3" s="6"/>
    </row>
    <row r="4" s="1" customFormat="1" ht="24" customHeight="1" spans="1:17">
      <c r="A4" s="9">
        <v>3</v>
      </c>
      <c r="B4" s="12">
        <v>4.15</v>
      </c>
      <c r="C4" s="10" t="s">
        <v>203</v>
      </c>
      <c r="D4" s="11" t="s">
        <v>24</v>
      </c>
      <c r="E4" s="11" t="s">
        <v>25</v>
      </c>
      <c r="F4" s="6" t="s">
        <v>204</v>
      </c>
      <c r="G4" s="11" t="s">
        <v>18</v>
      </c>
      <c r="H4" s="11" t="s">
        <v>20</v>
      </c>
      <c r="I4" s="11" t="s">
        <v>194</v>
      </c>
      <c r="J4" s="11" t="s">
        <v>196</v>
      </c>
      <c r="K4" s="6" t="s">
        <v>21</v>
      </c>
      <c r="L4" s="6" t="s">
        <v>195</v>
      </c>
      <c r="M4" s="6" t="s">
        <v>26</v>
      </c>
      <c r="N4" s="6"/>
      <c r="O4" s="6">
        <v>10</v>
      </c>
      <c r="P4" s="16">
        <v>300</v>
      </c>
      <c r="Q4" s="6"/>
    </row>
    <row r="5" s="1" customFormat="1" ht="24" customHeight="1" spans="1:17">
      <c r="A5" s="6">
        <v>4</v>
      </c>
      <c r="B5" s="12">
        <v>4.16</v>
      </c>
      <c r="C5" s="10" t="s">
        <v>203</v>
      </c>
      <c r="D5" s="11" t="s">
        <v>24</v>
      </c>
      <c r="E5" s="11" t="s">
        <v>25</v>
      </c>
      <c r="F5" s="6" t="s">
        <v>204</v>
      </c>
      <c r="G5" s="11" t="s">
        <v>18</v>
      </c>
      <c r="H5" s="11" t="s">
        <v>20</v>
      </c>
      <c r="I5" s="11" t="s">
        <v>196</v>
      </c>
      <c r="J5" s="6" t="s">
        <v>21</v>
      </c>
      <c r="K5" s="6" t="s">
        <v>195</v>
      </c>
      <c r="L5" s="6" t="s">
        <v>26</v>
      </c>
      <c r="M5" s="6"/>
      <c r="N5" s="6"/>
      <c r="O5" s="6">
        <v>9</v>
      </c>
      <c r="P5" s="16">
        <v>300</v>
      </c>
      <c r="Q5" s="6"/>
    </row>
    <row r="6" s="1" customFormat="1" ht="24" customHeight="1" spans="1:17">
      <c r="A6" s="9">
        <v>5</v>
      </c>
      <c r="B6" s="13">
        <v>4.17</v>
      </c>
      <c r="C6" s="10" t="s">
        <v>203</v>
      </c>
      <c r="D6" s="11" t="s">
        <v>24</v>
      </c>
      <c r="E6" s="11" t="s">
        <v>18</v>
      </c>
      <c r="F6" s="11" t="s">
        <v>20</v>
      </c>
      <c r="G6" s="6" t="s">
        <v>26</v>
      </c>
      <c r="H6" s="11" t="s">
        <v>25</v>
      </c>
      <c r="I6" s="6" t="s">
        <v>204</v>
      </c>
      <c r="J6" s="11" t="s">
        <v>21</v>
      </c>
      <c r="K6" s="11" t="s">
        <v>194</v>
      </c>
      <c r="L6" s="11" t="s">
        <v>196</v>
      </c>
      <c r="M6" s="6" t="s">
        <v>195</v>
      </c>
      <c r="N6" s="6"/>
      <c r="O6" s="6">
        <v>10</v>
      </c>
      <c r="P6" s="16">
        <v>300</v>
      </c>
      <c r="Q6" s="6"/>
    </row>
    <row r="7" s="1" customFormat="1" ht="24" customHeight="1" spans="1:17">
      <c r="A7" s="6">
        <v>6</v>
      </c>
      <c r="B7" s="13">
        <v>4.19</v>
      </c>
      <c r="C7" s="10" t="s">
        <v>203</v>
      </c>
      <c r="D7" s="11" t="s">
        <v>25</v>
      </c>
      <c r="E7" s="6" t="s">
        <v>204</v>
      </c>
      <c r="F7" s="6" t="s">
        <v>21</v>
      </c>
      <c r="G7" s="11" t="s">
        <v>194</v>
      </c>
      <c r="H7" s="11" t="s">
        <v>196</v>
      </c>
      <c r="I7" s="11" t="s">
        <v>24</v>
      </c>
      <c r="J7" s="11" t="s">
        <v>18</v>
      </c>
      <c r="K7" s="11" t="s">
        <v>20</v>
      </c>
      <c r="L7" s="6" t="s">
        <v>28</v>
      </c>
      <c r="M7" s="6" t="s">
        <v>29</v>
      </c>
      <c r="N7" s="6" t="s">
        <v>35</v>
      </c>
      <c r="O7" s="6">
        <v>11</v>
      </c>
      <c r="P7" s="16">
        <v>300</v>
      </c>
      <c r="Q7" s="6"/>
    </row>
    <row r="8" s="1" customFormat="1" ht="24" customHeight="1" spans="1:17">
      <c r="A8" s="9">
        <v>7</v>
      </c>
      <c r="B8" s="13">
        <v>4.2</v>
      </c>
      <c r="C8" s="10" t="s">
        <v>203</v>
      </c>
      <c r="D8" s="14" t="s">
        <v>24</v>
      </c>
      <c r="E8" s="14" t="s">
        <v>18</v>
      </c>
      <c r="F8" s="14" t="s">
        <v>20</v>
      </c>
      <c r="G8" s="14" t="s">
        <v>25</v>
      </c>
      <c r="H8" s="10" t="s">
        <v>204</v>
      </c>
      <c r="I8" s="10" t="s">
        <v>35</v>
      </c>
      <c r="J8" s="10" t="s">
        <v>29</v>
      </c>
      <c r="K8" s="10" t="s">
        <v>21</v>
      </c>
      <c r="L8" s="10" t="s">
        <v>32</v>
      </c>
      <c r="M8" s="11"/>
      <c r="N8" s="6"/>
      <c r="O8" s="6">
        <v>9</v>
      </c>
      <c r="P8" s="16">
        <v>300</v>
      </c>
      <c r="Q8" s="6"/>
    </row>
    <row r="9" s="1" customFormat="1" ht="24" customHeight="1" spans="1:17">
      <c r="A9" s="6">
        <v>8</v>
      </c>
      <c r="B9" s="13">
        <v>4.2</v>
      </c>
      <c r="C9" s="9" t="s">
        <v>205</v>
      </c>
      <c r="D9" s="6" t="s">
        <v>26</v>
      </c>
      <c r="E9" s="6" t="s">
        <v>28</v>
      </c>
      <c r="F9" s="11" t="s">
        <v>194</v>
      </c>
      <c r="G9" s="6" t="s">
        <v>195</v>
      </c>
      <c r="H9" s="6" t="s">
        <v>30</v>
      </c>
      <c r="I9" s="6" t="s">
        <v>31</v>
      </c>
      <c r="J9" s="6" t="s">
        <v>34</v>
      </c>
      <c r="K9" s="11" t="s">
        <v>196</v>
      </c>
      <c r="L9" s="6"/>
      <c r="M9" s="6"/>
      <c r="N9" s="6"/>
      <c r="O9" s="6">
        <v>8</v>
      </c>
      <c r="P9" s="16">
        <v>200</v>
      </c>
      <c r="Q9" s="6"/>
    </row>
    <row r="10" s="1" customFormat="1" ht="24" customHeight="1" spans="1:17">
      <c r="A10" s="9">
        <v>9</v>
      </c>
      <c r="B10" s="13">
        <v>4.21</v>
      </c>
      <c r="C10" s="10" t="s">
        <v>203</v>
      </c>
      <c r="D10" s="14" t="s">
        <v>24</v>
      </c>
      <c r="E10" s="14" t="s">
        <v>25</v>
      </c>
      <c r="F10" s="14" t="s">
        <v>204</v>
      </c>
      <c r="G10" s="14" t="s">
        <v>29</v>
      </c>
      <c r="H10" s="14" t="s">
        <v>32</v>
      </c>
      <c r="I10" s="14" t="s">
        <v>35</v>
      </c>
      <c r="J10" s="14" t="s">
        <v>21</v>
      </c>
      <c r="K10" s="14" t="s">
        <v>18</v>
      </c>
      <c r="L10" s="14" t="s">
        <v>20</v>
      </c>
      <c r="M10" s="14"/>
      <c r="N10" s="6"/>
      <c r="O10" s="6">
        <v>9</v>
      </c>
      <c r="P10" s="16">
        <v>300</v>
      </c>
      <c r="Q10" s="6"/>
    </row>
    <row r="11" s="1" customFormat="1" ht="24" customHeight="1" spans="1:17">
      <c r="A11" s="6">
        <v>10</v>
      </c>
      <c r="B11" s="13">
        <v>4.21</v>
      </c>
      <c r="C11" s="9" t="s">
        <v>205</v>
      </c>
      <c r="D11" s="6" t="s">
        <v>26</v>
      </c>
      <c r="E11" s="6" t="s">
        <v>28</v>
      </c>
      <c r="F11" s="6" t="s">
        <v>30</v>
      </c>
      <c r="G11" s="6" t="s">
        <v>31</v>
      </c>
      <c r="H11" s="6" t="s">
        <v>34</v>
      </c>
      <c r="I11" s="11" t="s">
        <v>194</v>
      </c>
      <c r="J11" s="11" t="s">
        <v>196</v>
      </c>
      <c r="K11" s="6" t="s">
        <v>195</v>
      </c>
      <c r="L11" s="11"/>
      <c r="M11" s="6"/>
      <c r="N11" s="6"/>
      <c r="O11" s="6">
        <v>8</v>
      </c>
      <c r="P11" s="16">
        <v>200</v>
      </c>
      <c r="Q11" s="6"/>
    </row>
    <row r="12" s="1" customFormat="1" ht="24" customHeight="1" spans="1:17">
      <c r="A12" s="9">
        <v>11</v>
      </c>
      <c r="B12" s="13">
        <v>4.22</v>
      </c>
      <c r="C12" s="10" t="s">
        <v>203</v>
      </c>
      <c r="D12" s="14" t="s">
        <v>204</v>
      </c>
      <c r="E12" s="14" t="s">
        <v>29</v>
      </c>
      <c r="F12" s="14" t="s">
        <v>32</v>
      </c>
      <c r="G12" s="14" t="s">
        <v>35</v>
      </c>
      <c r="H12" s="14" t="s">
        <v>18</v>
      </c>
      <c r="I12" s="14" t="s">
        <v>20</v>
      </c>
      <c r="J12" s="14"/>
      <c r="K12" s="14"/>
      <c r="L12" s="14"/>
      <c r="M12" s="6"/>
      <c r="N12" s="6"/>
      <c r="O12" s="6">
        <v>6</v>
      </c>
      <c r="P12" s="16">
        <v>200</v>
      </c>
      <c r="Q12" s="6"/>
    </row>
    <row r="13" s="1" customFormat="1" ht="24" customHeight="1" spans="1:17">
      <c r="A13" s="6">
        <v>12</v>
      </c>
      <c r="B13" s="13">
        <v>4.22</v>
      </c>
      <c r="C13" s="9" t="s">
        <v>205</v>
      </c>
      <c r="D13" s="6" t="s">
        <v>26</v>
      </c>
      <c r="E13" s="6" t="s">
        <v>28</v>
      </c>
      <c r="F13" s="6" t="s">
        <v>30</v>
      </c>
      <c r="G13" s="6" t="s">
        <v>31</v>
      </c>
      <c r="H13" s="6" t="s">
        <v>34</v>
      </c>
      <c r="I13" s="11" t="s">
        <v>194</v>
      </c>
      <c r="J13" s="6" t="s">
        <v>195</v>
      </c>
      <c r="K13" s="14"/>
      <c r="L13" s="6"/>
      <c r="M13" s="6"/>
      <c r="N13" s="6"/>
      <c r="O13" s="6">
        <v>7</v>
      </c>
      <c r="P13" s="16">
        <v>200</v>
      </c>
      <c r="Q13" s="6"/>
    </row>
    <row r="14" s="1" customFormat="1" ht="24" customHeight="1" spans="1:17">
      <c r="A14" s="9">
        <v>13</v>
      </c>
      <c r="B14" s="13">
        <v>4.23</v>
      </c>
      <c r="C14" s="10" t="s">
        <v>203</v>
      </c>
      <c r="D14" s="14" t="s">
        <v>24</v>
      </c>
      <c r="E14" s="14" t="s">
        <v>25</v>
      </c>
      <c r="F14" s="14" t="s">
        <v>204</v>
      </c>
      <c r="G14" s="10" t="s">
        <v>29</v>
      </c>
      <c r="H14" s="14" t="s">
        <v>32</v>
      </c>
      <c r="I14" s="14" t="s">
        <v>35</v>
      </c>
      <c r="J14" s="14" t="s">
        <v>18</v>
      </c>
      <c r="K14" s="14" t="s">
        <v>20</v>
      </c>
      <c r="L14" s="14"/>
      <c r="M14" s="6"/>
      <c r="N14" s="6"/>
      <c r="O14" s="6">
        <v>8</v>
      </c>
      <c r="P14" s="16">
        <v>200</v>
      </c>
      <c r="Q14" s="6"/>
    </row>
    <row r="15" s="1" customFormat="1" ht="24" customHeight="1" spans="1:17">
      <c r="A15" s="6">
        <v>14</v>
      </c>
      <c r="B15" s="13">
        <v>4.23</v>
      </c>
      <c r="C15" s="9" t="s">
        <v>205</v>
      </c>
      <c r="D15" s="6" t="s">
        <v>26</v>
      </c>
      <c r="E15" s="6" t="s">
        <v>28</v>
      </c>
      <c r="F15" s="6" t="s">
        <v>30</v>
      </c>
      <c r="G15" s="6" t="s">
        <v>31</v>
      </c>
      <c r="H15" s="6" t="s">
        <v>34</v>
      </c>
      <c r="I15" s="11" t="s">
        <v>194</v>
      </c>
      <c r="J15" s="11" t="s">
        <v>196</v>
      </c>
      <c r="K15" s="6" t="s">
        <v>195</v>
      </c>
      <c r="L15" s="6"/>
      <c r="M15" s="6"/>
      <c r="N15" s="6"/>
      <c r="O15" s="6">
        <v>8</v>
      </c>
      <c r="P15" s="16">
        <v>200</v>
      </c>
      <c r="Q15" s="6"/>
    </row>
    <row r="16" s="1" customFormat="1" ht="24" customHeight="1" spans="1:17">
      <c r="A16" s="9">
        <v>15</v>
      </c>
      <c r="B16" s="13">
        <v>4.24</v>
      </c>
      <c r="C16" s="10" t="s">
        <v>203</v>
      </c>
      <c r="D16" s="14" t="s">
        <v>24</v>
      </c>
      <c r="E16" s="14" t="s">
        <v>25</v>
      </c>
      <c r="F16" s="14" t="s">
        <v>204</v>
      </c>
      <c r="G16" s="10" t="s">
        <v>29</v>
      </c>
      <c r="H16" s="14" t="s">
        <v>35</v>
      </c>
      <c r="I16" s="14" t="s">
        <v>18</v>
      </c>
      <c r="J16" s="14" t="s">
        <v>20</v>
      </c>
      <c r="K16" s="14" t="s">
        <v>21</v>
      </c>
      <c r="L16" s="6"/>
      <c r="M16" s="6"/>
      <c r="N16" s="6"/>
      <c r="O16" s="6">
        <v>8</v>
      </c>
      <c r="P16" s="16">
        <v>200</v>
      </c>
      <c r="Q16" s="6"/>
    </row>
    <row r="17" s="1" customFormat="1" ht="24" customHeight="1" spans="1:17">
      <c r="A17" s="6">
        <v>16</v>
      </c>
      <c r="B17" s="13">
        <v>4.24</v>
      </c>
      <c r="C17" s="9" t="s">
        <v>205</v>
      </c>
      <c r="D17" s="6" t="s">
        <v>26</v>
      </c>
      <c r="E17" s="6" t="s">
        <v>28</v>
      </c>
      <c r="F17" s="6" t="s">
        <v>30</v>
      </c>
      <c r="G17" s="6" t="s">
        <v>31</v>
      </c>
      <c r="H17" s="6" t="s">
        <v>34</v>
      </c>
      <c r="I17" s="11" t="s">
        <v>194</v>
      </c>
      <c r="J17" s="11" t="s">
        <v>196</v>
      </c>
      <c r="K17" s="6" t="s">
        <v>195</v>
      </c>
      <c r="L17" s="6"/>
      <c r="M17" s="6"/>
      <c r="N17" s="6"/>
      <c r="O17" s="6">
        <v>8</v>
      </c>
      <c r="P17" s="16">
        <v>200</v>
      </c>
      <c r="Q17" s="6"/>
    </row>
    <row r="18" s="1" customFormat="1" ht="24" customHeight="1" spans="1:17">
      <c r="A18" s="9">
        <v>17</v>
      </c>
      <c r="B18" s="13">
        <v>4.26</v>
      </c>
      <c r="C18" s="10" t="s">
        <v>203</v>
      </c>
      <c r="D18" s="14" t="s">
        <v>25</v>
      </c>
      <c r="E18" s="10" t="s">
        <v>29</v>
      </c>
      <c r="F18" s="14" t="s">
        <v>35</v>
      </c>
      <c r="G18" s="14" t="s">
        <v>18</v>
      </c>
      <c r="H18" s="14" t="s">
        <v>20</v>
      </c>
      <c r="I18" s="14" t="s">
        <v>21</v>
      </c>
      <c r="J18" s="10" t="s">
        <v>42</v>
      </c>
      <c r="K18" s="6"/>
      <c r="L18" s="6"/>
      <c r="M18" s="6"/>
      <c r="N18" s="6"/>
      <c r="O18" s="6">
        <v>7</v>
      </c>
      <c r="P18" s="16">
        <v>200</v>
      </c>
      <c r="Q18" s="6"/>
    </row>
    <row r="19" s="1" customFormat="1" ht="24" customHeight="1" spans="1:17">
      <c r="A19" s="6">
        <v>18</v>
      </c>
      <c r="B19" s="13">
        <v>4.26</v>
      </c>
      <c r="C19" s="9" t="s">
        <v>205</v>
      </c>
      <c r="D19" s="6" t="s">
        <v>26</v>
      </c>
      <c r="E19" s="6" t="s">
        <v>28</v>
      </c>
      <c r="F19" s="6" t="s">
        <v>30</v>
      </c>
      <c r="G19" s="6" t="s">
        <v>31</v>
      </c>
      <c r="H19" s="6" t="s">
        <v>34</v>
      </c>
      <c r="I19" s="11" t="s">
        <v>194</v>
      </c>
      <c r="J19" s="6" t="s">
        <v>195</v>
      </c>
      <c r="K19" s="6"/>
      <c r="L19" s="6"/>
      <c r="M19" s="6"/>
      <c r="N19" s="6"/>
      <c r="O19" s="6">
        <v>7</v>
      </c>
      <c r="P19" s="16">
        <v>200</v>
      </c>
      <c r="Q19" s="6"/>
    </row>
    <row r="20" s="1" customFormat="1" ht="24" customHeight="1" spans="1:17">
      <c r="A20" s="9">
        <v>19</v>
      </c>
      <c r="B20" s="13">
        <v>4.27</v>
      </c>
      <c r="C20" s="10" t="s">
        <v>203</v>
      </c>
      <c r="D20" s="11" t="s">
        <v>25</v>
      </c>
      <c r="E20" s="10" t="s">
        <v>29</v>
      </c>
      <c r="F20" s="14" t="s">
        <v>35</v>
      </c>
      <c r="G20" s="14" t="s">
        <v>18</v>
      </c>
      <c r="H20" s="14" t="s">
        <v>20</v>
      </c>
      <c r="I20" s="14" t="s">
        <v>21</v>
      </c>
      <c r="J20" s="10" t="s">
        <v>42</v>
      </c>
      <c r="K20" s="6"/>
      <c r="L20" s="6"/>
      <c r="M20" s="6"/>
      <c r="N20" s="6"/>
      <c r="O20" s="6">
        <v>7</v>
      </c>
      <c r="P20" s="16">
        <v>200</v>
      </c>
      <c r="Q20" s="6"/>
    </row>
    <row r="21" s="1" customFormat="1" ht="24" customHeight="1" spans="1:17">
      <c r="A21" s="6">
        <v>20</v>
      </c>
      <c r="B21" s="12">
        <v>4.27</v>
      </c>
      <c r="C21" s="9" t="s">
        <v>205</v>
      </c>
      <c r="D21" s="6" t="s">
        <v>26</v>
      </c>
      <c r="E21" s="6" t="s">
        <v>28</v>
      </c>
      <c r="F21" s="6" t="s">
        <v>34</v>
      </c>
      <c r="G21" s="6" t="s">
        <v>31</v>
      </c>
      <c r="H21" s="9" t="s">
        <v>206</v>
      </c>
      <c r="I21" s="11" t="s">
        <v>194</v>
      </c>
      <c r="J21" s="6" t="s">
        <v>195</v>
      </c>
      <c r="K21" s="6"/>
      <c r="L21" s="6"/>
      <c r="M21" s="6"/>
      <c r="N21" s="6"/>
      <c r="O21" s="6">
        <v>7</v>
      </c>
      <c r="P21" s="16">
        <v>200</v>
      </c>
      <c r="Q21" s="6"/>
    </row>
    <row r="22" s="1" customFormat="1" ht="24" customHeight="1" spans="1:17">
      <c r="A22" s="9">
        <v>21</v>
      </c>
      <c r="B22" s="13">
        <v>4.28</v>
      </c>
      <c r="C22" s="10" t="s">
        <v>203</v>
      </c>
      <c r="D22" s="11" t="s">
        <v>25</v>
      </c>
      <c r="E22" s="10" t="s">
        <v>29</v>
      </c>
      <c r="F22" s="14" t="s">
        <v>35</v>
      </c>
      <c r="G22" s="14" t="s">
        <v>18</v>
      </c>
      <c r="H22" s="14" t="s">
        <v>20</v>
      </c>
      <c r="I22" s="14" t="s">
        <v>21</v>
      </c>
      <c r="J22" s="10" t="s">
        <v>42</v>
      </c>
      <c r="K22" s="6"/>
      <c r="L22" s="6"/>
      <c r="M22" s="6"/>
      <c r="N22" s="6"/>
      <c r="O22" s="6">
        <v>7</v>
      </c>
      <c r="P22" s="16">
        <v>200</v>
      </c>
      <c r="Q22" s="6"/>
    </row>
    <row r="23" s="1" customFormat="1" ht="24" customHeight="1" spans="1:17">
      <c r="A23" s="6">
        <v>22</v>
      </c>
      <c r="B23" s="12">
        <v>4.28</v>
      </c>
      <c r="C23" s="9" t="s">
        <v>205</v>
      </c>
      <c r="D23" s="6" t="s">
        <v>26</v>
      </c>
      <c r="E23" s="6" t="s">
        <v>30</v>
      </c>
      <c r="F23" s="6" t="s">
        <v>31</v>
      </c>
      <c r="G23" s="6" t="s">
        <v>34</v>
      </c>
      <c r="H23" s="6" t="s">
        <v>195</v>
      </c>
      <c r="I23" s="9" t="s">
        <v>206</v>
      </c>
      <c r="J23" s="6"/>
      <c r="K23" s="6"/>
      <c r="L23" s="6"/>
      <c r="M23" s="6"/>
      <c r="N23" s="6"/>
      <c r="O23" s="6">
        <v>6</v>
      </c>
      <c r="P23" s="16">
        <v>200</v>
      </c>
      <c r="Q23" s="6"/>
    </row>
    <row r="24" s="1" customFormat="1" ht="24" customHeight="1" spans="1:17">
      <c r="A24" s="9">
        <v>23</v>
      </c>
      <c r="B24" s="13">
        <v>4.29</v>
      </c>
      <c r="C24" s="10" t="s">
        <v>203</v>
      </c>
      <c r="D24" s="10" t="s">
        <v>29</v>
      </c>
      <c r="E24" s="14" t="s">
        <v>18</v>
      </c>
      <c r="F24" s="14" t="s">
        <v>20</v>
      </c>
      <c r="G24" s="14" t="s">
        <v>21</v>
      </c>
      <c r="H24" s="10" t="s">
        <v>42</v>
      </c>
      <c r="I24" s="14" t="s">
        <v>35</v>
      </c>
      <c r="J24" s="6"/>
      <c r="K24" s="6"/>
      <c r="L24" s="6"/>
      <c r="M24" s="6"/>
      <c r="N24" s="6"/>
      <c r="O24" s="6">
        <v>6</v>
      </c>
      <c r="P24" s="16">
        <v>200</v>
      </c>
      <c r="Q24" s="6"/>
    </row>
    <row r="25" s="1" customFormat="1" ht="24" customHeight="1" spans="1:17">
      <c r="A25" s="6">
        <v>24</v>
      </c>
      <c r="B25" s="12">
        <v>4.29</v>
      </c>
      <c r="C25" s="9" t="s">
        <v>205</v>
      </c>
      <c r="D25" s="6" t="s">
        <v>26</v>
      </c>
      <c r="E25" s="6" t="s">
        <v>28</v>
      </c>
      <c r="F25" s="6" t="s">
        <v>30</v>
      </c>
      <c r="G25" s="6" t="s">
        <v>31</v>
      </c>
      <c r="H25" s="6" t="s">
        <v>34</v>
      </c>
      <c r="I25" s="6" t="s">
        <v>195</v>
      </c>
      <c r="J25" s="9" t="s">
        <v>206</v>
      </c>
      <c r="K25" s="6"/>
      <c r="L25" s="6"/>
      <c r="M25" s="6"/>
      <c r="N25" s="6"/>
      <c r="O25" s="6">
        <v>7</v>
      </c>
      <c r="P25" s="16">
        <v>200</v>
      </c>
      <c r="Q25" s="6"/>
    </row>
    <row r="26" s="1" customFormat="1" ht="24" customHeight="1" spans="1:17">
      <c r="A26" s="9">
        <v>25</v>
      </c>
      <c r="B26" s="13">
        <v>4.3</v>
      </c>
      <c r="C26" s="10" t="s">
        <v>203</v>
      </c>
      <c r="D26" s="10" t="s">
        <v>29</v>
      </c>
      <c r="E26" s="14" t="s">
        <v>35</v>
      </c>
      <c r="F26" s="14" t="s">
        <v>18</v>
      </c>
      <c r="G26" s="14" t="s">
        <v>20</v>
      </c>
      <c r="H26" s="14" t="s">
        <v>21</v>
      </c>
      <c r="I26" s="10" t="s">
        <v>42</v>
      </c>
      <c r="J26" s="6"/>
      <c r="K26" s="6"/>
      <c r="L26" s="6"/>
      <c r="M26" s="6"/>
      <c r="N26" s="6"/>
      <c r="O26" s="6">
        <v>6</v>
      </c>
      <c r="P26" s="16">
        <v>200</v>
      </c>
      <c r="Q26" s="6"/>
    </row>
    <row r="27" s="1" customFormat="1" ht="24" customHeight="1" spans="1:17">
      <c r="A27" s="6">
        <v>26</v>
      </c>
      <c r="B27" s="13">
        <v>4.3</v>
      </c>
      <c r="C27" s="9" t="s">
        <v>205</v>
      </c>
      <c r="D27" s="6" t="s">
        <v>26</v>
      </c>
      <c r="E27" s="6" t="s">
        <v>28</v>
      </c>
      <c r="F27" s="6" t="s">
        <v>30</v>
      </c>
      <c r="G27" s="6" t="s">
        <v>31</v>
      </c>
      <c r="H27" s="9" t="s">
        <v>206</v>
      </c>
      <c r="I27" s="6" t="s">
        <v>195</v>
      </c>
      <c r="J27" s="6" t="s">
        <v>34</v>
      </c>
      <c r="K27" s="6"/>
      <c r="L27" s="6"/>
      <c r="M27" s="6"/>
      <c r="N27" s="6"/>
      <c r="O27" s="6">
        <v>7</v>
      </c>
      <c r="P27" s="16">
        <v>200</v>
      </c>
      <c r="Q27" s="6"/>
    </row>
    <row r="28" s="1" customFormat="1" ht="24" customHeight="1" spans="1:17">
      <c r="A28" s="9">
        <v>27</v>
      </c>
      <c r="B28" s="13"/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>SUM(O2:O27)</f>
        <v>199</v>
      </c>
      <c r="P28" s="16">
        <f>SUM(P2:P27)</f>
        <v>5800</v>
      </c>
      <c r="Q28" s="6"/>
    </row>
    <row r="29" s="1" customFormat="1" ht="24" customHeight="1" spans="1:17">
      <c r="A29" s="6">
        <v>28</v>
      </c>
      <c r="B29" s="12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6"/>
      <c r="Q29" s="6"/>
    </row>
    <row r="30" s="1" customFormat="1" ht="24" customHeight="1" spans="1:17">
      <c r="A30" s="9">
        <v>29</v>
      </c>
      <c r="B30" s="13"/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6"/>
      <c r="Q30" s="6"/>
    </row>
    <row r="31" s="1" customFormat="1" ht="24" customHeight="1" spans="1:17">
      <c r="A31" s="6">
        <v>30</v>
      </c>
      <c r="B31" s="12"/>
      <c r="C31" s="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6"/>
      <c r="Q31" s="6"/>
    </row>
    <row r="32" s="1" customFormat="1" ht="24" customHeight="1" spans="1:17">
      <c r="A32" s="9">
        <v>31</v>
      </c>
      <c r="B32" s="13"/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/>
      <c r="Q32" s="6"/>
    </row>
    <row r="33" s="1" customFormat="1" ht="24" customHeight="1" spans="1:17">
      <c r="A33" s="6">
        <v>32</v>
      </c>
      <c r="B33" s="12"/>
      <c r="C33" s="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/>
      <c r="Q33" s="6"/>
    </row>
    <row r="34" s="1" customFormat="1" ht="24" customHeight="1" spans="1:17">
      <c r="A34" s="9">
        <v>33</v>
      </c>
      <c r="B34" s="13"/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6"/>
      <c r="Q34" s="6"/>
    </row>
    <row r="35" s="1" customFormat="1" ht="24" customHeight="1" spans="1:17">
      <c r="A35" s="6">
        <v>34</v>
      </c>
      <c r="B35" s="12"/>
      <c r="C35" s="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/>
      <c r="Q35" s="6"/>
    </row>
  </sheetData>
  <mergeCells count="1">
    <mergeCell ref="D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黄骅劳务</vt:lpstr>
      <vt:lpstr>奖罚</vt:lpstr>
      <vt:lpstr>安路普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2021-05-24T09:50:03Z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