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390" tabRatio="940" firstSheet="10" activeTab="10"/>
  </bookViews>
  <sheets>
    <sheet name="2019年11月末资产清查（问题及处理意见）汇总" sheetId="75" state="hidden" r:id="rId1"/>
    <sheet name="现金汇总" sheetId="65" state="hidden" r:id="rId2"/>
    <sheet name="货币资金（现金）1" sheetId="3" state="hidden" r:id="rId3"/>
    <sheet name="货币资金（银行存款+其他货币资金）汇总" sheetId="72" state="hidden" r:id="rId4"/>
    <sheet name="货币资金（银行存款+其他货币资金）2" sheetId="62" state="hidden" r:id="rId5"/>
    <sheet name="附件-银行存款余额调节表" sheetId="7" state="hidden" r:id="rId6"/>
    <sheet name="应收票据汇总" sheetId="66" state="hidden" r:id="rId7"/>
    <sheet name="应收票据3" sheetId="8" state="hidden" r:id="rId8"/>
    <sheet name="应收利息4" sheetId="10" state="hidden" r:id="rId9"/>
    <sheet name="应收股利5" sheetId="11" state="hidden" r:id="rId10"/>
    <sheet name="存货盘点说明" sheetId="96" r:id="rId11"/>
    <sheet name="存货--原材料-实仓" sheetId="80" r:id="rId12"/>
    <sheet name="存货--原材料 -虚仓" sheetId="81" r:id="rId13"/>
    <sheet name="存货-仓存修理备件9" sheetId="14" state="hidden" r:id="rId14"/>
    <sheet name="库存-其他10" sheetId="12" state="hidden" r:id="rId15"/>
    <sheet name="库存内-低值易耗品11" sheetId="18" state="hidden" r:id="rId16"/>
    <sheet name="在用周转-低值易耗品12" sheetId="47" state="hidden" r:id="rId17"/>
    <sheet name="存货-委托加工物资 1-2" sheetId="92" r:id="rId18"/>
    <sheet name="产成品-仓存产品14" sheetId="42" state="hidden" r:id="rId19"/>
    <sheet name="存货-库存商品4 " sheetId="93" r:id="rId20"/>
    <sheet name="存货----发出商品" sheetId="94" r:id="rId21"/>
    <sheet name="Sheet1" sheetId="95" r:id="rId22"/>
    <sheet name="长期股权投资汇总" sheetId="74" state="hidden" r:id="rId23"/>
    <sheet name="长期股权投资明细表18" sheetId="73" state="hidden" r:id="rId24"/>
    <sheet name="投资性房地产汇总" sheetId="70" state="hidden" r:id="rId25"/>
    <sheet name="投资性房地产31" sheetId="21" state="hidden" r:id="rId26"/>
    <sheet name="存货-商品房34" sheetId="15" state="hidden" r:id="rId27"/>
    <sheet name="盘点要求" sheetId="78" state="hidden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11" hidden="1">'存货--原材料-实仓'!$A$4:$M$399</definedName>
    <definedName name="_xlnm._FilterDatabase" localSheetId="12" hidden="1">'存货--原材料 -虚仓'!$A$4:$AI$593</definedName>
    <definedName name="_xlnm._FilterDatabase" localSheetId="19" hidden="1">'存货-库存商品4 '!$A$4:$M$53</definedName>
    <definedName name="_______?" localSheetId="18">#REF!</definedName>
    <definedName name="_______?" localSheetId="26">#REF!</definedName>
    <definedName name="_______?" localSheetId="16">#REF!</definedName>
    <definedName name="_______?" localSheetId="23">#REF!</definedName>
    <definedName name="_______?">#REF!</definedName>
    <definedName name="________??????" localSheetId="18">#REF!</definedName>
    <definedName name="________??????" localSheetId="26">#REF!</definedName>
    <definedName name="________??????" localSheetId="16">#REF!</definedName>
    <definedName name="________??????" localSheetId="23">#REF!</definedName>
    <definedName name="________??????">#REF!</definedName>
    <definedName name="_xlnm._FilterDatabase" localSheetId="3" hidden="1">'货币资金（银行存款+其他货币资金）汇总'!$A$2:$N$22</definedName>
    <definedName name="_xlnm._FilterDatabase" localSheetId="14" hidden="1">'库存-其他10'!$A$3:$Q$15</definedName>
    <definedName name="_xlnm._FilterDatabase" localSheetId="24" hidden="1">投资性房地产汇总!$A$2:$L$24</definedName>
    <definedName name="_xlnm._FilterDatabase" localSheetId="1" hidden="1">现金汇总!$A$2:$J$12</definedName>
    <definedName name="_xlnm._FilterDatabase" localSheetId="6" hidden="1">应收票据汇总!$A$2:$F$19</definedName>
    <definedName name="_xlnm.Print_Area" localSheetId="3">'货币资金（银行存款+其他货币资金）汇总'!$A$1:$N$4</definedName>
    <definedName name="_xlnm.Print_Area" localSheetId="27">盘点要求!$B$1:$B$42</definedName>
    <definedName name="_xlnm.Print_Area" localSheetId="1">现金汇总!$A$1:$J$5</definedName>
    <definedName name="_xlnm.Print_Area" localSheetId="6">应收票据汇总!$A$1:$F$5</definedName>
    <definedName name="Print_Area_MI" localSheetId="18">#REF!</definedName>
    <definedName name="Print_Area_MI" localSheetId="26">#REF!</definedName>
    <definedName name="Print_Area_MI" localSheetId="16">#REF!</definedName>
    <definedName name="Print_Area_MI" localSheetId="23">#REF!</definedName>
    <definedName name="Print_Area_MI">#REF!</definedName>
    <definedName name="核定">'[1]Sheet1 (11)'!$A$5</definedName>
    <definedName name="序号">'[2]Sheet1 (11)'!$A$5</definedName>
    <definedName name="_______?" localSheetId="11">#REF!</definedName>
    <definedName name="________??????" localSheetId="11">#REF!</definedName>
    <definedName name="Print_Area_MI" localSheetId="11">#REF!</definedName>
    <definedName name="核定" localSheetId="11">'[3]Sheet1 (11)'!$A$5</definedName>
    <definedName name="序号" localSheetId="11">'[4]Sheet1 (11)'!$A$5</definedName>
    <definedName name="_______?" localSheetId="12">#REF!</definedName>
    <definedName name="________??????" localSheetId="12">#REF!</definedName>
    <definedName name="Print_Area_MI" localSheetId="12">#REF!</definedName>
    <definedName name="核定" localSheetId="12">'[3]Sheet1 (11)'!$A$5</definedName>
    <definedName name="序号" localSheetId="12">'[4]Sheet1 (11)'!$A$5</definedName>
    <definedName name="_______?" localSheetId="17">#REF!</definedName>
    <definedName name="________??????" localSheetId="17">#REF!</definedName>
    <definedName name="Print_Area_MI" localSheetId="17">#REF!</definedName>
    <definedName name="核定" localSheetId="17">'[3]Sheet1 (11)'!$A$5</definedName>
    <definedName name="序号" localSheetId="17">'[4]Sheet1 (11)'!$A$5</definedName>
    <definedName name="_______?" localSheetId="19">#REF!</definedName>
    <definedName name="________??????" localSheetId="19">#REF!</definedName>
    <definedName name="Print_Area_MI" localSheetId="19">#REF!</definedName>
    <definedName name="核定" localSheetId="19">'[3]Sheet1 (11)'!$A$5</definedName>
    <definedName name="序号" localSheetId="19">'[4]Sheet1 (11)'!$A$5</definedName>
  </definedNames>
  <calcPr calcId="144525"/>
</workbook>
</file>

<file path=xl/sharedStrings.xml><?xml version="1.0" encoding="utf-8"?>
<sst xmlns="http://schemas.openxmlformats.org/spreadsheetml/2006/main" count="4376" uniqueCount="2229">
  <si>
    <t>资产清查（问题及处理意见）汇总</t>
  </si>
  <si>
    <t>序号</t>
  </si>
  <si>
    <t>单位名称</t>
  </si>
  <si>
    <t>资产金额</t>
  </si>
  <si>
    <t>资产清查问题</t>
  </si>
  <si>
    <t>单位                跟进人</t>
  </si>
  <si>
    <t>问题处理意见及方法</t>
  </si>
  <si>
    <t>各事业部处理意见</t>
  </si>
  <si>
    <t>集团建议</t>
  </si>
  <si>
    <t>审计意见</t>
  </si>
  <si>
    <t>备注：集团下属各事业部核算单位：</t>
  </si>
  <si>
    <t>集团财务负责人：</t>
  </si>
  <si>
    <t>核算单位财务负责人：</t>
  </si>
  <si>
    <t>报表人：</t>
  </si>
  <si>
    <t xml:space="preserve"> 年 月 日资产清查（现金）汇总表</t>
  </si>
  <si>
    <t>单位：元</t>
  </si>
  <si>
    <t>公司名称</t>
  </si>
  <si>
    <t>现金账面余额</t>
  </si>
  <si>
    <t>现金盘点数</t>
  </si>
  <si>
    <t>差异数</t>
  </si>
  <si>
    <t>加：收入凭证未记账</t>
  </si>
  <si>
    <t>减：付出凭证未记账</t>
  </si>
  <si>
    <t>减：借款</t>
  </si>
  <si>
    <t>调整后差异数</t>
  </si>
  <si>
    <t>备注</t>
  </si>
  <si>
    <t>总   合    计</t>
  </si>
  <si>
    <t>库存现金盘点表--表1</t>
  </si>
  <si>
    <t>填报日期：  年  月  日</t>
  </si>
  <si>
    <t>清点现金（人民币）</t>
  </si>
  <si>
    <t>清点现金（外币）</t>
  </si>
  <si>
    <t>账面数（人民币）</t>
  </si>
  <si>
    <t>账面数（外币）</t>
  </si>
  <si>
    <t>货币面额</t>
  </si>
  <si>
    <t>张数</t>
  </si>
  <si>
    <t>金额</t>
  </si>
  <si>
    <t>汇率</t>
  </si>
  <si>
    <t>人民币</t>
  </si>
  <si>
    <t>项目</t>
  </si>
  <si>
    <t>返回</t>
  </si>
  <si>
    <t>调整后现金余额</t>
  </si>
  <si>
    <t>实盘现金</t>
  </si>
  <si>
    <t>长款或短款</t>
  </si>
  <si>
    <t>说明：</t>
  </si>
  <si>
    <t>小计</t>
  </si>
  <si>
    <t>现金盘点日：</t>
  </si>
  <si>
    <t>盘点人员：</t>
  </si>
  <si>
    <t>出纳：</t>
  </si>
  <si>
    <t>1、现金应进行不定期抽查盘点。表样如上，作为现金盘点必备附件，包括库存现金及存在银行卡里的现金两部分；</t>
  </si>
  <si>
    <t>2、银行卡盘点完毕后应备有附件，即银行卡复印件，复印件上应标明卡片性质及所属人姓名，手写余额、查看人姓名及监查人姓名（会计主管）；</t>
  </si>
  <si>
    <t>3、此盘点结果所列金额应与和现金日记账余额相符才行；如有未入账凭证可应根据原始单据推导出现金是否准确；</t>
  </si>
  <si>
    <t>年月日资产清查（银行存款）汇总表</t>
  </si>
  <si>
    <t>保证金户              对账单余额</t>
  </si>
  <si>
    <t>保证金户              账面余额</t>
  </si>
  <si>
    <t>保证金差异金额</t>
  </si>
  <si>
    <t>一般户或基本户        对账单余额</t>
  </si>
  <si>
    <t>一般户或基本户        账面余额</t>
  </si>
  <si>
    <t>一般户或基本户差异金额</t>
  </si>
  <si>
    <t>加：单位已收银行未收金额</t>
  </si>
  <si>
    <t>减：单位已付银行未付金额</t>
  </si>
  <si>
    <t>加：银行已收单位未收金额</t>
  </si>
  <si>
    <t>减：银行已付单位未支金额</t>
  </si>
  <si>
    <t>控股合计</t>
  </si>
  <si>
    <t>华泰4s店合计</t>
  </si>
  <si>
    <t>华泰地产合计</t>
  </si>
  <si>
    <t>华泰汽车集团合计</t>
  </si>
  <si>
    <t>国际集团合计</t>
  </si>
  <si>
    <t>银行存款余额表--表2</t>
  </si>
  <si>
    <t>银行名称</t>
  </si>
  <si>
    <t>账号类别</t>
  </si>
  <si>
    <t>账号</t>
  </si>
  <si>
    <t>银行对账单合计余额</t>
  </si>
  <si>
    <t>银行存款日记账余额</t>
  </si>
  <si>
    <t>差异</t>
  </si>
  <si>
    <t>建行安华支行</t>
  </si>
  <si>
    <t>基本户</t>
  </si>
  <si>
    <t>平</t>
  </si>
  <si>
    <t>保证金</t>
  </si>
  <si>
    <t>民生银行亚运村支行</t>
  </si>
  <si>
    <t>一般户</t>
  </si>
  <si>
    <t xml:space="preserve"> 光大银行建国门内支行</t>
  </si>
  <si>
    <t>美元户</t>
  </si>
  <si>
    <t>美元待核查</t>
  </si>
  <si>
    <t>保理户</t>
  </si>
  <si>
    <t>保证金户</t>
  </si>
  <si>
    <t>单位财务负责人：***</t>
  </si>
  <si>
    <t>会计审核人：***</t>
  </si>
  <si>
    <t>银行存款余额调节表</t>
  </si>
  <si>
    <t>开户银行名称：</t>
  </si>
  <si>
    <t>账号：</t>
  </si>
  <si>
    <t>银行对账单余额：</t>
  </si>
  <si>
    <t>银行存款日记账余额：</t>
  </si>
  <si>
    <t>内  容</t>
  </si>
  <si>
    <t>发生日期</t>
  </si>
  <si>
    <t>小   计</t>
  </si>
  <si>
    <t>小    计</t>
  </si>
  <si>
    <t>调整后银行对账单余额</t>
  </si>
  <si>
    <t>调整后银行日记账余额</t>
  </si>
  <si>
    <t>评估人员复核及提供调整事项与会计分录：</t>
  </si>
  <si>
    <t>填表人：</t>
  </si>
  <si>
    <t>填表日期：    年  月  日</t>
  </si>
  <si>
    <t>每个银行账户作一个调节表，向下增加。</t>
  </si>
  <si>
    <t>年 月 日资产清查（应收票据）汇总表</t>
  </si>
  <si>
    <t xml:space="preserve">                 单位：元</t>
  </si>
  <si>
    <t>账面金额</t>
  </si>
  <si>
    <t>实盘金额</t>
  </si>
  <si>
    <t>差额</t>
  </si>
  <si>
    <t xml:space="preserve">总   合    计 </t>
  </si>
  <si>
    <t>应收票据--表3</t>
  </si>
  <si>
    <t>出票银行</t>
  </si>
  <si>
    <t>票号</t>
  </si>
  <si>
    <t>帐面票据金额</t>
  </si>
  <si>
    <t>实盘票据</t>
  </si>
  <si>
    <t>票据说明</t>
  </si>
  <si>
    <t>清查实际数</t>
  </si>
  <si>
    <t>差异情况</t>
  </si>
  <si>
    <t>形成时间</t>
  </si>
  <si>
    <t>开票事项</t>
  </si>
  <si>
    <t>首付款</t>
  </si>
  <si>
    <t>赎票打入款</t>
  </si>
  <si>
    <t>贴现</t>
  </si>
  <si>
    <t>票据实际金额</t>
  </si>
  <si>
    <t>合  计</t>
  </si>
  <si>
    <t>审核人：</t>
  </si>
  <si>
    <t>填表日期：  年  月  日</t>
  </si>
  <si>
    <t>应收利息--表4</t>
  </si>
  <si>
    <t xml:space="preserve">单位：元   </t>
  </si>
  <si>
    <t>欠款单位名称</t>
  </si>
  <si>
    <t>本金</t>
  </si>
  <si>
    <t>利息所属期</t>
  </si>
  <si>
    <t>利息率</t>
  </si>
  <si>
    <t>帐面价值</t>
  </si>
  <si>
    <t>调整后帐面值</t>
  </si>
  <si>
    <t>评估价值</t>
  </si>
  <si>
    <t>增值率</t>
  </si>
  <si>
    <t>应收股利--表5</t>
  </si>
  <si>
    <t>名称</t>
  </si>
  <si>
    <t>股利所属期间</t>
  </si>
  <si>
    <t>合计</t>
  </si>
  <si>
    <t>存货盘点情况说明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</si>
  <si>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134"/>
      </rPr>
      <t>、收发存报表上的存货余额跟科目余额表上的对应的原材料、库存商品、发出商品是一致。</t>
    </r>
  </si>
  <si>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134"/>
      </rPr>
      <t>、收发存的存货余额和资产负债表上的存货余额不一致，是因为期初期末都有差异账户、未结转未分摊、单独挂在差异账户上，但是在资产负债表上会体现在存货中</t>
    </r>
  </si>
  <si>
    <t>期初</t>
  </si>
  <si>
    <t>期末</t>
  </si>
  <si>
    <t>收发存报表余额</t>
  </si>
  <si>
    <t>科目余额表存货余额</t>
  </si>
  <si>
    <t>资产负债表存货余额</t>
  </si>
  <si>
    <r>
      <t>期初存在差额</t>
    </r>
    <r>
      <rPr>
        <sz val="10"/>
        <color rgb="FF000000"/>
        <rFont val="Arial"/>
        <charset val="0"/>
      </rPr>
      <t>29241.49</t>
    </r>
  </si>
  <si>
    <t>借方</t>
  </si>
  <si>
    <t>贷方</t>
  </si>
  <si>
    <t>3000</t>
  </si>
  <si>
    <t>1423001</t>
  </si>
  <si>
    <t/>
  </si>
  <si>
    <t>CNY</t>
  </si>
  <si>
    <t>原材料差异-材料</t>
  </si>
  <si>
    <t>1425001</t>
  </si>
  <si>
    <t>库存商品差异-材料</t>
  </si>
  <si>
    <t>1426001</t>
  </si>
  <si>
    <t>发出商品差异-材料</t>
  </si>
  <si>
    <t>期末存在差异467382.25</t>
  </si>
  <si>
    <t>1407004</t>
  </si>
  <si>
    <t>生产成本-人工使用差异</t>
  </si>
  <si>
    <t>d213</t>
  </si>
  <si>
    <t>1407006</t>
  </si>
  <si>
    <t>生产成本-制造费用差异</t>
  </si>
  <si>
    <t>1408005</t>
  </si>
  <si>
    <t>YC01</t>
  </si>
  <si>
    <t>采购费用账户</t>
  </si>
  <si>
    <t>1408012</t>
  </si>
  <si>
    <t>CZ20</t>
  </si>
  <si>
    <t>生产成本-定额用量差异</t>
  </si>
  <si>
    <t>CZ51</t>
  </si>
  <si>
    <t>CZ52</t>
  </si>
  <si>
    <t>CZ53</t>
  </si>
  <si>
    <t>CZ54</t>
  </si>
  <si>
    <t>CZ55</t>
  </si>
  <si>
    <t>1408016</t>
  </si>
  <si>
    <t>委托加工物资--转包用量差</t>
  </si>
  <si>
    <t>1408017</t>
  </si>
  <si>
    <t>委托加工物资-转包费率差</t>
  </si>
  <si>
    <t>1408019</t>
  </si>
  <si>
    <t>生产成本-加工单方法差异</t>
  </si>
  <si>
    <t>1410</t>
  </si>
  <si>
    <t>其他流动资产</t>
  </si>
  <si>
    <t>财产物资清查盘点表（存货-原材料）--表7</t>
  </si>
  <si>
    <t>填报日期：</t>
  </si>
  <si>
    <t>资产编码</t>
  </si>
  <si>
    <t>帐面数</t>
  </si>
  <si>
    <t>清查数</t>
  </si>
  <si>
    <t>盘盈</t>
  </si>
  <si>
    <t>盘亏</t>
  </si>
  <si>
    <t>QAD编码</t>
  </si>
  <si>
    <t>数量</t>
  </si>
  <si>
    <t>单价</t>
  </si>
  <si>
    <t>BAS0000002</t>
  </si>
  <si>
    <t>轴套6486</t>
  </si>
  <si>
    <t>BAS0000003</t>
  </si>
  <si>
    <t>K1轴胶套</t>
  </si>
  <si>
    <t>BCL0000036</t>
  </si>
  <si>
    <t>K1 G9前翻卡扣</t>
  </si>
  <si>
    <t>BFA0000001</t>
  </si>
  <si>
    <t>C型钉</t>
  </si>
  <si>
    <t>BFA0000004</t>
  </si>
  <si>
    <t>扎带4*200白色</t>
  </si>
  <si>
    <t>BFA0000005</t>
  </si>
  <si>
    <t>拉铆钉3.2*7</t>
  </si>
  <si>
    <t>BFA0000006</t>
  </si>
  <si>
    <t>平垫10</t>
  </si>
  <si>
    <t>BFA0000011</t>
  </si>
  <si>
    <t>外六角螺栓10*25</t>
  </si>
  <si>
    <t>BFA0000016</t>
  </si>
  <si>
    <t>原机十字螺丝6*16</t>
  </si>
  <si>
    <t>BFA0000019</t>
  </si>
  <si>
    <t>盖母黑M8</t>
  </si>
  <si>
    <t>BFA0000020</t>
  </si>
  <si>
    <t>9大平垫(黑）Ф8</t>
  </si>
  <si>
    <t>BFA0000021</t>
  </si>
  <si>
    <t>自攻钉螺丝4.8*16</t>
  </si>
  <si>
    <t>BFA0000024</t>
  </si>
  <si>
    <t>自攻钉4*10</t>
  </si>
  <si>
    <t>BFA0000025</t>
  </si>
  <si>
    <t>平垫14*1</t>
  </si>
  <si>
    <t>BFA0000029</t>
  </si>
  <si>
    <t>外六角螺栓10*35</t>
  </si>
  <si>
    <t>BFA0000031</t>
  </si>
  <si>
    <t>内六角螺栓8*25</t>
  </si>
  <si>
    <t>BFA0000032</t>
  </si>
  <si>
    <t>内六角螺丝8*40</t>
  </si>
  <si>
    <t>BFA0000035</t>
  </si>
  <si>
    <t>自攻钉十字螺栓M6*25</t>
  </si>
  <si>
    <t>BFA0000037</t>
  </si>
  <si>
    <t>K1台阶螺栓B随车用</t>
  </si>
  <si>
    <t>BFA0000042</t>
  </si>
  <si>
    <t>自锁螺母M10</t>
  </si>
  <si>
    <t>BFA0000047</t>
  </si>
  <si>
    <t>弹簧钢丝</t>
  </si>
  <si>
    <t>BFA0000083</t>
  </si>
  <si>
    <t>自攻钉5.5*13</t>
  </si>
  <si>
    <t>BFA0000110</t>
  </si>
  <si>
    <t>金属六角螺母M8镀黑锌</t>
  </si>
  <si>
    <t>BFA0000124</t>
  </si>
  <si>
    <t>码钉</t>
  </si>
  <si>
    <t>BFA0000129</t>
  </si>
  <si>
    <t>自攻钉4.2*16</t>
  </si>
  <si>
    <t>BFA0000501</t>
  </si>
  <si>
    <t>白色尼龙平垫</t>
  </si>
  <si>
    <t>BFA0000712</t>
  </si>
  <si>
    <t>1033尼龙垫中间座用</t>
  </si>
  <si>
    <t>BFA0000752</t>
  </si>
  <si>
    <t>开口销2.5*16</t>
  </si>
  <si>
    <t>BFA0000760</t>
  </si>
  <si>
    <t>不锈钢开口型抽芯铆钉</t>
  </si>
  <si>
    <t>BPC0000027</t>
  </si>
  <si>
    <t>变径接头</t>
  </si>
  <si>
    <t>BPC0010125</t>
  </si>
  <si>
    <t>尼龙管卡箍</t>
  </si>
  <si>
    <t>BSP0000070</t>
  </si>
  <si>
    <t>三人垫后支架拉簧11人</t>
  </si>
  <si>
    <t>SHT0000082</t>
  </si>
  <si>
    <t>正司机标牌</t>
  </si>
  <si>
    <t>SHT0000083</t>
  </si>
  <si>
    <t>中重卡司机背泡沫</t>
  </si>
  <si>
    <t>SHT0000084</t>
  </si>
  <si>
    <t>中重卡司机座泡沫</t>
  </si>
  <si>
    <t>SHT0000085</t>
  </si>
  <si>
    <t>M4中重卡司机座布套</t>
  </si>
  <si>
    <t>SHT0000086</t>
  </si>
  <si>
    <t>M4中重卡司机背布套</t>
  </si>
  <si>
    <t>SHT0000091</t>
  </si>
  <si>
    <t>M4主司机总座右罩壳右舵</t>
  </si>
  <si>
    <t>SHT0000092</t>
  </si>
  <si>
    <t>M4副司机左罩壳主动右舵</t>
  </si>
  <si>
    <t>SHT0000093</t>
  </si>
  <si>
    <t>M4主司机前升降器把手后</t>
  </si>
  <si>
    <t>SHT0000094</t>
  </si>
  <si>
    <t>M4主司机前升降器把手前</t>
  </si>
  <si>
    <t>SHT0000095</t>
  </si>
  <si>
    <t>M4底座模块化右舵气囊</t>
  </si>
  <si>
    <t>SHT0000096</t>
  </si>
  <si>
    <t>M4副边调角器左副司机</t>
  </si>
  <si>
    <t>SHT0000097</t>
  </si>
  <si>
    <t>新气囊主驾驶座升降把手</t>
  </si>
  <si>
    <t>SHT0000098</t>
  </si>
  <si>
    <t>新气囊气控升降手柄总成</t>
  </si>
  <si>
    <t>SHT0000099</t>
  </si>
  <si>
    <t>M4底座模块化总成气囊型</t>
  </si>
  <si>
    <t>SHT0000106</t>
  </si>
  <si>
    <t>中重卡卧铺泡沫</t>
  </si>
  <si>
    <t>SHT0000107</t>
  </si>
  <si>
    <t>M4中重卡卧铺布套</t>
  </si>
  <si>
    <t>SHT0002435</t>
  </si>
  <si>
    <t>主司机纸箱</t>
  </si>
  <si>
    <t>SHT0010959</t>
  </si>
  <si>
    <t>减震钉</t>
  </si>
  <si>
    <t>SLT0000004</t>
  </si>
  <si>
    <t>右舵1695副司机背泡沫</t>
  </si>
  <si>
    <t>SLT0000006</t>
  </si>
  <si>
    <t>M31695副背布套</t>
  </si>
  <si>
    <t>SLT0000007</t>
  </si>
  <si>
    <t>M31695副座布套</t>
  </si>
  <si>
    <t>SLT0000008</t>
  </si>
  <si>
    <t>k1连体座包装膜</t>
  </si>
  <si>
    <t>SLT0000013</t>
  </si>
  <si>
    <t>M3长沙轻卡大折叠器</t>
  </si>
  <si>
    <t>SLT0000016</t>
  </si>
  <si>
    <t>M3右舵司机手柄（灰）</t>
  </si>
  <si>
    <t>SLT0000017</t>
  </si>
  <si>
    <t>钢丝2.5*420</t>
  </si>
  <si>
    <t>SLT0000019</t>
  </si>
  <si>
    <t>右舵司机背泡沫</t>
  </si>
  <si>
    <t>SLT0000020</t>
  </si>
  <si>
    <t>M31695司机背布套</t>
  </si>
  <si>
    <t>SLT0000021</t>
  </si>
  <si>
    <t>M31695司机座布套</t>
  </si>
  <si>
    <t>SLT0000025</t>
  </si>
  <si>
    <t>M3长沙右舵正司机背</t>
  </si>
  <si>
    <t>SLT0000027</t>
  </si>
  <si>
    <t>长沙右舵司机背滑轨(主)</t>
  </si>
  <si>
    <t>SLT0000028</t>
  </si>
  <si>
    <t>长沙右舵司机背滑轨(被)</t>
  </si>
  <si>
    <t>SLT0000030</t>
  </si>
  <si>
    <t>钢丝2.5*340</t>
  </si>
  <si>
    <t>SLT0000031</t>
  </si>
  <si>
    <t>欧马可正司机背泡沫</t>
  </si>
  <si>
    <t>SLT0000032</t>
  </si>
  <si>
    <t>欧马可正司机座泡沫</t>
  </si>
  <si>
    <t>SLT0000047</t>
  </si>
  <si>
    <t>右舵司机座泡沫不带骨架</t>
  </si>
  <si>
    <t>SLT0000050</t>
  </si>
  <si>
    <t>M3右舵司机背</t>
  </si>
  <si>
    <t>SLT0000051</t>
  </si>
  <si>
    <t>M3右舵座框</t>
  </si>
  <si>
    <t>SLT0000052</t>
  </si>
  <si>
    <t>M3右舵装饰板</t>
  </si>
  <si>
    <t>SLT0000053</t>
  </si>
  <si>
    <t>M3右舵司机背滑轨(主)</t>
  </si>
  <si>
    <t>SLT0000054</t>
  </si>
  <si>
    <t>M3右舵司机背滑轨(被)</t>
  </si>
  <si>
    <t>SLT0000056</t>
  </si>
  <si>
    <t>M3右舵司机背滑轨钢丝</t>
  </si>
  <si>
    <t>SLT0000070</t>
  </si>
  <si>
    <t>欧马可副背泡沫1800</t>
  </si>
  <si>
    <t>SLT0000071</t>
  </si>
  <si>
    <t>欧马可副小背泡沫1800</t>
  </si>
  <si>
    <t>SLT0000072</t>
  </si>
  <si>
    <t>欧马可副座泡沫1800</t>
  </si>
  <si>
    <t>SLT0000087</t>
  </si>
  <si>
    <t>右舵1800副司机背泡沫</t>
  </si>
  <si>
    <t>SLT0000088</t>
  </si>
  <si>
    <t>右舵1800副司机小背</t>
  </si>
  <si>
    <t>SLT0000089</t>
  </si>
  <si>
    <t>右舵1800副司机座泡沫</t>
  </si>
  <si>
    <t>SLT0000092</t>
  </si>
  <si>
    <t>M3右舵80小背布套</t>
  </si>
  <si>
    <t>SLT0000096</t>
  </si>
  <si>
    <t>右舵1800副大背出口</t>
  </si>
  <si>
    <t>SLT0000097</t>
  </si>
  <si>
    <t>右舵1800副小背出口</t>
  </si>
  <si>
    <t>SLT0000100</t>
  </si>
  <si>
    <t>M3欧马可右舵小背折叠板</t>
  </si>
  <si>
    <t>SLT0000101</t>
  </si>
  <si>
    <t>双轴中连接板</t>
  </si>
  <si>
    <t>SLT0000102</t>
  </si>
  <si>
    <t>靠背卡面钢丝1</t>
  </si>
  <si>
    <t>SLT0000103</t>
  </si>
  <si>
    <t>1995副驾驶座钢丝</t>
  </si>
  <si>
    <t>SLT0000108</t>
  </si>
  <si>
    <t>钢丝2.5*380</t>
  </si>
  <si>
    <t>SLT0000109</t>
  </si>
  <si>
    <t>钢丝2.5*1280</t>
  </si>
  <si>
    <t>SLT0000110</t>
  </si>
  <si>
    <t>1800后排背泡沫</t>
  </si>
  <si>
    <t>SLT0000111</t>
  </si>
  <si>
    <t>1800后排座泡沫</t>
  </si>
  <si>
    <t>SLT0000120</t>
  </si>
  <si>
    <t>钢丝2.5*370</t>
  </si>
  <si>
    <t>SLT0000123</t>
  </si>
  <si>
    <t>1800时代二排背泡沫</t>
  </si>
  <si>
    <t>SLT0000124</t>
  </si>
  <si>
    <t>1800时代二排座泡沫</t>
  </si>
  <si>
    <t>SLT0000135</t>
  </si>
  <si>
    <t>右舵1995副司机背泡沫</t>
  </si>
  <si>
    <t>SLT0000136</t>
  </si>
  <si>
    <t>右舵1995副小背</t>
  </si>
  <si>
    <t>SLT0000137</t>
  </si>
  <si>
    <t>右舵1995副司机座泡沫</t>
  </si>
  <si>
    <t>SLT0000138</t>
  </si>
  <si>
    <t>M3右舵1995副背布套</t>
  </si>
  <si>
    <t>SLT0000145</t>
  </si>
  <si>
    <t>右舵1995副大背出口</t>
  </si>
  <si>
    <t>SLT0000146</t>
  </si>
  <si>
    <t>右舵1995副小背出口</t>
  </si>
  <si>
    <t>SLT0000151</t>
  </si>
  <si>
    <t>欧马可副背泡沫1995</t>
  </si>
  <si>
    <t>SLT0000152</t>
  </si>
  <si>
    <t>欧马可副小背泡沫1995</t>
  </si>
  <si>
    <t>SLT0000153</t>
  </si>
  <si>
    <t>欧马可副座泡沫1995</t>
  </si>
  <si>
    <t>SLT0000165</t>
  </si>
  <si>
    <t>M3右舵1995卧铺布套</t>
  </si>
  <si>
    <t>SLT0000168</t>
  </si>
  <si>
    <t>6486司机背泡沫</t>
  </si>
  <si>
    <t>SLT0000169</t>
  </si>
  <si>
    <t>6486正司机垫泡沫</t>
  </si>
  <si>
    <t>SLT0000182</t>
  </si>
  <si>
    <t>6486副司机垫泡沫</t>
  </si>
  <si>
    <t>SLT0000205</t>
  </si>
  <si>
    <t>6486跨背泡沫含骨架</t>
  </si>
  <si>
    <t>SLT0000226</t>
  </si>
  <si>
    <t>钢丝2.5*350</t>
  </si>
  <si>
    <t>SLT0000227</t>
  </si>
  <si>
    <t>6486折叠椅腿垫块</t>
  </si>
  <si>
    <t>SLT0000228</t>
  </si>
  <si>
    <t>6486折叠座泡沫(新）</t>
  </si>
  <si>
    <t>SLT0000244</t>
  </si>
  <si>
    <t>k1头枕包装膜</t>
  </si>
  <si>
    <t>SLT0000272</t>
  </si>
  <si>
    <t>6480折叠器（右主动）</t>
  </si>
  <si>
    <t>SLT0000273</t>
  </si>
  <si>
    <t>6480右主动罩壳</t>
  </si>
  <si>
    <t>SLT0000274</t>
  </si>
  <si>
    <t>6480解锁把手</t>
  </si>
  <si>
    <t>SLT0000308</t>
  </si>
  <si>
    <t>M3右舵单轴中连接板</t>
  </si>
  <si>
    <t>SLT0000313</t>
  </si>
  <si>
    <t>K1司机护盖（右）</t>
  </si>
  <si>
    <t>SLT0000316</t>
  </si>
  <si>
    <t>K1司机背泡沫（宽车）</t>
  </si>
  <si>
    <t>SLT0000317</t>
  </si>
  <si>
    <t>K1司机座泡沫（宽车）</t>
  </si>
  <si>
    <t>SLT0000336</t>
  </si>
  <si>
    <t>K1经济型司机锁扣</t>
  </si>
  <si>
    <t>SLT0000344</t>
  </si>
  <si>
    <t>K1司机座泡沫窄体460</t>
  </si>
  <si>
    <t>SLT0000345</t>
  </si>
  <si>
    <t>K1司机背泡沫窄体460</t>
  </si>
  <si>
    <t>SLT0000348</t>
  </si>
  <si>
    <t>K1窄体座盆</t>
  </si>
  <si>
    <t>SLT0000366</t>
  </si>
  <si>
    <t>K1副司机经济型支架左</t>
  </si>
  <si>
    <t>SLT0000367</t>
  </si>
  <si>
    <t>K1副司机经济型支架右</t>
  </si>
  <si>
    <t>SLT0000368</t>
  </si>
  <si>
    <t>K1经济型副司机锁扣</t>
  </si>
  <si>
    <t>SLT0000375</t>
  </si>
  <si>
    <t>K1解锁把手（右）双人</t>
  </si>
  <si>
    <t>SLT0000376</t>
  </si>
  <si>
    <t>K1底座护盖（前）</t>
  </si>
  <si>
    <t>SLT0000377</t>
  </si>
  <si>
    <t>K1底座护盖（后）</t>
  </si>
  <si>
    <t>SLT0000379</t>
  </si>
  <si>
    <t>K1双人护盖（左）</t>
  </si>
  <si>
    <t>SLT0000380</t>
  </si>
  <si>
    <t>K1双人护盖（右）</t>
  </si>
  <si>
    <t>SLT0000381</t>
  </si>
  <si>
    <t>K1双人中间护盖（左）</t>
  </si>
  <si>
    <t>SLT0000382</t>
  </si>
  <si>
    <t>K1双人中间护盖（右）</t>
  </si>
  <si>
    <t>SLT0000383</t>
  </si>
  <si>
    <t>K1背板</t>
  </si>
  <si>
    <t>SLT0000384</t>
  </si>
  <si>
    <t>K1锁扣短</t>
  </si>
  <si>
    <t>SLT0000386</t>
  </si>
  <si>
    <t>K1乘客双人左背泡沫</t>
  </si>
  <si>
    <t>SLT0000387</t>
  </si>
  <si>
    <t>K1乘客双人座泡沫左舵</t>
  </si>
  <si>
    <t>SLT0000388</t>
  </si>
  <si>
    <t>K1乘客双人右背泡沫</t>
  </si>
  <si>
    <t>SLT0000402</t>
  </si>
  <si>
    <t>K1单人护盖（左）S</t>
  </si>
  <si>
    <t>SLT0000403</t>
  </si>
  <si>
    <t>K1单人护盖（右）S</t>
  </si>
  <si>
    <t>SLT0000404</t>
  </si>
  <si>
    <t>K1单人座泡沫（左舵）</t>
  </si>
  <si>
    <t>SLT0000405</t>
  </si>
  <si>
    <t>K1单人背泡沫</t>
  </si>
  <si>
    <t>SLT0000416</t>
  </si>
  <si>
    <t>钢丝2.5*980</t>
  </si>
  <si>
    <t>SLT0000417</t>
  </si>
  <si>
    <t>K1经济型锁扣后排用</t>
  </si>
  <si>
    <t>SLT0000421</t>
  </si>
  <si>
    <t>6486前翻6人背泡沫</t>
  </si>
  <si>
    <t>SLT0000422</t>
  </si>
  <si>
    <t>6486前翻6人座泡沫</t>
  </si>
  <si>
    <t>SLT0000425</t>
  </si>
  <si>
    <t>k1翻滚背包装膜</t>
  </si>
  <si>
    <t>SLT0000432</t>
  </si>
  <si>
    <t>G9滑块（手柄轴）</t>
  </si>
  <si>
    <t>SLT0000434</t>
  </si>
  <si>
    <t>K1窄车铰链右</t>
  </si>
  <si>
    <t>SLT0000443</t>
  </si>
  <si>
    <t>K1四人联体左背泡沫</t>
  </si>
  <si>
    <t>SLT0000444</t>
  </si>
  <si>
    <t>K1四人联体左座泡沫</t>
  </si>
  <si>
    <t>SLT0000464</t>
  </si>
  <si>
    <t>K1杯托</t>
  </si>
  <si>
    <t>SLT0000465</t>
  </si>
  <si>
    <t>K1网兜（双人）</t>
  </si>
  <si>
    <t>SLT0000466</t>
  </si>
  <si>
    <t>K1右舵双人护罩右</t>
  </si>
  <si>
    <t>SLT0000467</t>
  </si>
  <si>
    <t>K1乘客一排三人座分体左</t>
  </si>
  <si>
    <t>SLT0000478</t>
  </si>
  <si>
    <t>K1三人背泡沫（窄体）</t>
  </si>
  <si>
    <t>SLT0000479</t>
  </si>
  <si>
    <t>K1三人联体座泡沫窄体</t>
  </si>
  <si>
    <t>SLT0000484</t>
  </si>
  <si>
    <t>KI5990双人座泡沫</t>
  </si>
  <si>
    <t>SLT0000488</t>
  </si>
  <si>
    <t>前翻10人座三点式泡沫</t>
  </si>
  <si>
    <t>SLT0000489</t>
  </si>
  <si>
    <t>前翻10人背三点式泡沫</t>
  </si>
  <si>
    <t>SLT0000499</t>
  </si>
  <si>
    <t>K1侧翻座骨架罩壳左正</t>
  </si>
  <si>
    <t>SLT0000500</t>
  </si>
  <si>
    <t>K1安全带罩壳</t>
  </si>
  <si>
    <t>SLT0000501</t>
  </si>
  <si>
    <t>K1侧翻把手（左）</t>
  </si>
  <si>
    <t>SLT0000502</t>
  </si>
  <si>
    <t>K1旋转支架罩壳</t>
  </si>
  <si>
    <t>SLT0000503</t>
  </si>
  <si>
    <t>K1侧翻罩壳（左外）主动</t>
  </si>
  <si>
    <t>SLT0000504</t>
  </si>
  <si>
    <t>K1侧翻罩壳（左内）被动</t>
  </si>
  <si>
    <t>SLT0000510</t>
  </si>
  <si>
    <t>K1侧翻左座泡沫</t>
  </si>
  <si>
    <t>SLT0000511</t>
  </si>
  <si>
    <t>K1侧翻左背泡沫</t>
  </si>
  <si>
    <t>SLT0000521</t>
  </si>
  <si>
    <t>K1侧围挂钩</t>
  </si>
  <si>
    <t>SLT0000522</t>
  </si>
  <si>
    <t>K1侧翻挂钩支架</t>
  </si>
  <si>
    <t>SLT0000523</t>
  </si>
  <si>
    <t>K1座椅固定挂钩（宽钩）</t>
  </si>
  <si>
    <t>SLT0000526</t>
  </si>
  <si>
    <t>K1侧翻座骨架罩壳右副</t>
  </si>
  <si>
    <t>SLT0000527</t>
  </si>
  <si>
    <t>K1侧翻把手（右）</t>
  </si>
  <si>
    <t>SLT0000528</t>
  </si>
  <si>
    <t>K1侧翻罩壳（右外）主动</t>
  </si>
  <si>
    <t>SLT0000529</t>
  </si>
  <si>
    <t>K1侧翻罩壳（右内）被动</t>
  </si>
  <si>
    <t>SLT0000532</t>
  </si>
  <si>
    <t>K1侧翻右座泡沫</t>
  </si>
  <si>
    <t>SLT0000533</t>
  </si>
  <si>
    <t>K1侧翻右背泡沫</t>
  </si>
  <si>
    <t>SLT0000542</t>
  </si>
  <si>
    <t>K1侧翻右调角器主动</t>
  </si>
  <si>
    <t>SLT0000546</t>
  </si>
  <si>
    <t>K1一排四人座泡沫</t>
  </si>
  <si>
    <t>SLT0000547</t>
  </si>
  <si>
    <t>K1一排四人联体三人背</t>
  </si>
  <si>
    <t>SLT0000556</t>
  </si>
  <si>
    <t>K1四人联体右背泡沫</t>
  </si>
  <si>
    <t>SLT0000557</t>
  </si>
  <si>
    <t>K1四人联体右座泡沫</t>
  </si>
  <si>
    <t>SLT0000560</t>
  </si>
  <si>
    <t>K1右舵单人护盖（左）R</t>
  </si>
  <si>
    <t>SLT0000561</t>
  </si>
  <si>
    <t>K1单人座泡沫（右舵）</t>
  </si>
  <si>
    <t>SLT0000571</t>
  </si>
  <si>
    <t>K1乘客一排三人座右舵新</t>
  </si>
  <si>
    <t>SLT0000580</t>
  </si>
  <si>
    <t>K1乘客双人座泡沫右舵</t>
  </si>
  <si>
    <t>SLT0000587</t>
  </si>
  <si>
    <t>侧翻座骨架罩壳左1.5</t>
  </si>
  <si>
    <t>SLT0000589</t>
  </si>
  <si>
    <t>K1窄12座侧翻右背泡沫</t>
  </si>
  <si>
    <t>SLT0000590</t>
  </si>
  <si>
    <t>K1窄12座侧翻右座泡沫</t>
  </si>
  <si>
    <t>SLT0000593</t>
  </si>
  <si>
    <t>k1小侧翻拉带(长的）</t>
  </si>
  <si>
    <t>SLT0000596</t>
  </si>
  <si>
    <t>K1窄车地板挂钩</t>
  </si>
  <si>
    <t>SLT0000598</t>
  </si>
  <si>
    <t>侧翻座骨架罩壳右1.5</t>
  </si>
  <si>
    <t>SLT0000600</t>
  </si>
  <si>
    <t>K1窄12座侧翻左背泡沫</t>
  </si>
  <si>
    <t>SLT0000601</t>
  </si>
  <si>
    <t>K1窄12座侧翻左座泡沫</t>
  </si>
  <si>
    <t>SLT0000608</t>
  </si>
  <si>
    <t>K1乘客双人座泡沫窄体</t>
  </si>
  <si>
    <t>SLT0000609</t>
  </si>
  <si>
    <t>K1乘客双人背泡沫窄体</t>
  </si>
  <si>
    <t>SLT0000626</t>
  </si>
  <si>
    <t>K1窄车三排三人座泡沫</t>
  </si>
  <si>
    <t>SLT0000635</t>
  </si>
  <si>
    <t>窄车左舵一排三人座骨架</t>
  </si>
  <si>
    <t>SLT0000641</t>
  </si>
  <si>
    <t>K1窄车单人护盖（左）</t>
  </si>
  <si>
    <t>SLT0000642</t>
  </si>
  <si>
    <t>K1窄车单人护盖（右）</t>
  </si>
  <si>
    <t>SLT0000643</t>
  </si>
  <si>
    <t>K1单人座泡沫（窄体）</t>
  </si>
  <si>
    <t>SLT0000648</t>
  </si>
  <si>
    <t>窄车前旋转支架左无头枕</t>
  </si>
  <si>
    <t>SLT0000649</t>
  </si>
  <si>
    <t>K1侧翻左背窄体15人</t>
  </si>
  <si>
    <t>SLT0000651</t>
  </si>
  <si>
    <t>K1侧翻背左（不带头枕）</t>
  </si>
  <si>
    <t>SLT0000652</t>
  </si>
  <si>
    <t>K1单人背泡沫窄体四排</t>
  </si>
  <si>
    <t>SLT0000661</t>
  </si>
  <si>
    <t>K1中间座泡沫（窄体）</t>
  </si>
  <si>
    <t>SLT0000662</t>
  </si>
  <si>
    <t>K1中间背泡沫（窄体）</t>
  </si>
  <si>
    <t>SLT0000671</t>
  </si>
  <si>
    <t>欧曼中间背泡沫</t>
  </si>
  <si>
    <t>SLT0000680</t>
  </si>
  <si>
    <t>K1窄车中间背布套</t>
  </si>
  <si>
    <t>SLT0000690</t>
  </si>
  <si>
    <t>奥铃升级正司机背1995</t>
  </si>
  <si>
    <t>SLT0000691</t>
  </si>
  <si>
    <t>奥铃升级正座泡沫1995</t>
  </si>
  <si>
    <t>SLT0000698</t>
  </si>
  <si>
    <t>M3奥铃升级海外出口正座</t>
  </si>
  <si>
    <t>SLT0000699</t>
  </si>
  <si>
    <t>M3奥铃升级海外出口正背</t>
  </si>
  <si>
    <t>SLT0000701</t>
  </si>
  <si>
    <t>升级1800正司机座布套</t>
  </si>
  <si>
    <t>SLT0000702</t>
  </si>
  <si>
    <t>升级1800正司机背布套</t>
  </si>
  <si>
    <t>SLT0000710</t>
  </si>
  <si>
    <t>1695副司机背泡沫</t>
  </si>
  <si>
    <t>SLT0000725</t>
  </si>
  <si>
    <t>奥铃升级副背泡沫1995</t>
  </si>
  <si>
    <t>SLT0000726</t>
  </si>
  <si>
    <t>奥铃升级副座泡沫1995</t>
  </si>
  <si>
    <t>SLT0000727</t>
  </si>
  <si>
    <t>奥铃小背升级泡沫1995</t>
  </si>
  <si>
    <t>SLT0000728</t>
  </si>
  <si>
    <t>副司机背布套</t>
  </si>
  <si>
    <t>SLT0000729</t>
  </si>
  <si>
    <t>1995副司机小背布套</t>
  </si>
  <si>
    <t>SLT0000730</t>
  </si>
  <si>
    <t>1995副司机座布套</t>
  </si>
  <si>
    <t>SLT0000740</t>
  </si>
  <si>
    <t>钢丝2.5*160</t>
  </si>
  <si>
    <t>SLT0000742</t>
  </si>
  <si>
    <t>奥铃升级副司机小小背</t>
  </si>
  <si>
    <t>SLT0000743</t>
  </si>
  <si>
    <t>奥铃升级直角副司机座</t>
  </si>
  <si>
    <t>SLT0000744</t>
  </si>
  <si>
    <t>1800副座布套</t>
  </si>
  <si>
    <t>SLT0000745</t>
  </si>
  <si>
    <t>1800小背布套</t>
  </si>
  <si>
    <t>SLT0000752</t>
  </si>
  <si>
    <t>1800副司机座泡沫</t>
  </si>
  <si>
    <t>SLT0000753</t>
  </si>
  <si>
    <t>M3奥铃升级海外出口副背</t>
  </si>
  <si>
    <t>SLT0000754</t>
  </si>
  <si>
    <t>M3小背1800加宽布套</t>
  </si>
  <si>
    <t>SLT0000755</t>
  </si>
  <si>
    <t>M3副座1800加宽布套</t>
  </si>
  <si>
    <t>SLT0000758</t>
  </si>
  <si>
    <t>M3奥铃升级海外出口小背</t>
  </si>
  <si>
    <t>SLT0000759</t>
  </si>
  <si>
    <t>M3奥铃升级海外出口副座</t>
  </si>
  <si>
    <t>SLT0000760</t>
  </si>
  <si>
    <t>升级1995小背布套</t>
  </si>
  <si>
    <t>SLT0000761</t>
  </si>
  <si>
    <t>升级1995副司机背布套</t>
  </si>
  <si>
    <t>SLT0000762</t>
  </si>
  <si>
    <t>升级1995副司机座布套</t>
  </si>
  <si>
    <t>SLT0000767</t>
  </si>
  <si>
    <t>升级1995卧铺泡沫</t>
  </si>
  <si>
    <t>SLT0000768</t>
  </si>
  <si>
    <t>1995卧铺布套呆滞</t>
  </si>
  <si>
    <t>SLT0000770</t>
  </si>
  <si>
    <t>M31995卧铺布套</t>
  </si>
  <si>
    <t>SLT0000776</t>
  </si>
  <si>
    <t>M4-正司机座泡沫</t>
  </si>
  <si>
    <t>SLT0000777</t>
  </si>
  <si>
    <t>M4-正司机背泡沫</t>
  </si>
  <si>
    <t>SLT0000789</t>
  </si>
  <si>
    <t>M4奥铃正司机座布套</t>
  </si>
  <si>
    <t>SLT0000794</t>
  </si>
  <si>
    <t>M42060副司机座泡沫</t>
  </si>
  <si>
    <t>SLT0000795</t>
  </si>
  <si>
    <t>M4-副司机背泡沫</t>
  </si>
  <si>
    <t>SLT0000796</t>
  </si>
  <si>
    <t>M4-2060小背泡沫</t>
  </si>
  <si>
    <t>SLT0000806</t>
  </si>
  <si>
    <t>M4螺栓饰盖（黑色）</t>
  </si>
  <si>
    <t>SLT0000808</t>
  </si>
  <si>
    <t>M4杂物盒盖（新）深灰</t>
  </si>
  <si>
    <t>SLT0000809</t>
  </si>
  <si>
    <t>M4杂物盒底（新）深灰</t>
  </si>
  <si>
    <t>SLT0000811</t>
  </si>
  <si>
    <t>M4奥铃2060小背布套</t>
  </si>
  <si>
    <t>SLT0000812</t>
  </si>
  <si>
    <t>2060副司机座布套</t>
  </si>
  <si>
    <t>SLT0000813</t>
  </si>
  <si>
    <t>M41880副司机座泡沫</t>
  </si>
  <si>
    <t>SLT0000814</t>
  </si>
  <si>
    <t>M4-1880小背泡沫</t>
  </si>
  <si>
    <t>SLT0000815</t>
  </si>
  <si>
    <t>M4奥铃1880小背布套</t>
  </si>
  <si>
    <t>SLT0000816</t>
  </si>
  <si>
    <t>1880副司机座布套</t>
  </si>
  <si>
    <t>SLT0000820</t>
  </si>
  <si>
    <t>M4-卧铺2060泡沫</t>
  </si>
  <si>
    <t>SLT0000821</t>
  </si>
  <si>
    <t>M4奥铃2060卧铺布套</t>
  </si>
  <si>
    <t>SLT0000824</t>
  </si>
  <si>
    <t>M4-卧铺1880泡沫</t>
  </si>
  <si>
    <t>SLT0000825</t>
  </si>
  <si>
    <t>M4奥铃1880卧铺布套</t>
  </si>
  <si>
    <t>SLT0000827</t>
  </si>
  <si>
    <t>M4主司机后升降器手柄后</t>
  </si>
  <si>
    <t>SLT0000828</t>
  </si>
  <si>
    <t>M4调角器解锁把手（左）</t>
  </si>
  <si>
    <t>SLT0000833</t>
  </si>
  <si>
    <t>M4副边调角器右正司机</t>
  </si>
  <si>
    <t>SLT0000834</t>
  </si>
  <si>
    <t>M4调角器解锁把手（右）</t>
  </si>
  <si>
    <t>SLT0000865</t>
  </si>
  <si>
    <t>M3出口1800卧铺布套</t>
  </si>
  <si>
    <t>SLT0000874</t>
  </si>
  <si>
    <t>M4杂物盒盖（新）黑色</t>
  </si>
  <si>
    <t>SLT0000875</t>
  </si>
  <si>
    <t>M4杂物盒底（新）黑色</t>
  </si>
  <si>
    <t>SLT0000882</t>
  </si>
  <si>
    <t>M3座椅安全带报警器</t>
  </si>
  <si>
    <t>SLT0001043</t>
  </si>
  <si>
    <t>K1乘客马来左背右舵</t>
  </si>
  <si>
    <t>SLT0001044</t>
  </si>
  <si>
    <t>K1乘客马来右背泡沫右舵</t>
  </si>
  <si>
    <t>SLT0001045</t>
  </si>
  <si>
    <t>K1马来双人座泡沫窄右舵</t>
  </si>
  <si>
    <t>SLT0001053</t>
  </si>
  <si>
    <t>K1马来单人座泡沫窄右舵</t>
  </si>
  <si>
    <t>SLT0001123</t>
  </si>
  <si>
    <t>1995驾驶座钢丝</t>
  </si>
  <si>
    <t>SLT0001132</t>
  </si>
  <si>
    <t>K1侧翻右背泡沫窄15人</t>
  </si>
  <si>
    <t>SLT0001578</t>
  </si>
  <si>
    <t>连接板虎威</t>
  </si>
  <si>
    <t>SLT0001585</t>
  </si>
  <si>
    <t>M4奥铃正司机背布套</t>
  </si>
  <si>
    <t>SLT0001586</t>
  </si>
  <si>
    <t>M4奥铃副司机背布套</t>
  </si>
  <si>
    <t>SLT0001587</t>
  </si>
  <si>
    <t>精细化-1800正背布套</t>
  </si>
  <si>
    <t>SLT0001588</t>
  </si>
  <si>
    <t>精细化-1800副背布套</t>
  </si>
  <si>
    <t>SLT0001626</t>
  </si>
  <si>
    <t>J7F副驾驶员座垫泡沫</t>
  </si>
  <si>
    <t>SLT0001627</t>
  </si>
  <si>
    <t>驾驶员座垫泡沫总成</t>
  </si>
  <si>
    <t>SLT0001628</t>
  </si>
  <si>
    <t>驾驶员靠背泡沫总成</t>
  </si>
  <si>
    <t>SLT0001629</t>
  </si>
  <si>
    <t>前座副靠背泡沫</t>
  </si>
  <si>
    <t>SLT0001630</t>
  </si>
  <si>
    <t>精细化-1800副座布套</t>
  </si>
  <si>
    <t>SLT0001631</t>
  </si>
  <si>
    <t>精细化-1800小背布套</t>
  </si>
  <si>
    <t>SLT0001632</t>
  </si>
  <si>
    <t>精细化-1800正座布套</t>
  </si>
  <si>
    <t>SLT0001806</t>
  </si>
  <si>
    <t>J6F-1895小背泡沫</t>
  </si>
  <si>
    <t>SLT0001807</t>
  </si>
  <si>
    <t>J6F-1895副座泡沫</t>
  </si>
  <si>
    <t>SLT0001808</t>
  </si>
  <si>
    <t>小背泡沫</t>
  </si>
  <si>
    <t>SLT0001863</t>
  </si>
  <si>
    <t>K1窄车右舵三人座泡沫</t>
  </si>
  <si>
    <t>SLT0002037</t>
  </si>
  <si>
    <t>K1四人联体右背布套</t>
  </si>
  <si>
    <t>SLT0002040</t>
  </si>
  <si>
    <t>K1四人联体左座布套</t>
  </si>
  <si>
    <t>SLT0002041</t>
  </si>
  <si>
    <t>K1二三排单人背布套</t>
  </si>
  <si>
    <t>SLT0002118</t>
  </si>
  <si>
    <t>驾驶员靠背泡沫</t>
  </si>
  <si>
    <t>SLT0002119</t>
  </si>
  <si>
    <t>驾驶员靠背通风护面总成</t>
  </si>
  <si>
    <t>SLT0002121</t>
  </si>
  <si>
    <t>驾驶员靠背上骨架焊接总成</t>
  </si>
  <si>
    <t>SLT0002123</t>
  </si>
  <si>
    <t>驾驶员右侧滑轨总成</t>
  </si>
  <si>
    <t>SLT0002124</t>
  </si>
  <si>
    <t>驾驶员U型把手</t>
  </si>
  <si>
    <t>SLT0002125</t>
  </si>
  <si>
    <t>驾驶员座垫前横梁</t>
  </si>
  <si>
    <t>SLT0002127</t>
  </si>
  <si>
    <t>驾驶员座垫泡沫</t>
  </si>
  <si>
    <t>SLT0002128</t>
  </si>
  <si>
    <t>驾驶员座垫通风护面总成</t>
  </si>
  <si>
    <t>SLT0002131</t>
  </si>
  <si>
    <t>驾驶员旁侧板固定钢丝</t>
  </si>
  <si>
    <t>SLT0002132</t>
  </si>
  <si>
    <t>驾驶员左侧护板有孔</t>
  </si>
  <si>
    <t>SLT0002133</t>
  </si>
  <si>
    <t>驾驶员左侧护板</t>
  </si>
  <si>
    <t>SLT0002134</t>
  </si>
  <si>
    <t>驾驶员右侧护板J6F</t>
  </si>
  <si>
    <t>SLT0002135</t>
  </si>
  <si>
    <t>调角器手柄虎 V J7F</t>
  </si>
  <si>
    <t>SLT0002150</t>
  </si>
  <si>
    <t>中间座靠背泡沫</t>
  </si>
  <si>
    <t>SLT0002152</t>
  </si>
  <si>
    <t>中间座靠背护面总成</t>
  </si>
  <si>
    <t>SLT0002153</t>
  </si>
  <si>
    <t>1730小背置物盒</t>
  </si>
  <si>
    <t>SLT0002158</t>
  </si>
  <si>
    <t>副驾驶2010普通面套</t>
  </si>
  <si>
    <t>SLT0002160</t>
  </si>
  <si>
    <t>副驾驶员座垫护面总成</t>
  </si>
  <si>
    <t>SLT0002178</t>
  </si>
  <si>
    <t>驾驶员靠背护面总成</t>
  </si>
  <si>
    <t>SLT0002182</t>
  </si>
  <si>
    <t>驾驶员座垫泡沫总成无通风</t>
  </si>
  <si>
    <t>SLT0002187</t>
  </si>
  <si>
    <t>前座副靠背面套</t>
  </si>
  <si>
    <t>SLT0002288</t>
  </si>
  <si>
    <t>M3排半1800副背布套</t>
  </si>
  <si>
    <t>SLT0002289</t>
  </si>
  <si>
    <t>M3排半1800副座布套</t>
  </si>
  <si>
    <t>SLT0002290</t>
  </si>
  <si>
    <t>M3排半1800小背布套</t>
  </si>
  <si>
    <t>SLT0002298</t>
  </si>
  <si>
    <t>KI头枕骨架</t>
  </si>
  <si>
    <t>SLT0002299</t>
  </si>
  <si>
    <t>6486头枕骨架</t>
  </si>
  <si>
    <t>SLT0002300</t>
  </si>
  <si>
    <t>KI中排头枕骨架</t>
  </si>
  <si>
    <t>SLT0002326</t>
  </si>
  <si>
    <t>不干胶条形码黑</t>
  </si>
  <si>
    <t>SLT0002327</t>
  </si>
  <si>
    <t>J6F-2010小背泡沫</t>
  </si>
  <si>
    <t>SLT0002346</t>
  </si>
  <si>
    <t>M3长沙右舵大背数倒器</t>
  </si>
  <si>
    <t>SLT0002351</t>
  </si>
  <si>
    <t>640连接杆</t>
  </si>
  <si>
    <t>SLT0002352</t>
  </si>
  <si>
    <t>滑键带锁止</t>
  </si>
  <si>
    <t>SLT0002423</t>
  </si>
  <si>
    <t>安全带插锁总成</t>
  </si>
  <si>
    <t>SLT0002427</t>
  </si>
  <si>
    <t>驾驶员座垫护面普通面套</t>
  </si>
  <si>
    <t>SLT0002430</t>
  </si>
  <si>
    <t>J7F-AA95小背布套</t>
  </si>
  <si>
    <t>SLT0002433</t>
  </si>
  <si>
    <t>J7F-AA95副座</t>
  </si>
  <si>
    <t>SLT0002442</t>
  </si>
  <si>
    <t>驾驶员头枕织物护面总成</t>
  </si>
  <si>
    <t>SLT0002443</t>
  </si>
  <si>
    <t>J7FAA95正背不通风</t>
  </si>
  <si>
    <t>SLT0002444</t>
  </si>
  <si>
    <t>J7F-AA95正不通风</t>
  </si>
  <si>
    <t>SLT0002445</t>
  </si>
  <si>
    <t>J7FAA95副背不通风</t>
  </si>
  <si>
    <t>SLT0002447</t>
  </si>
  <si>
    <t>前座副靠背通风面套总成</t>
  </si>
  <si>
    <t>SLT0002450</t>
  </si>
  <si>
    <t>升级1800小背布套</t>
  </si>
  <si>
    <t>SLT0002451</t>
  </si>
  <si>
    <t>升级1800副司机座布套</t>
  </si>
  <si>
    <t>SLT0002476</t>
  </si>
  <si>
    <t>钢丝2.5*1080</t>
  </si>
  <si>
    <t>SLT0002477</t>
  </si>
  <si>
    <t>1730副司机座泡沫</t>
  </si>
  <si>
    <t>SLT0002478</t>
  </si>
  <si>
    <t>1730小背泡沫</t>
  </si>
  <si>
    <t>SLT0002479</t>
  </si>
  <si>
    <t>1730小背布套</t>
  </si>
  <si>
    <t>SLT0002480</t>
  </si>
  <si>
    <t>1730副司机座布套</t>
  </si>
  <si>
    <t>SLT0002567</t>
  </si>
  <si>
    <t>K1一排三座</t>
  </si>
  <si>
    <t>SLT0002568</t>
  </si>
  <si>
    <t>K1一排三人背</t>
  </si>
  <si>
    <t>SLT0002577</t>
  </si>
  <si>
    <t>k1右舵双人座布套新面料</t>
  </si>
  <si>
    <t>SLT0002591</t>
  </si>
  <si>
    <t>k1宽车左一排三人座布套</t>
  </si>
  <si>
    <t>SLT0002599</t>
  </si>
  <si>
    <t>k1窄车460司机座布套</t>
  </si>
  <si>
    <t>SLT0002616</t>
  </si>
  <si>
    <t>k11.5左侧翻背布套</t>
  </si>
  <si>
    <t>SLT0002617</t>
  </si>
  <si>
    <t>k11.5左侧翻座布套</t>
  </si>
  <si>
    <t>SLT0002618</t>
  </si>
  <si>
    <t>k11.5右侧翻背布套</t>
  </si>
  <si>
    <t>SLT0002619</t>
  </si>
  <si>
    <t>k11.5右侧翻座布套</t>
  </si>
  <si>
    <t>SLT0002620</t>
  </si>
  <si>
    <t>k1窄车三排三人座布套</t>
  </si>
  <si>
    <t>SLT0002621</t>
  </si>
  <si>
    <t>k1窄车三排三人背布套</t>
  </si>
  <si>
    <t>SLT0002623</t>
  </si>
  <si>
    <t>K1窄车右舵第一排三人座</t>
  </si>
  <si>
    <t>SLT0002624</t>
  </si>
  <si>
    <t>K1窄车四排双人侧翻右背</t>
  </si>
  <si>
    <t>SLT0002625</t>
  </si>
  <si>
    <t>K1窄车右舵一排三人背</t>
  </si>
  <si>
    <t>SLT0002626</t>
  </si>
  <si>
    <t>K1窄车右舵双人背</t>
  </si>
  <si>
    <t>SLT0002627</t>
  </si>
  <si>
    <t>K1窄车右舵单人背</t>
  </si>
  <si>
    <t>SLT0002628</t>
  </si>
  <si>
    <t>K1窄车右舵单人二排座</t>
  </si>
  <si>
    <t>SLT0002629</t>
  </si>
  <si>
    <t>K1窄车右舵单人三排座</t>
  </si>
  <si>
    <t>SLT0002641</t>
  </si>
  <si>
    <t>G7窄车前翻三排三人座</t>
  </si>
  <si>
    <t>SLT0002656</t>
  </si>
  <si>
    <t>k1窄车中间背布套</t>
  </si>
  <si>
    <t>SLT0002657</t>
  </si>
  <si>
    <t>k1窄车中间座布套</t>
  </si>
  <si>
    <t>SLT0002658</t>
  </si>
  <si>
    <t>k1窄车中间头枕布套</t>
  </si>
  <si>
    <t>SLT0002668</t>
  </si>
  <si>
    <t>K1窄车右舵双人座垫</t>
  </si>
  <si>
    <t>SLT0002669</t>
  </si>
  <si>
    <t>K1窄车右舵单人二排座垫</t>
  </si>
  <si>
    <t>SLT0002670</t>
  </si>
  <si>
    <t>k1右舵双人左背布套</t>
  </si>
  <si>
    <t>SLT0002671</t>
  </si>
  <si>
    <t>k1右舵双人右背布套</t>
  </si>
  <si>
    <t>SLT0002672</t>
  </si>
  <si>
    <t>SLT0002673</t>
  </si>
  <si>
    <t>SLT0002692</t>
  </si>
  <si>
    <t>驾驶员头枕杆</t>
  </si>
  <si>
    <t>SLT0003464</t>
  </si>
  <si>
    <t>SLT0010053</t>
  </si>
  <si>
    <t>小背储物盒上盒</t>
  </si>
  <si>
    <t>SLT0010054</t>
  </si>
  <si>
    <t>小背储物盒下盒</t>
  </si>
  <si>
    <t>SLT0010148</t>
  </si>
  <si>
    <t>虎V正司机背泡沫</t>
  </si>
  <si>
    <t>SLT0010149</t>
  </si>
  <si>
    <t>虎V正司机座泡沫dui</t>
  </si>
  <si>
    <t>SLT0010150</t>
  </si>
  <si>
    <t>虎V副司机背泡沫</t>
  </si>
  <si>
    <t>SLT0010151</t>
  </si>
  <si>
    <t>虎V副司机座泡沫</t>
  </si>
  <si>
    <t>SLT0010154</t>
  </si>
  <si>
    <t>虎V司机头枕布套</t>
  </si>
  <si>
    <t>SLT0010162</t>
  </si>
  <si>
    <t>虎V正司机背布套</t>
  </si>
  <si>
    <t>SLT0010169</t>
  </si>
  <si>
    <t>虎V正司机座布套</t>
  </si>
  <si>
    <t>SLT0010174</t>
  </si>
  <si>
    <t>虎V副司机背布套</t>
  </si>
  <si>
    <t>SLT0010177</t>
  </si>
  <si>
    <t>虎V副中间背布套小背</t>
  </si>
  <si>
    <t>SLT0010178</t>
  </si>
  <si>
    <t>虎V副司机座布套</t>
  </si>
  <si>
    <t>SLT0010189</t>
  </si>
  <si>
    <t>副驾驶员座垫通风护面总成</t>
  </si>
  <si>
    <t>SLT0010191</t>
  </si>
  <si>
    <t>SLT0010195</t>
  </si>
  <si>
    <t>SLT0010319</t>
  </si>
  <si>
    <t>驾驶员座垫护面总成</t>
  </si>
  <si>
    <t>SLT0001046</t>
  </si>
  <si>
    <t>K1窄车右舵双人座垫护面总成马来</t>
  </si>
  <si>
    <t>SLT0000572</t>
  </si>
  <si>
    <t>K1乘客双人右背泡沫（右舵）</t>
  </si>
  <si>
    <t>SLT0000001</t>
  </si>
  <si>
    <t>M4奥池L项目端盖</t>
  </si>
  <si>
    <t>TSY0000762</t>
  </si>
  <si>
    <t>织物主料 虎V 8339-1</t>
  </si>
  <si>
    <t>TSY0000763</t>
  </si>
  <si>
    <t>织物辅料 虎V 6386</t>
  </si>
  <si>
    <t>SLT0001573</t>
  </si>
  <si>
    <t>J6F小背折叠器</t>
  </si>
  <si>
    <t>SLT0002571</t>
  </si>
  <si>
    <t>k1正司机背布套(新面料）宽车</t>
  </si>
  <si>
    <t>注释：可加行，注意公式。</t>
  </si>
  <si>
    <t>单位总经理：***</t>
  </si>
  <si>
    <t>型号</t>
  </si>
  <si>
    <t>类别</t>
  </si>
  <si>
    <t>计量单位</t>
  </si>
  <si>
    <t>购买日期</t>
  </si>
  <si>
    <t>存放地点（仓库）</t>
  </si>
  <si>
    <t>库存天数</t>
  </si>
  <si>
    <t>保管人</t>
  </si>
  <si>
    <t>使用情况打V</t>
  </si>
  <si>
    <t>质量分类</t>
  </si>
  <si>
    <t>是否帐外资产</t>
  </si>
  <si>
    <t>供应商</t>
  </si>
  <si>
    <t>实物编码</t>
  </si>
  <si>
    <t>自用</t>
  </si>
  <si>
    <t>出租</t>
  </si>
  <si>
    <t>出借</t>
  </si>
  <si>
    <t>投资</t>
  </si>
  <si>
    <t>闲置</t>
  </si>
  <si>
    <t xml:space="preserve">待报废 </t>
  </si>
  <si>
    <t>核销</t>
  </si>
  <si>
    <t>呆滞</t>
  </si>
  <si>
    <t>件</t>
  </si>
  <si>
    <t>原材料库</t>
  </si>
  <si>
    <t>BCL0000001</t>
  </si>
  <si>
    <t>M3灰固定带卡扣</t>
  </si>
  <si>
    <t>BEC0000066</t>
  </si>
  <si>
    <t>驾驶员通风开关</t>
  </si>
  <si>
    <t>BEC0000067</t>
  </si>
  <si>
    <t>ECU及通风线束总成</t>
  </si>
  <si>
    <t>BEC0000068</t>
  </si>
  <si>
    <t>风扇延长线</t>
  </si>
  <si>
    <t>BFA0000007</t>
  </si>
  <si>
    <t>平垫8</t>
  </si>
  <si>
    <t>BFA0000008</t>
  </si>
  <si>
    <t>弹垫8</t>
  </si>
  <si>
    <t>BFA0000010</t>
  </si>
  <si>
    <t>自锁螺帽白985(M8)</t>
  </si>
  <si>
    <t>BFA0000012</t>
  </si>
  <si>
    <t>外六角螺栓8*25</t>
  </si>
  <si>
    <t>BFA0000013</t>
  </si>
  <si>
    <t>自攻钉4.2*13</t>
  </si>
  <si>
    <t>BFA0000014</t>
  </si>
  <si>
    <t>自攻钉4.8*13</t>
  </si>
  <si>
    <t>BFA0000018</t>
  </si>
  <si>
    <t>内六角螺栓8*16</t>
  </si>
  <si>
    <t>BFA0000030</t>
  </si>
  <si>
    <t>M8螺栓</t>
  </si>
  <si>
    <t>BFA0000036</t>
  </si>
  <si>
    <t>销轴6486</t>
  </si>
  <si>
    <t>BFA0000038</t>
  </si>
  <si>
    <t>销轴（跨坐用）</t>
  </si>
  <si>
    <t>BFA0000039</t>
  </si>
  <si>
    <t>自攻钉4*20</t>
  </si>
  <si>
    <t>BFA0000130</t>
  </si>
  <si>
    <t>M8*20发黑</t>
  </si>
  <si>
    <t>BFA0000184</t>
  </si>
  <si>
    <t>自攻钉4*12</t>
  </si>
  <si>
    <t>BPC0000063</t>
  </si>
  <si>
    <t>驾驶员靠背腰托总成</t>
  </si>
  <si>
    <t>BPC0000065</t>
  </si>
  <si>
    <t>驾驶员腰托开关</t>
  </si>
  <si>
    <t>BSP0000001</t>
  </si>
  <si>
    <t>拉簧6486</t>
  </si>
  <si>
    <t>BSP0000002</t>
  </si>
  <si>
    <t>侧翻折叠板拉簧</t>
  </si>
  <si>
    <t>SCS0004029</t>
  </si>
  <si>
    <t>头枕主插管</t>
  </si>
  <si>
    <t>SCS0004036</t>
  </si>
  <si>
    <t>头枕副插管</t>
  </si>
  <si>
    <t>SHT0000087</t>
  </si>
  <si>
    <t>M4重卡司机背包装膜</t>
  </si>
  <si>
    <t>SHT0000088</t>
  </si>
  <si>
    <t>M4司机靠背骨架总成</t>
  </si>
  <si>
    <t>SHT0000089</t>
  </si>
  <si>
    <t>M4座盆组件</t>
  </si>
  <si>
    <t>SHT0000100</t>
  </si>
  <si>
    <t>M4主司机副边左罩壳</t>
  </si>
  <si>
    <t>SHT0000101</t>
  </si>
  <si>
    <t>M4副司机总罩壳（主动）</t>
  </si>
  <si>
    <t>SHT0000102</t>
  </si>
  <si>
    <t>副司机标牌</t>
  </si>
  <si>
    <t>SHT0000103</t>
  </si>
  <si>
    <t>M4副司机底座左舵</t>
  </si>
  <si>
    <t>SHT0000104</t>
  </si>
  <si>
    <t>M4副司机底座右舵</t>
  </si>
  <si>
    <t>SHT0000105</t>
  </si>
  <si>
    <t>中卡卧铺板</t>
  </si>
  <si>
    <t>SHT0002436</t>
  </si>
  <si>
    <t>卧铺纸箱</t>
  </si>
  <si>
    <t>SHT0010956</t>
  </si>
  <si>
    <t>转接风道</t>
  </si>
  <si>
    <t>SHT0010958</t>
  </si>
  <si>
    <t>风扇</t>
  </si>
  <si>
    <t>SLT0000011</t>
  </si>
  <si>
    <t>M4副司机座包装膜</t>
  </si>
  <si>
    <t>SLT0000012</t>
  </si>
  <si>
    <t>M3右舵1695副司机背</t>
  </si>
  <si>
    <t>SLT0000015</t>
  </si>
  <si>
    <t>M3右舵司机罩壳（灰）</t>
  </si>
  <si>
    <t>SLT0000024</t>
  </si>
  <si>
    <t>M4正司机座包装膜</t>
  </si>
  <si>
    <t>SLT0000037</t>
  </si>
  <si>
    <t>M3驾驶员靠背骨架（左）</t>
  </si>
  <si>
    <t>SLT0000038</t>
  </si>
  <si>
    <t>M3驾驶员座垫骨架座框</t>
  </si>
  <si>
    <t>SLT0000039</t>
  </si>
  <si>
    <t>M3驾驶员滑道连接板</t>
  </si>
  <si>
    <t>SLT0000043</t>
  </si>
  <si>
    <t>欧马可司机调角器</t>
  </si>
  <si>
    <t>SLT0000048</t>
  </si>
  <si>
    <t>M3右舵80司机背布套</t>
  </si>
  <si>
    <t>SLT0000049</t>
  </si>
  <si>
    <t>M3右舵80司机座布套</t>
  </si>
  <si>
    <t>SLT0000055</t>
  </si>
  <si>
    <t>M3右舵1033座垫</t>
  </si>
  <si>
    <t>SLT0000057</t>
  </si>
  <si>
    <t>M3司机罩壳欧马可富康色</t>
  </si>
  <si>
    <t>SLT0000058</t>
  </si>
  <si>
    <t>M3司机手柄欧马可富康色</t>
  </si>
  <si>
    <t>SLT0000059</t>
  </si>
  <si>
    <t>钢丝2.5*250</t>
  </si>
  <si>
    <t>SLT0000060</t>
  </si>
  <si>
    <t>靠背卡面钢丝4</t>
  </si>
  <si>
    <t>SLT0000061</t>
  </si>
  <si>
    <t>滑轨护盖（富康）</t>
  </si>
  <si>
    <t>SLT0000063</t>
  </si>
  <si>
    <t>M3小折罩壳欧马可浅灰</t>
  </si>
  <si>
    <t>SLT0000064</t>
  </si>
  <si>
    <t>M3小折手柄欧马可</t>
  </si>
  <si>
    <t>SLT0000065</t>
  </si>
  <si>
    <t>M3 1800杂物箱盖右</t>
  </si>
  <si>
    <t>SLT0000066</t>
  </si>
  <si>
    <t>M3 1800杂物箱低右</t>
  </si>
  <si>
    <t>SLT0000068</t>
  </si>
  <si>
    <t>钢丝2.5*700</t>
  </si>
  <si>
    <t>SLT0000069</t>
  </si>
  <si>
    <t>杂物箱合页</t>
  </si>
  <si>
    <t>SLT0000078</t>
  </si>
  <si>
    <t>M3-1800副司机背</t>
  </si>
  <si>
    <t>SLT0000079</t>
  </si>
  <si>
    <t>M3-1800加宽小背</t>
  </si>
  <si>
    <t>SLT0000080</t>
  </si>
  <si>
    <t>M3-1800分体座骨架</t>
  </si>
  <si>
    <t>SLT0000081</t>
  </si>
  <si>
    <t>M3欧马可大折（副司机）</t>
  </si>
  <si>
    <t>SLT0000082</t>
  </si>
  <si>
    <t>欧马可小折（副司机）</t>
  </si>
  <si>
    <t>SLT0000084</t>
  </si>
  <si>
    <t>M3欧马可大背折手把</t>
  </si>
  <si>
    <t>SLT0000085</t>
  </si>
  <si>
    <t>OMK中连接板</t>
  </si>
  <si>
    <t>SLT0000086</t>
  </si>
  <si>
    <t>M3右舵小折罩壳（灰）</t>
  </si>
  <si>
    <t>SLT0000090</t>
  </si>
  <si>
    <t>M3右舵80副座布套</t>
  </si>
  <si>
    <t>SLT0000091</t>
  </si>
  <si>
    <t>M3右舵80副背布套</t>
  </si>
  <si>
    <t>SLT0000098</t>
  </si>
  <si>
    <t>M3右舵1800副座</t>
  </si>
  <si>
    <t>SLT0000099</t>
  </si>
  <si>
    <t>欧马可右舵大折</t>
  </si>
  <si>
    <t>SLT0000104</t>
  </si>
  <si>
    <t>M3-1800整体座骨架</t>
  </si>
  <si>
    <t>SLT0000106</t>
  </si>
  <si>
    <t>M3灰固定带总成</t>
  </si>
  <si>
    <t>SLT0000107</t>
  </si>
  <si>
    <t>M3灰旋转中心</t>
  </si>
  <si>
    <t>SLT0000116</t>
  </si>
  <si>
    <t>M31800后排背</t>
  </si>
  <si>
    <t>SLT0000117</t>
  </si>
  <si>
    <t>M31800二排座</t>
  </si>
  <si>
    <t>SLT0000118</t>
  </si>
  <si>
    <t>M3后排护罩福田灰</t>
  </si>
  <si>
    <t>SLT0000119</t>
  </si>
  <si>
    <t>M3后排支撑管</t>
  </si>
  <si>
    <t>SLT0000121</t>
  </si>
  <si>
    <t>时代二排固定片</t>
  </si>
  <si>
    <t>SLT0000131</t>
  </si>
  <si>
    <t>M31800时代二排</t>
  </si>
  <si>
    <t>SLT0000132</t>
  </si>
  <si>
    <t>M3-1995杂物箱底右</t>
  </si>
  <si>
    <t>SLT0000133</t>
  </si>
  <si>
    <t>M3-1995杂物箱盖右</t>
  </si>
  <si>
    <t>SLT0000134</t>
  </si>
  <si>
    <t>钢丝2.5*300</t>
  </si>
  <si>
    <t>SLT0000139</t>
  </si>
  <si>
    <t>M3右舵1995小背布套</t>
  </si>
  <si>
    <t>SLT0000140</t>
  </si>
  <si>
    <t>M3右舵1995副座布套</t>
  </si>
  <si>
    <t>SLT0000144</t>
  </si>
  <si>
    <t>M3右舵1995副座</t>
  </si>
  <si>
    <t>SLT0000147</t>
  </si>
  <si>
    <t>M3小折罩壳欧马可富康色</t>
  </si>
  <si>
    <t>SLT0000148</t>
  </si>
  <si>
    <t>M3小折手柄欧马可富康色</t>
  </si>
  <si>
    <t>SLT0000149</t>
  </si>
  <si>
    <t>M3 1995大杂物箱底</t>
  </si>
  <si>
    <t>SLT0000150</t>
  </si>
  <si>
    <t>M3 1995大杂物箱盖</t>
  </si>
  <si>
    <t>SLT0000159</t>
  </si>
  <si>
    <t>M3-1995副司机大背</t>
  </si>
  <si>
    <t>SLT0000160</t>
  </si>
  <si>
    <t>M3-1995副司机小背</t>
  </si>
  <si>
    <t>SLT0000163</t>
  </si>
  <si>
    <t>1995木板右舵6个孔</t>
  </si>
  <si>
    <t>SLT0000204</t>
  </si>
  <si>
    <t>折叠跨座椅腿装饰罩</t>
  </si>
  <si>
    <t>SLT0000218</t>
  </si>
  <si>
    <t>三人垫后排支架固定卡子</t>
  </si>
  <si>
    <t>SLT0000231</t>
  </si>
  <si>
    <t>6486折叠背塑料（膜）</t>
  </si>
  <si>
    <t>SLT0000232</t>
  </si>
  <si>
    <t>6486跨座（膜）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</si>
  <si>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</si>
  <si>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</si>
  <si>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</si>
  <si>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</si>
  <si>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</si>
  <si>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</si>
  <si>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SLT0000245</t>
  </si>
  <si>
    <t>k1单人背包装膜</t>
  </si>
  <si>
    <t>SLT0000284</t>
  </si>
  <si>
    <t>K1插管（灰）</t>
  </si>
  <si>
    <t>SLT0000309</t>
  </si>
  <si>
    <t>K1司机衬板（左）</t>
  </si>
  <si>
    <t>SLT0000310</t>
  </si>
  <si>
    <t>K1司机衬板（右）</t>
  </si>
  <si>
    <t>SLT0000311</t>
  </si>
  <si>
    <t>K1司机解锁把手</t>
  </si>
  <si>
    <t>SLT0000312</t>
  </si>
  <si>
    <t>K1司机护盖（左）</t>
  </si>
  <si>
    <t>SLT0000314</t>
  </si>
  <si>
    <t>钢丝2.5*180</t>
  </si>
  <si>
    <t>SLT0000315</t>
  </si>
  <si>
    <t>K1司机锁扣</t>
  </si>
  <si>
    <t>SLT0000322</t>
  </si>
  <si>
    <t>k1司机背包装膜宽车</t>
  </si>
  <si>
    <t>SLT0000323</t>
  </si>
  <si>
    <t>k1司机座包装膜宽车</t>
  </si>
  <si>
    <t>SLT0000324</t>
  </si>
  <si>
    <t>K1宽车正司机背</t>
  </si>
  <si>
    <t>SLT0000325</t>
  </si>
  <si>
    <t>K1宽车座盆</t>
  </si>
  <si>
    <t>SLT0000326</t>
  </si>
  <si>
    <t>K1宽体正司机左内滑轨B</t>
  </si>
  <si>
    <t>SLT0000327</t>
  </si>
  <si>
    <t>K1宽体正司机左外滑轨B</t>
  </si>
  <si>
    <t>SLT0000328</t>
  </si>
  <si>
    <t>K1正司机调角器主动</t>
  </si>
  <si>
    <t>SLT0000329</t>
  </si>
  <si>
    <t>K1正司机调角器被动</t>
  </si>
  <si>
    <t>SLT0000330</t>
  </si>
  <si>
    <t>连接杆295</t>
  </si>
  <si>
    <t>SLT0000331</t>
  </si>
  <si>
    <t>钢丝2.5*130</t>
  </si>
  <si>
    <t>SLT0000332</t>
  </si>
  <si>
    <t>K1副司机锁扣</t>
  </si>
  <si>
    <t>SLT0000340</t>
  </si>
  <si>
    <t>k1司机背包装膜窄车</t>
  </si>
  <si>
    <t>SLT0000341</t>
  </si>
  <si>
    <t>k1司机座包装膜窄车</t>
  </si>
  <si>
    <t>SLT0000342</t>
  </si>
  <si>
    <t>K1司机经济型滑轨</t>
  </si>
  <si>
    <t>SLT0000343</t>
  </si>
  <si>
    <t>K1副司机经济型滑轨</t>
  </si>
  <si>
    <t>SLT0000349</t>
  </si>
  <si>
    <t>K1窄车正司机背</t>
  </si>
  <si>
    <t>SLT0000350</t>
  </si>
  <si>
    <t>K1窄车正司机左内滑轨</t>
  </si>
  <si>
    <t>SLT0000351</t>
  </si>
  <si>
    <t>K1窄车正司机左外滑轨</t>
  </si>
  <si>
    <t>SLT0000352</t>
  </si>
  <si>
    <t>连接杆265</t>
  </si>
  <si>
    <t>SLT0000358</t>
  </si>
  <si>
    <t>K1副司机解锁把手</t>
  </si>
  <si>
    <t>SLT0000359</t>
  </si>
  <si>
    <t>K1副司机护盖（左）</t>
  </si>
  <si>
    <t>SLT0000360</t>
  </si>
  <si>
    <t>K1副司机护盖（右）</t>
  </si>
  <si>
    <t>SLT0000361</t>
  </si>
  <si>
    <t>K1宽体副司机右内滑轨B</t>
  </si>
  <si>
    <t>SLT0000362</t>
  </si>
  <si>
    <t>K1宽体副司机右外滑轨B</t>
  </si>
  <si>
    <t>SLT0000363</t>
  </si>
  <si>
    <t>K1副司机调角器主动</t>
  </si>
  <si>
    <t>SLT0000364</t>
  </si>
  <si>
    <t>K1副司机调角器被动</t>
  </si>
  <si>
    <t>SLT0000370</t>
  </si>
  <si>
    <t>K1窄车副司机右内滑轨</t>
  </si>
  <si>
    <t>SLT0000371</t>
  </si>
  <si>
    <t>K1窄车副司机右外滑轨</t>
  </si>
  <si>
    <t>SLT0000374</t>
  </si>
  <si>
    <t>K1解锁把手（左）双人</t>
  </si>
  <si>
    <t>SLT0000378</t>
  </si>
  <si>
    <t>K1扶手黑</t>
  </si>
  <si>
    <t>SLT0000385</t>
  </si>
  <si>
    <t>K1三点式安全带左</t>
  </si>
  <si>
    <t>SLT0000392</t>
  </si>
  <si>
    <t>k1双人座包装膜</t>
  </si>
  <si>
    <t>SLT0000393</t>
  </si>
  <si>
    <t>K1宽车左舵一排双人座</t>
  </si>
  <si>
    <t>SLT0000394</t>
  </si>
  <si>
    <t>K1双人左背</t>
  </si>
  <si>
    <t>SLT0000395</t>
  </si>
  <si>
    <t>K1双人右背（三点式）</t>
  </si>
  <si>
    <t>SLT0000396</t>
  </si>
  <si>
    <t>K1通用左主动调角器</t>
  </si>
  <si>
    <t>SLT0000397</t>
  </si>
  <si>
    <t>K1左舵双人左背右被动</t>
  </si>
  <si>
    <t>SLT0000398</t>
  </si>
  <si>
    <t>K1通用右主动调角器</t>
  </si>
  <si>
    <t>SLT0000399</t>
  </si>
  <si>
    <t>左舵双人右背左被动调角器</t>
  </si>
  <si>
    <t>SLT0000401</t>
  </si>
  <si>
    <t>K1宽车左舵二排双人</t>
  </si>
  <si>
    <t>SLT0000408</t>
  </si>
  <si>
    <t>K1单人背（带头枕）</t>
  </si>
  <si>
    <t>SLT0000409</t>
  </si>
  <si>
    <t>K1二排单人座（宽车）</t>
  </si>
  <si>
    <t>SLT0000410</t>
  </si>
  <si>
    <t>K1左舵单人右被动调角器</t>
  </si>
  <si>
    <t>SLT0000412</t>
  </si>
  <si>
    <t>K1三排单人座（宽车）</t>
  </si>
  <si>
    <t>SLT0000413</t>
  </si>
  <si>
    <t>K1四排单人座(宽车）</t>
  </si>
  <si>
    <t>SLT0000414</t>
  </si>
  <si>
    <t>K1六人座胶垫新型</t>
  </si>
  <si>
    <t>SLT0000415</t>
  </si>
  <si>
    <t>K1 前翻锁壳</t>
  </si>
  <si>
    <t>SLT0000418</t>
  </si>
  <si>
    <t>K1 前翻地板锁</t>
  </si>
  <si>
    <t>SLT0000420</t>
  </si>
  <si>
    <t>G9铰链右</t>
  </si>
  <si>
    <t>SLT0000426</t>
  </si>
  <si>
    <t>k1翻滚座包装膜</t>
  </si>
  <si>
    <t>SLT0000427</t>
  </si>
  <si>
    <t>6480折叠器（右被动）</t>
  </si>
  <si>
    <t>SLT0000428</t>
  </si>
  <si>
    <t>6480右被动罩壳</t>
  </si>
  <si>
    <t>SLT0000429</t>
  </si>
  <si>
    <t>G9-6座一排双人垫</t>
  </si>
  <si>
    <t>SLT0000430</t>
  </si>
  <si>
    <t>K1-G9-6座一排支腿</t>
  </si>
  <si>
    <t>SLT0000433</t>
  </si>
  <si>
    <t>K1窄车铰链左</t>
  </si>
  <si>
    <t>SLT0000435</t>
  </si>
  <si>
    <t>G9前翻手柄</t>
  </si>
  <si>
    <t>SLT0000437</t>
  </si>
  <si>
    <t>G9-6座二排双人垫</t>
  </si>
  <si>
    <t>SLT0000438</t>
  </si>
  <si>
    <t>K1-G9-6座二排支腿</t>
  </si>
  <si>
    <t>SLT0000439</t>
  </si>
  <si>
    <t>K1-G9-6座翻滚</t>
  </si>
  <si>
    <t>SLT0000440</t>
  </si>
  <si>
    <t>K1四人连体护盖（左）</t>
  </si>
  <si>
    <t>SLT0000441</t>
  </si>
  <si>
    <t>K1四人连体护盖（右）</t>
  </si>
  <si>
    <t>SLT0000442</t>
  </si>
  <si>
    <t>K1 四人连体绝缘板</t>
  </si>
  <si>
    <t>SLT0000447</t>
  </si>
  <si>
    <t>k1双人连体背包装膜</t>
  </si>
  <si>
    <t>SLT0000448</t>
  </si>
  <si>
    <t>K1四人联体座左（三点）</t>
  </si>
  <si>
    <t>SLT0000449</t>
  </si>
  <si>
    <t>K1四人联体背左（三点）</t>
  </si>
  <si>
    <t>SLT0000461</t>
  </si>
  <si>
    <t>K1四人联体右座（三点式</t>
  </si>
  <si>
    <t>SLT0000462</t>
  </si>
  <si>
    <t>K1四人联体背右（三点）</t>
  </si>
  <si>
    <t>SLT0000463</t>
  </si>
  <si>
    <t>K1四排双人座</t>
  </si>
  <si>
    <t>SLT0000469</t>
  </si>
  <si>
    <t>k1三人座包装膜</t>
  </si>
  <si>
    <t>SLT0000470</t>
  </si>
  <si>
    <t>宽车左舵一排三人座（新）</t>
  </si>
  <si>
    <t>SLT0000471</t>
  </si>
  <si>
    <t>K1右背左调角器连接板</t>
  </si>
  <si>
    <t>SLT0000473</t>
  </si>
  <si>
    <t>K1加长11人一排双人座</t>
  </si>
  <si>
    <t>SLT0000474</t>
  </si>
  <si>
    <t>一排双人座骨架5990</t>
  </si>
  <si>
    <t>SLT0000475</t>
  </si>
  <si>
    <t>K1窄车三人左护盖双人</t>
  </si>
  <si>
    <t>SLT0000476</t>
  </si>
  <si>
    <t>K1窄车三人护盖右双人</t>
  </si>
  <si>
    <t>SLT0000477</t>
  </si>
  <si>
    <t>K1锁舌</t>
  </si>
  <si>
    <t>SLT0000482</t>
  </si>
  <si>
    <t>k1三人背包装膜</t>
  </si>
  <si>
    <t>SLT0000483</t>
  </si>
  <si>
    <t>K1窄车长轴一排三人座</t>
  </si>
  <si>
    <t>SLT0000487</t>
  </si>
  <si>
    <t>一排三人座骨架5990</t>
  </si>
  <si>
    <t>SLT0000492</t>
  </si>
  <si>
    <t>G9-10人一排三人座</t>
  </si>
  <si>
    <t>SLT0000493</t>
  </si>
  <si>
    <t>K1二排单人座（5990</t>
  </si>
  <si>
    <t>SLT0000495</t>
  </si>
  <si>
    <t>K1三排单人座（5990</t>
  </si>
  <si>
    <t>SLT0000496</t>
  </si>
  <si>
    <t>K1加长11人二排双人座</t>
  </si>
  <si>
    <t>SLT0000497</t>
  </si>
  <si>
    <t>二排双人座骨架5990</t>
  </si>
  <si>
    <t>SLT0000498</t>
  </si>
  <si>
    <t>K1加长11人三排双人座</t>
  </si>
  <si>
    <t>SLT0000505</t>
  </si>
  <si>
    <t>KI螺栓A侧翻用</t>
  </si>
  <si>
    <t>SLT0000506</t>
  </si>
  <si>
    <t>K1侧翻三点式安全带</t>
  </si>
  <si>
    <t>SLT0000507</t>
  </si>
  <si>
    <t>K1侧翻锁扣</t>
  </si>
  <si>
    <t>SLT0000508</t>
  </si>
  <si>
    <t>K1侧翻左折叠板</t>
  </si>
  <si>
    <t>SLT0000509</t>
  </si>
  <si>
    <t>K1前悬转支架左宽车</t>
  </si>
  <si>
    <t>SLT0000512</t>
  </si>
  <si>
    <t>k1短拉带</t>
  </si>
  <si>
    <t>SLT0000516</t>
  </si>
  <si>
    <t>k1侧翻座包装膜</t>
  </si>
  <si>
    <t>SLT0000517</t>
  </si>
  <si>
    <t>K1侧翻背（新）大侧翻背</t>
  </si>
  <si>
    <t>SLT0000518</t>
  </si>
  <si>
    <t>K1侧翻座（左）</t>
  </si>
  <si>
    <t>SLT0000519</t>
  </si>
  <si>
    <t>K1侧翻左调角器主动</t>
  </si>
  <si>
    <t>SLT0000520</t>
  </si>
  <si>
    <t>K1侧翻左调角器被动</t>
  </si>
  <si>
    <t>SLT0000524</t>
  </si>
  <si>
    <t>K1宽车左后旋转支架总成</t>
  </si>
  <si>
    <t>SLT0000530</t>
  </si>
  <si>
    <t>K1侧翻右折叠板</t>
  </si>
  <si>
    <t>SLT0000531</t>
  </si>
  <si>
    <t>K1前悬转支架右宽车</t>
  </si>
  <si>
    <t>SLT0000536</t>
  </si>
  <si>
    <t>K1侧翻座（右）</t>
  </si>
  <si>
    <t>SLT0000537</t>
  </si>
  <si>
    <t>K1宽车右后旋转支架总成</t>
  </si>
  <si>
    <t>SLT0000540</t>
  </si>
  <si>
    <t>K1宽车标准侧翻右座布套</t>
  </si>
  <si>
    <t>SLT0000541</t>
  </si>
  <si>
    <t>K1宽车标准侧翻右背布套</t>
  </si>
  <si>
    <t>SLT0000543</t>
  </si>
  <si>
    <t>K1侧翻右调角器被动</t>
  </si>
  <si>
    <t>SLT0000544</t>
  </si>
  <si>
    <t>K1右舵双人中间护盖左</t>
  </si>
  <si>
    <t>SLT0000545</t>
  </si>
  <si>
    <t>K1右舵双人中间护盖右</t>
  </si>
  <si>
    <t>SLT0000550</t>
  </si>
  <si>
    <t>M4重卡卧铺包装膜</t>
  </si>
  <si>
    <t>SLT0000551</t>
  </si>
  <si>
    <t>K1单人背（无头枕）</t>
  </si>
  <si>
    <t>SLT0000552</t>
  </si>
  <si>
    <t>K1一排四人三人靠背</t>
  </si>
  <si>
    <t>SLT0000553</t>
  </si>
  <si>
    <t>一排四人联体坐垫（右舵）</t>
  </si>
  <si>
    <t>SLT0000558</t>
  </si>
  <si>
    <t>K1第二排双人连体背</t>
  </si>
  <si>
    <t>SLT0000559</t>
  </si>
  <si>
    <t>K1宽车右舵二排双人</t>
  </si>
  <si>
    <t>SLT0000563</t>
  </si>
  <si>
    <t>K1宽车右舵二排单人座</t>
  </si>
  <si>
    <t>SLT0000566</t>
  </si>
  <si>
    <t>K1宽车右舵三排单人座</t>
  </si>
  <si>
    <t>SLT0000568</t>
  </si>
  <si>
    <t>K1四人连体左背无头枕</t>
  </si>
  <si>
    <t>SLT0000569</t>
  </si>
  <si>
    <t>K1四人连体右背（无头枕</t>
  </si>
  <si>
    <t>SLT0000570</t>
  </si>
  <si>
    <t>K1三点式安全带右</t>
  </si>
  <si>
    <t>SLT0000573</t>
  </si>
  <si>
    <t>k1右舵一排三人座布套</t>
  </si>
  <si>
    <t>SLT0000576</t>
  </si>
  <si>
    <t>宽车右舵一排三人座（新）</t>
  </si>
  <si>
    <t>SLT0000577</t>
  </si>
  <si>
    <t>K1连接板（右舵）</t>
  </si>
  <si>
    <t>SLT0000578</t>
  </si>
  <si>
    <t>K1双人右置左背带安全盒</t>
  </si>
  <si>
    <t>SLT0000579</t>
  </si>
  <si>
    <t>K1宽车右舵一排双人座</t>
  </si>
  <si>
    <t>SLT0000582</t>
  </si>
  <si>
    <t>K1宽车右舵二排双人座</t>
  </si>
  <si>
    <t>SLT0000594</t>
  </si>
  <si>
    <t>K1侧翻座（左）（小）</t>
  </si>
  <si>
    <t>SLT0000595</t>
  </si>
  <si>
    <t>K1-1.5侧翻左背</t>
  </si>
  <si>
    <t>SLT0000597</t>
  </si>
  <si>
    <t>K1窄车左后旋转支架</t>
  </si>
  <si>
    <t>SLT0000599</t>
  </si>
  <si>
    <t>1.5小侧翻窄车右前支架</t>
  </si>
  <si>
    <t>SLT0000604</t>
  </si>
  <si>
    <t>K1侧翻背1.5侧翻右背</t>
  </si>
  <si>
    <t>SLT0000605</t>
  </si>
  <si>
    <t>K1侧翻座（右）（小）</t>
  </si>
  <si>
    <t>SLT0000606</t>
  </si>
  <si>
    <t>K1窄车右后旋转支架</t>
  </si>
  <si>
    <t>SLT0000607</t>
  </si>
  <si>
    <t>K1双人座骨架带折叠座</t>
  </si>
  <si>
    <t>SLT0000612</t>
  </si>
  <si>
    <t>K1窄车长轴二排三人</t>
  </si>
  <si>
    <t>SLT0000613</t>
  </si>
  <si>
    <t>乘客第三排双人联5990</t>
  </si>
  <si>
    <t>SLT0000614</t>
  </si>
  <si>
    <t>G7铰链左(小)</t>
  </si>
  <si>
    <t>SLT0000615</t>
  </si>
  <si>
    <t>G7铰链右（大）</t>
  </si>
  <si>
    <t>SLT0000618</t>
  </si>
  <si>
    <t>K1-G7一排双人垫</t>
  </si>
  <si>
    <t>SLT0000619</t>
  </si>
  <si>
    <t>K1-G7一排支腿</t>
  </si>
  <si>
    <t>SLT0000621</t>
  </si>
  <si>
    <t>K1-G7二排双人垫</t>
  </si>
  <si>
    <t>SLT0000622</t>
  </si>
  <si>
    <t>K1-G7二排支腿</t>
  </si>
  <si>
    <t>SLT0000623</t>
  </si>
  <si>
    <t>K1-G7翻滚</t>
  </si>
  <si>
    <t>SLT0000630</t>
  </si>
  <si>
    <t>K1窄车左舵三排三人背</t>
  </si>
  <si>
    <t>SLT0000631</t>
  </si>
  <si>
    <t>窄体三排三人座(三点式）</t>
  </si>
  <si>
    <t>SLT0000634</t>
  </si>
  <si>
    <t>G7-10人一排三人座</t>
  </si>
  <si>
    <t>SLT0000636</t>
  </si>
  <si>
    <t>窄车左舵二排三人座骨架</t>
  </si>
  <si>
    <t>SLT0000637</t>
  </si>
  <si>
    <t>K1窄车三排双人座</t>
  </si>
  <si>
    <t>SLT0000638</t>
  </si>
  <si>
    <t>K1窄车二排双人联体背</t>
  </si>
  <si>
    <t>SLT0000639</t>
  </si>
  <si>
    <t>窄车加长14人二排双人座</t>
  </si>
  <si>
    <t>SLT0000640</t>
  </si>
  <si>
    <t>窄车加长14人三排双人座</t>
  </si>
  <si>
    <t>SLT0000647</t>
  </si>
  <si>
    <t>K1窄车三排单人座</t>
  </si>
  <si>
    <t>SLT0000653</t>
  </si>
  <si>
    <t>K1窄车四排单人座</t>
  </si>
  <si>
    <t>SLT0000654</t>
  </si>
  <si>
    <t>窄车加长14人二排单人座</t>
  </si>
  <si>
    <t>SLT0000656</t>
  </si>
  <si>
    <t>窄车加长14人一排三人座</t>
  </si>
  <si>
    <t>SLT0000657</t>
  </si>
  <si>
    <t>窄车长轴15座一排双人</t>
  </si>
  <si>
    <t>SLT0000658</t>
  </si>
  <si>
    <t>窄车长轴15座二排双人</t>
  </si>
  <si>
    <t>SLT0000659</t>
  </si>
  <si>
    <t>窄车长轴15座三排双人</t>
  </si>
  <si>
    <t>SLT0000660</t>
  </si>
  <si>
    <t>K1 A2折叠板窄车直把</t>
  </si>
  <si>
    <t>SLT0000667</t>
  </si>
  <si>
    <t>K1窄体中间背不带木板</t>
  </si>
  <si>
    <t>SLT0000668</t>
  </si>
  <si>
    <t>K1窄体中间座</t>
  </si>
  <si>
    <t>SLT0000669</t>
  </si>
  <si>
    <t>K1 A2杂物箱</t>
  </si>
  <si>
    <t>SLT0000670</t>
  </si>
  <si>
    <t>K1 A2折叠板宽车弯把</t>
  </si>
  <si>
    <t>SLT0000672</t>
  </si>
  <si>
    <t>k1宽车中间座布套新面料</t>
  </si>
  <si>
    <t>SLT0000673</t>
  </si>
  <si>
    <t>k1宽车中间背布套新面料</t>
  </si>
  <si>
    <t>SLT0000674</t>
  </si>
  <si>
    <t>K1宽车中间座</t>
  </si>
  <si>
    <t>SLT0000675</t>
  </si>
  <si>
    <t>K1中间背（宽车）</t>
  </si>
  <si>
    <t>SLT0000682</t>
  </si>
  <si>
    <t>M3司机罩壳欧马可（灰）</t>
  </si>
  <si>
    <t>SLT0000683</t>
  </si>
  <si>
    <t>M3司机手柄欧马可（灰）</t>
  </si>
  <si>
    <t>SLT0000684</t>
  </si>
  <si>
    <t>M3出口80正司机背布套</t>
  </si>
  <si>
    <t>SLT0000685</t>
  </si>
  <si>
    <t>M3出口80正司机座布套</t>
  </si>
  <si>
    <t>SLT0000687</t>
  </si>
  <si>
    <t>欧马可灰滑轨护盖（浅灰）</t>
  </si>
  <si>
    <t>SLT0000689</t>
  </si>
  <si>
    <t>M3驾驶员调角器（左）</t>
  </si>
  <si>
    <t>SLT0000696</t>
  </si>
  <si>
    <t>M4司机背无纺布</t>
  </si>
  <si>
    <t>SLT0000697</t>
  </si>
  <si>
    <t>滑轨护盖（棕）</t>
  </si>
  <si>
    <t>SLT0000703</t>
  </si>
  <si>
    <t>M3滑轨护盖深灰</t>
  </si>
  <si>
    <t>SLT0000704</t>
  </si>
  <si>
    <t>M3出口1800副背布套</t>
  </si>
  <si>
    <t>SLT0000705</t>
  </si>
  <si>
    <t>M3出口1800副座布套</t>
  </si>
  <si>
    <t>SLT0000706</t>
  </si>
  <si>
    <t>M3出口1800小背布套</t>
  </si>
  <si>
    <t>SLT0000707</t>
  </si>
  <si>
    <t>M3出口1995副背布套</t>
  </si>
  <si>
    <t>SLT0000708</t>
  </si>
  <si>
    <t>M3出口1995副座布套</t>
  </si>
  <si>
    <t>SLT0000709</t>
  </si>
  <si>
    <t>M3出口1995小背布套</t>
  </si>
  <si>
    <t>SLT0000711</t>
  </si>
  <si>
    <t>1695副司机座泡沫</t>
  </si>
  <si>
    <t>SLT0000716</t>
  </si>
  <si>
    <t>左舵1695副司机座整体</t>
  </si>
  <si>
    <t>SLT0000717</t>
  </si>
  <si>
    <t>M3左舵1695副司机背</t>
  </si>
  <si>
    <t>SLT0000719</t>
  </si>
  <si>
    <t>M3右舵1695副背布套</t>
  </si>
  <si>
    <t>SLT0000720</t>
  </si>
  <si>
    <t>M3右舵1695副座布套</t>
  </si>
  <si>
    <t>SLT0000721</t>
  </si>
  <si>
    <t>小折罩壳（欧马可升级）</t>
  </si>
  <si>
    <t>SLT0000722</t>
  </si>
  <si>
    <t>小折手柄圆棕欧马可升级</t>
  </si>
  <si>
    <t>SLT0000723</t>
  </si>
  <si>
    <t>M3 1995杂物箱底</t>
  </si>
  <si>
    <t>SLT0000724</t>
  </si>
  <si>
    <t>M3 1995杂物箱盖</t>
  </si>
  <si>
    <t>SLT0000733</t>
  </si>
  <si>
    <t>M3副司机靠背骨架</t>
  </si>
  <si>
    <t>SLT0000734</t>
  </si>
  <si>
    <t>M3-1995小背骨架</t>
  </si>
  <si>
    <t>SLT0000737</t>
  </si>
  <si>
    <t>螺栓饰盖（棕色）</t>
  </si>
  <si>
    <t>SLT0000738</t>
  </si>
  <si>
    <t>奥铃升级中连接板</t>
  </si>
  <si>
    <t>SLT0000739</t>
  </si>
  <si>
    <t>M3 1800小杂物箱盒</t>
  </si>
  <si>
    <t>SLT0000746</t>
  </si>
  <si>
    <t>M3-1800不加宽小背</t>
  </si>
  <si>
    <t>SLT0000747</t>
  </si>
  <si>
    <t>1800不加宽骨架</t>
  </si>
  <si>
    <t>SLT0000748</t>
  </si>
  <si>
    <t>M3小折罩壳（奥铃升级）</t>
  </si>
  <si>
    <t>SLT0000749</t>
  </si>
  <si>
    <t>M3小折手柄圆奥铃升级</t>
  </si>
  <si>
    <t>SLT0000750</t>
  </si>
  <si>
    <t>M3-1995杂物箱底</t>
  </si>
  <si>
    <t>SLT0000751</t>
  </si>
  <si>
    <t>M3-1995杂物箱盖</t>
  </si>
  <si>
    <t>SLT0000756</t>
  </si>
  <si>
    <t>1800加宽副座骨架</t>
  </si>
  <si>
    <t>SLT0000757</t>
  </si>
  <si>
    <t>螺栓饰盖（深灰色）</t>
  </si>
  <si>
    <t>SLT0000763</t>
  </si>
  <si>
    <t>右舵小背下护盖</t>
  </si>
  <si>
    <t>SLT0000766</t>
  </si>
  <si>
    <t>1995升级卧铺板</t>
  </si>
  <si>
    <t>SLT0000771</t>
  </si>
  <si>
    <t>1995卧铺板出口8个孔</t>
  </si>
  <si>
    <t>SLT0000772</t>
  </si>
  <si>
    <t>M3出口1995卧铺布套</t>
  </si>
  <si>
    <t>SLT0000775</t>
  </si>
  <si>
    <t>M4左侧护板</t>
  </si>
  <si>
    <t>SLT0000780</t>
  </si>
  <si>
    <t>M4司机背包装膜</t>
  </si>
  <si>
    <t>SLT0000781</t>
  </si>
  <si>
    <t>M4司机座框总成</t>
  </si>
  <si>
    <t>SLT0000782</t>
  </si>
  <si>
    <t>M4正司机背</t>
  </si>
  <si>
    <t>SLT0000784</t>
  </si>
  <si>
    <t>M4滑轨总成</t>
  </si>
  <si>
    <t>SLT0000790</t>
  </si>
  <si>
    <t>M4缓冲垫</t>
  </si>
  <si>
    <t>SLT0000791</t>
  </si>
  <si>
    <t>M4杂物盒锁（新）</t>
  </si>
  <si>
    <t>SLT0000800</t>
  </si>
  <si>
    <t>M4小背包装膜</t>
  </si>
  <si>
    <t>SLT0000801</t>
  </si>
  <si>
    <t>M4小背骨架(2060)</t>
  </si>
  <si>
    <t>SLT0000802</t>
  </si>
  <si>
    <t>M4副司机背</t>
  </si>
  <si>
    <t>SLT0000807</t>
  </si>
  <si>
    <t>M4中连接板</t>
  </si>
  <si>
    <t>SLT0000817</t>
  </si>
  <si>
    <t>M4小背骨架(1880)</t>
  </si>
  <si>
    <t>SLT0000818</t>
  </si>
  <si>
    <t>M4橡胶块</t>
  </si>
  <si>
    <t>SLT0000819</t>
  </si>
  <si>
    <t>2060卧铺多层板</t>
  </si>
  <si>
    <t>SLT0000822</t>
  </si>
  <si>
    <t>M42060卧铺包装膜</t>
  </si>
  <si>
    <t>SLT0000823</t>
  </si>
  <si>
    <t>1880卧铺多层板</t>
  </si>
  <si>
    <t>SLT0000829</t>
  </si>
  <si>
    <t>M4小铰链护罩(堵盖）</t>
  </si>
  <si>
    <t>SLT0000830</t>
  </si>
  <si>
    <t>M4主司机总座左罩壳</t>
  </si>
  <si>
    <t>SLT0000831</t>
  </si>
  <si>
    <t>M4主司机副边右罩壳</t>
  </si>
  <si>
    <t>SLT0000838</t>
  </si>
  <si>
    <t>电控钢板锁扣</t>
  </si>
  <si>
    <t>SLT0000883</t>
  </si>
  <si>
    <t>M3-1800小杂物箱盒</t>
  </si>
  <si>
    <t>SLT0000981</t>
  </si>
  <si>
    <t>安全带锁舌（深灰）（黑）</t>
  </si>
  <si>
    <t>SLT0000994</t>
  </si>
  <si>
    <t>双头安全带锁扣（黑）</t>
  </si>
  <si>
    <t>SLT0001038</t>
  </si>
  <si>
    <t>宽车左舵二排双人7251</t>
  </si>
  <si>
    <t>SLT0001040</t>
  </si>
  <si>
    <t>K1出口马来一排双人</t>
  </si>
  <si>
    <t>SLT0001041</t>
  </si>
  <si>
    <t>K1出口马来西亚左背骨架</t>
  </si>
  <si>
    <t>SLT0001042</t>
  </si>
  <si>
    <t>K1出口马来西亚右背骨架</t>
  </si>
  <si>
    <t>SLT0001051</t>
  </si>
  <si>
    <t>K1右舵双人右背左被动</t>
  </si>
  <si>
    <t>SLT0001052</t>
  </si>
  <si>
    <t>K1出口马来二排单人</t>
  </si>
  <si>
    <t>SLT0001056</t>
  </si>
  <si>
    <t>K1背板新小</t>
  </si>
  <si>
    <t>SLT0001058</t>
  </si>
  <si>
    <t>K1出口马来三排单人</t>
  </si>
  <si>
    <t>SLT0001060</t>
  </si>
  <si>
    <t>三排单人座右舵（5990</t>
  </si>
  <si>
    <t>SLT0001061</t>
  </si>
  <si>
    <t>K1加长9座二排双人座</t>
  </si>
  <si>
    <t>SLT0001062</t>
  </si>
  <si>
    <t>二排双人座骨架右5990</t>
  </si>
  <si>
    <t>SLT0001063</t>
  </si>
  <si>
    <t>K1出口马来二排双人</t>
  </si>
  <si>
    <t>SLT0001065</t>
  </si>
  <si>
    <t>K1宽车锁钩（特宽钩）</t>
  </si>
  <si>
    <t>SLT0001066</t>
  </si>
  <si>
    <t>K1窄车三排三人翻滚支架</t>
  </si>
  <si>
    <t>SLT0001067</t>
  </si>
  <si>
    <t>G7-10人三排三人座</t>
  </si>
  <si>
    <t>SLT0001068</t>
  </si>
  <si>
    <t>G7-10人三排座支腿</t>
  </si>
  <si>
    <t>SLT0001070</t>
  </si>
  <si>
    <t>6486十人铰链K1长轴</t>
  </si>
  <si>
    <t>SLT0001093</t>
  </si>
  <si>
    <t>钢丝2.5*270</t>
  </si>
  <si>
    <t>SLT0001557</t>
  </si>
  <si>
    <t>M31780联体背包装膜</t>
  </si>
  <si>
    <t>SLT0001560</t>
  </si>
  <si>
    <t>1900小背包装膜</t>
  </si>
  <si>
    <t>SLT0001577</t>
  </si>
  <si>
    <t>右舵小背下护盖（富康）</t>
  </si>
  <si>
    <t>SLT0001591</t>
  </si>
  <si>
    <t>一排四人联体坐垫5990</t>
  </si>
  <si>
    <t>SLT0001593</t>
  </si>
  <si>
    <t>K1窄车右舵二排双人座</t>
  </si>
  <si>
    <t>SLT0001595</t>
  </si>
  <si>
    <t>K1窄车右舵二排单人座</t>
  </si>
  <si>
    <t>SLT0001598</t>
  </si>
  <si>
    <t>一排三人座骨架右5990</t>
  </si>
  <si>
    <t>SLT0001611</t>
  </si>
  <si>
    <t>K1宽车右舵四排单人座</t>
  </si>
  <si>
    <t>SLT0001817</t>
  </si>
  <si>
    <t>G9-10人三排三人座</t>
  </si>
  <si>
    <t>平方米</t>
  </si>
  <si>
    <t>SLT0001947</t>
  </si>
  <si>
    <t>G9-10人三排座支腿</t>
  </si>
  <si>
    <t>个</t>
  </si>
  <si>
    <t>SLT0002122</t>
  </si>
  <si>
    <t>驾驶员左侧滑轨总成</t>
  </si>
  <si>
    <t>盒</t>
  </si>
  <si>
    <t>SLT0002130</t>
  </si>
  <si>
    <t>驾驶员座垫骨架总成</t>
  </si>
  <si>
    <t>SLT0002142</t>
  </si>
  <si>
    <t>前座副背骨架焊接总成</t>
  </si>
  <si>
    <t>SLT0002149</t>
  </si>
  <si>
    <t>中间座靠背骨架总成</t>
  </si>
  <si>
    <t>SLT0002186</t>
  </si>
  <si>
    <t>SLT0002245</t>
  </si>
  <si>
    <t>KI头枕（泡沫）</t>
  </si>
  <si>
    <t>SLT0002294</t>
  </si>
  <si>
    <t>2019款1995卧铺</t>
  </si>
  <si>
    <t>SLT0002296</t>
  </si>
  <si>
    <t>6486头枕（泡沫）</t>
  </si>
  <si>
    <t>SLT0002297</t>
  </si>
  <si>
    <t>KI中间座（头枕泡沫）</t>
  </si>
  <si>
    <t>SLT0002344</t>
  </si>
  <si>
    <t>M380联体靠背</t>
  </si>
  <si>
    <t>SLT0002353</t>
  </si>
  <si>
    <t>窄车前旋转支架右无头枕</t>
  </si>
  <si>
    <t>SLT0002354</t>
  </si>
  <si>
    <t>M3右舵小折罩壳欧马可</t>
  </si>
  <si>
    <t>SLT0002356</t>
  </si>
  <si>
    <t>钢板锁扣</t>
  </si>
  <si>
    <t>SLT0002357</t>
  </si>
  <si>
    <t>三点式安全带（黑）</t>
  </si>
  <si>
    <t>SLT0002360</t>
  </si>
  <si>
    <t>气囊标牌</t>
  </si>
  <si>
    <t>SLT0002361</t>
  </si>
  <si>
    <t>K1前翻滚座椅挂钩高钩</t>
  </si>
  <si>
    <t>SLT0002370</t>
  </si>
  <si>
    <t>M4螺栓饰盖（富康色）</t>
  </si>
  <si>
    <t>SLT0002371</t>
  </si>
  <si>
    <t>欧马可灰螺栓帽（浅灰）</t>
  </si>
  <si>
    <t>SLT0002372</t>
  </si>
  <si>
    <t>M3后排护盖福康</t>
  </si>
  <si>
    <t>SLT0002373</t>
  </si>
  <si>
    <t>M3副背安装支架</t>
  </si>
  <si>
    <t>SLT0002376</t>
  </si>
  <si>
    <t>欧马可灰右舵小背下护盖</t>
  </si>
  <si>
    <t>SLT0002415</t>
  </si>
  <si>
    <t>驾驶员座垫框架总成</t>
  </si>
  <si>
    <t>SLT0002426</t>
  </si>
  <si>
    <t>坐垫通风袋体</t>
  </si>
  <si>
    <t>SLT0002441</t>
  </si>
  <si>
    <t>靠背通风袋体</t>
  </si>
  <si>
    <t>SLT0002481</t>
  </si>
  <si>
    <t>小背骨架总成</t>
  </si>
  <si>
    <t>k1正司机背布套新面料</t>
  </si>
  <si>
    <t>SLT0002572</t>
  </si>
  <si>
    <t>k1司机座布套（新面料）</t>
  </si>
  <si>
    <t>SLT0002573</t>
  </si>
  <si>
    <t>k1头枕布套（新面料）</t>
  </si>
  <si>
    <t>SLT0002575</t>
  </si>
  <si>
    <t>k1右舵二三上小背布套</t>
  </si>
  <si>
    <t>SLT0002576</t>
  </si>
  <si>
    <t>k1右舵二三中间背布套</t>
  </si>
  <si>
    <t>SLT0002578</t>
  </si>
  <si>
    <t>k1右舵二排单人座布套</t>
  </si>
  <si>
    <t>SLT0002579</t>
  </si>
  <si>
    <t>k1右舵三排单人座布套</t>
  </si>
  <si>
    <t>SLT0002581</t>
  </si>
  <si>
    <t>k1左侧翻背布套新面料</t>
  </si>
  <si>
    <t>SLT0002582</t>
  </si>
  <si>
    <t>k1左侧翻座布套新面料</t>
  </si>
  <si>
    <t>SLT0002583</t>
  </si>
  <si>
    <t>k1右侧翻背布套新面料</t>
  </si>
  <si>
    <t>SLT0002584</t>
  </si>
  <si>
    <t>k1右侧翻座布套新面料</t>
  </si>
  <si>
    <t>SLT0002585</t>
  </si>
  <si>
    <t>k1窄车中间背布套新面料</t>
  </si>
  <si>
    <t>SLT0002586</t>
  </si>
  <si>
    <t>k1窄车中间座布套新</t>
  </si>
  <si>
    <t>SLT0002587</t>
  </si>
  <si>
    <t>k1窄车中间头枕布套新</t>
  </si>
  <si>
    <t>SLT0002588</t>
  </si>
  <si>
    <t>k1宽车左舵双人座布套</t>
  </si>
  <si>
    <t>SLT0002589</t>
  </si>
  <si>
    <t>k1左舵二三上小背布套</t>
  </si>
  <si>
    <t>SLT0002590</t>
  </si>
  <si>
    <t>k1左舵二三中间背布套</t>
  </si>
  <si>
    <t>SLT0002592</t>
  </si>
  <si>
    <t>k1左舵二排单人座布套</t>
  </si>
  <si>
    <t>SLT0002593</t>
  </si>
  <si>
    <t>k1左舵三排单人座布套</t>
  </si>
  <si>
    <t>SLT0002595</t>
  </si>
  <si>
    <t>k1左舵四人联体右座布套</t>
  </si>
  <si>
    <t>SLT0002596</t>
  </si>
  <si>
    <t>k1左舵四人联体右背布套</t>
  </si>
  <si>
    <t>SLT0002597</t>
  </si>
  <si>
    <t>k1左舵四人联体左座布套</t>
  </si>
  <si>
    <t>SLT0002598</t>
  </si>
  <si>
    <t>k1左舵四人联体左背布套</t>
  </si>
  <si>
    <t>SLT0002600</t>
  </si>
  <si>
    <t>k1窄车460司机背布套</t>
  </si>
  <si>
    <t>SLT0002601</t>
  </si>
  <si>
    <t>k1窄车460副背布套</t>
  </si>
  <si>
    <t>SLT0002602</t>
  </si>
  <si>
    <t>k1窄车双人座布套</t>
  </si>
  <si>
    <t>SLT0002603</t>
  </si>
  <si>
    <t>k1窄车双人背布套新面料</t>
  </si>
  <si>
    <t>SLT0002604</t>
  </si>
  <si>
    <t>k1窄车三排单人座布套</t>
  </si>
  <si>
    <t>SLT0002605</t>
  </si>
  <si>
    <t>k1窄车三排单人背布套</t>
  </si>
  <si>
    <t>SLT0002606</t>
  </si>
  <si>
    <t>k1窄车左侧翻背布套</t>
  </si>
  <si>
    <t>SLT0002607</t>
  </si>
  <si>
    <t>k1窄车一排三人座布套</t>
  </si>
  <si>
    <t>SLT0002608</t>
  </si>
  <si>
    <t>k1窄车一排三人背布套</t>
  </si>
  <si>
    <t>SLT0002609</t>
  </si>
  <si>
    <t>k1跨背布套（新面料）</t>
  </si>
  <si>
    <t>SLT0002610</t>
  </si>
  <si>
    <t>k1跨坐布套（新面料）</t>
  </si>
  <si>
    <t>SLT0002611</t>
  </si>
  <si>
    <t>k1四排单人背</t>
  </si>
  <si>
    <t>SLT0002612</t>
  </si>
  <si>
    <t>k1一排四人背（新面料）</t>
  </si>
  <si>
    <t>SLT0002613</t>
  </si>
  <si>
    <t>k1一排四人座（新面料）</t>
  </si>
  <si>
    <t>SLT0002614</t>
  </si>
  <si>
    <t>k1四排双人上小背</t>
  </si>
  <si>
    <t>SLT0002615</t>
  </si>
  <si>
    <t>K1四排双人中间背布套</t>
  </si>
  <si>
    <t>SLT0002630</t>
  </si>
  <si>
    <t>G7窄车前翻双人背窄车</t>
  </si>
  <si>
    <t>SLT0002631</t>
  </si>
  <si>
    <t>G7窄车前翻三排双人座</t>
  </si>
  <si>
    <t>SLT0002632</t>
  </si>
  <si>
    <t>G7窄车前翻二排双人座</t>
  </si>
  <si>
    <t>SLT0002635</t>
  </si>
  <si>
    <t>K1经济型头枕布套</t>
  </si>
  <si>
    <t>SLT0002637</t>
  </si>
  <si>
    <t>G9宽车前翻二排双人座</t>
  </si>
  <si>
    <t>SLT0002638</t>
  </si>
  <si>
    <t>G9宽车前翻三排双人座</t>
  </si>
  <si>
    <t>SLT0002639</t>
  </si>
  <si>
    <t>G7窄车前翻一排三人背</t>
  </si>
  <si>
    <t>SLT0002640</t>
  </si>
  <si>
    <t>G7窄车前翻一排三人座</t>
  </si>
  <si>
    <t>SLT0002642</t>
  </si>
  <si>
    <t>G9宽车前翻一排三人背</t>
  </si>
  <si>
    <t>SLT0002643</t>
  </si>
  <si>
    <t>G9宽车前翻一排三人座</t>
  </si>
  <si>
    <t>SLT0002644</t>
  </si>
  <si>
    <t>G9宽车前三排三人座</t>
  </si>
  <si>
    <t>SLT0002645</t>
  </si>
  <si>
    <t>K1标准宽车司机座布套</t>
  </si>
  <si>
    <t>SLT0002646</t>
  </si>
  <si>
    <t>K1标准宽车司机背布套</t>
  </si>
  <si>
    <t>SLT0002647</t>
  </si>
  <si>
    <t>K1标准头枕布套</t>
  </si>
  <si>
    <t>SLT0002648</t>
  </si>
  <si>
    <t>K1标准窄车司机背布套</t>
  </si>
  <si>
    <t>SLT0002649</t>
  </si>
  <si>
    <t>K1标准窄车副司机背布套</t>
  </si>
  <si>
    <t>SLT0002650</t>
  </si>
  <si>
    <t>K1标准窄车司机座布套</t>
  </si>
  <si>
    <t>SLT0002651</t>
  </si>
  <si>
    <t>K1标准（上小背）布套</t>
  </si>
  <si>
    <t>SLT0002652</t>
  </si>
  <si>
    <t>K1标准（中间背）布套</t>
  </si>
  <si>
    <t>SLT0002653</t>
  </si>
  <si>
    <t>K1标准双人座布套</t>
  </si>
  <si>
    <t>SLT0002654</t>
  </si>
  <si>
    <t>K1宽车标准侧翻左座布套</t>
  </si>
  <si>
    <t>SLT0002655</t>
  </si>
  <si>
    <t>K1宽车标准侧翻左背布套</t>
  </si>
  <si>
    <t>SLT0002690</t>
  </si>
  <si>
    <t>虎威2060小背骨架</t>
  </si>
  <si>
    <t>SLT0002693</t>
  </si>
  <si>
    <t>驾驶员头枕泡沫</t>
  </si>
  <si>
    <t>SLT0010153</t>
  </si>
  <si>
    <t>虎V-2020头枕泡沫</t>
  </si>
  <si>
    <t>SLT0002580</t>
  </si>
  <si>
    <t>k1右舵二三排单人背布套（新面料）</t>
  </si>
  <si>
    <t>SLT0002594</t>
  </si>
  <si>
    <t>k1左舵二三排单人背布套（新面料）</t>
  </si>
  <si>
    <t>SLT0001071</t>
  </si>
  <si>
    <t>k16486十人铰链大</t>
  </si>
  <si>
    <t>SLT0001816</t>
  </si>
  <si>
    <t>K1窄车右舵三排单人座</t>
  </si>
  <si>
    <t>SLT0001596</t>
  </si>
  <si>
    <t>K1窄车右舵四排单人座</t>
  </si>
  <si>
    <t>SLT0001597</t>
  </si>
  <si>
    <t>K1窄车15人座全包四排单人</t>
  </si>
  <si>
    <t>SLT0000588</t>
  </si>
  <si>
    <t>窄车左前支架（9人座1.5小）</t>
  </si>
  <si>
    <t>SLT0001054</t>
  </si>
  <si>
    <t>K1右舵单人左被动调角器</t>
  </si>
  <si>
    <t>SLT0001092</t>
  </si>
  <si>
    <t>钢丝2.5*220</t>
  </si>
  <si>
    <t>SLT0000264</t>
  </si>
  <si>
    <t>钢丝2.5*320</t>
  </si>
  <si>
    <t>SLT0001126</t>
  </si>
  <si>
    <t>钢丝2.5*400</t>
  </si>
  <si>
    <t>SLT0001125</t>
  </si>
  <si>
    <t>钢丝2.5*450</t>
  </si>
  <si>
    <t>SLT0000003</t>
  </si>
  <si>
    <t>钢丝2.5*520</t>
  </si>
  <si>
    <t>SLT0000002</t>
  </si>
  <si>
    <t>钢丝2.5*600</t>
  </si>
  <si>
    <t>SLT0000067</t>
  </si>
  <si>
    <t>钢丝2.5*670</t>
  </si>
  <si>
    <t>SLT0000774</t>
  </si>
  <si>
    <t>M4 正座钢丝</t>
  </si>
  <si>
    <t>BFA0000009</t>
  </si>
  <si>
    <t>弹垫10</t>
  </si>
  <si>
    <t>SLT0000014</t>
  </si>
  <si>
    <t>M3长沙右舵中连接板</t>
  </si>
  <si>
    <t>BFA0000761</t>
  </si>
  <si>
    <t>十字槽盘头自攻螺钉ST4.8*19镀白锌</t>
  </si>
  <si>
    <t>SLT0000216</t>
  </si>
  <si>
    <t>6486三人垫后排支架垫块圆</t>
  </si>
  <si>
    <t xml:space="preserve">SCS0004029 </t>
  </si>
  <si>
    <t>K1头枕主插管（黑）</t>
  </si>
  <si>
    <t>k1右舵双人左背布套（新面料）</t>
  </si>
  <si>
    <t>k1右舵双人右背布套（新面料）</t>
  </si>
  <si>
    <t>SLT0002633</t>
  </si>
  <si>
    <t>K1经济型司机背布套标准面料（标准面）</t>
  </si>
  <si>
    <t>SLT0002634</t>
  </si>
  <si>
    <t>K1经济型司机座布套标准面料（标准面）</t>
  </si>
  <si>
    <t>SLT0000515</t>
  </si>
  <si>
    <t>k1侧翻背包装膜</t>
  </si>
  <si>
    <t>SLT0000246</t>
  </si>
  <si>
    <t>k1单人座包装膜</t>
  </si>
  <si>
    <t>单位物资部门负责人：***</t>
  </si>
  <si>
    <t>财产物资清查盘点表（存货-配件--修理用备件）--表9</t>
  </si>
  <si>
    <t>存放地点</t>
  </si>
  <si>
    <r>
      <rPr>
        <sz val="12"/>
        <color theme="1"/>
        <rFont val="Times New Roman"/>
        <charset val="134"/>
      </rPr>
      <t>QAD</t>
    </r>
    <r>
      <rPr>
        <sz val="12"/>
        <color theme="1"/>
        <rFont val="宋体"/>
        <charset val="134"/>
      </rPr>
      <t>编码</t>
    </r>
  </si>
  <si>
    <t>财产物资清查盘点表（库存-其他）--表10</t>
  </si>
  <si>
    <t>库存内-低值易耗品（工具、模具、夹具、量检具）--表11</t>
  </si>
  <si>
    <r>
      <rPr>
        <b/>
        <sz val="12"/>
        <color theme="1"/>
        <rFont val="Times New Roman"/>
        <charset val="134"/>
      </rPr>
      <t>QAD</t>
    </r>
    <r>
      <rPr>
        <b/>
        <sz val="12"/>
        <color theme="1"/>
        <rFont val="宋体"/>
        <charset val="134"/>
      </rPr>
      <t>编码</t>
    </r>
  </si>
  <si>
    <t>在用周转-低值易耗品（工具、模具、夹具、量检具）--表12</t>
  </si>
  <si>
    <t>财产物资清查盘点表（存货-委托加工物资）--表1-2</t>
  </si>
  <si>
    <t>织物主料</t>
  </si>
  <si>
    <t>米</t>
  </si>
  <si>
    <t>简美库位</t>
  </si>
  <si>
    <t>织物辅料</t>
  </si>
  <si>
    <t>金达库位</t>
  </si>
  <si>
    <t>注：委外加工发出的存货，如：原材料、半成品、在制品、成品等</t>
  </si>
  <si>
    <t>财产物资清查盘点表（存货-商品）--表15</t>
  </si>
  <si>
    <t>财产物资清查盘点表（存货-库存商品）--表13</t>
  </si>
  <si>
    <t>SHT0000108</t>
  </si>
  <si>
    <t>驾驶员座椅总成 M4681010101A0</t>
  </si>
  <si>
    <t>SHT0000110</t>
  </si>
  <si>
    <t>驾驶员座椅总成 M4681010104A0</t>
  </si>
  <si>
    <t>SHT0000111</t>
  </si>
  <si>
    <t>副驾驶员座椅总成 M4681020101A0</t>
  </si>
  <si>
    <t>SHT0000113</t>
  </si>
  <si>
    <t>卧铺总成 M4704010200A0</t>
  </si>
  <si>
    <t>SLT0001166</t>
  </si>
  <si>
    <t>标准正司机座椅 K1681010001A0</t>
  </si>
  <si>
    <t>SLT0001167</t>
  </si>
  <si>
    <t>正司机座椅右 K1681010001B0</t>
  </si>
  <si>
    <t>SLT0001168</t>
  </si>
  <si>
    <t>豪华正司机 K1681010002A0</t>
  </si>
  <si>
    <t>SLT0001170</t>
  </si>
  <si>
    <t>窄车正司机新 K1681010101A0</t>
  </si>
  <si>
    <t>SLT0001171</t>
  </si>
  <si>
    <t>窄车正司机标准 K1681015001A0</t>
  </si>
  <si>
    <t>SLT0001173</t>
  </si>
  <si>
    <t>豪华副司机 K1681020001A0</t>
  </si>
  <si>
    <t>SLT0001174</t>
  </si>
  <si>
    <t>副司机座椅右 K1681020001B0</t>
  </si>
  <si>
    <t>SLT0001175</t>
  </si>
  <si>
    <t>标准副司机座椅 K1681020002A0</t>
  </si>
  <si>
    <t>SLT0001177</t>
  </si>
  <si>
    <t>窄车副司机新 K1681020101A0</t>
  </si>
  <si>
    <t>SLT0001178</t>
  </si>
  <si>
    <t>窄车副司机标准 K1681025001A0</t>
  </si>
  <si>
    <t>SLT0001183</t>
  </si>
  <si>
    <t>豪华乘客第二排单人 K1681030005A0</t>
  </si>
  <si>
    <t>SLT0001184</t>
  </si>
  <si>
    <t>豪华乘客第三排单人 K1681030006A0</t>
  </si>
  <si>
    <t>SLT0001185</t>
  </si>
  <si>
    <t>豪华乘客第四排单人 K1681030007A0</t>
  </si>
  <si>
    <t>SLT0001188</t>
  </si>
  <si>
    <t>四排双人左 K1681030014A0</t>
  </si>
  <si>
    <t>SLT0001194</t>
  </si>
  <si>
    <t>豪华乘客一排双人 K1681030030A0</t>
  </si>
  <si>
    <t>SLT0001195</t>
  </si>
  <si>
    <t>豪华乘客二排双人 K1681030031A0</t>
  </si>
  <si>
    <t>SLT0001196</t>
  </si>
  <si>
    <t>豪华乘客四排双人 K1681030032A0</t>
  </si>
  <si>
    <t>SLT0001198</t>
  </si>
  <si>
    <t>乘客一排三人座椅新 K1681030076A0</t>
  </si>
  <si>
    <t>SLT0001213</t>
  </si>
  <si>
    <t>K1侧翻左座(豪华) K1681031013A0</t>
  </si>
  <si>
    <t>SLT0001214</t>
  </si>
  <si>
    <t>K1侧翻右座(豪华) K1681031014A0</t>
  </si>
  <si>
    <t>SLT0001217</t>
  </si>
  <si>
    <t>一排四人16座右无头枕 K1681031020A0</t>
  </si>
  <si>
    <t>SLT0001238</t>
  </si>
  <si>
    <t>经济型前翻一排 K1681035012A1</t>
  </si>
  <si>
    <t>SLT0001241</t>
  </si>
  <si>
    <t>标准三排三人联体 K1681035019A1</t>
  </si>
  <si>
    <t>SLT0001252</t>
  </si>
  <si>
    <t>乘客第二排单人座 K1681035109A1</t>
  </si>
  <si>
    <t>SLT0001262</t>
  </si>
  <si>
    <t>豪华中间座 K1681050110A0</t>
  </si>
  <si>
    <t>SLT0001295</t>
  </si>
  <si>
    <t>卧铺木板带眼8个1995 L0704010009A1</t>
  </si>
  <si>
    <t>SLT0001300</t>
  </si>
  <si>
    <t>副驶员座椅总成 L1681020114A0</t>
  </si>
  <si>
    <t>SLT0001301</t>
  </si>
  <si>
    <t>卧铺总成 L1681040104A0</t>
  </si>
  <si>
    <t>SLT0001391</t>
  </si>
  <si>
    <t>二排双人（三点式） K1681030031A1</t>
  </si>
  <si>
    <t>SLT0002147</t>
  </si>
  <si>
    <t>副靠背总成-前座 6905100-H22-C00</t>
  </si>
  <si>
    <t>SLT0002174</t>
  </si>
  <si>
    <t>驾驶员座总成 6800010-H26-C00</t>
  </si>
  <si>
    <t>SLT0002185</t>
  </si>
  <si>
    <t>主靠背总成-前座 6905020-H26-C00</t>
  </si>
  <si>
    <t>SLT0002190</t>
  </si>
  <si>
    <t>副靠背总成-前座 6905100-H26-C00</t>
  </si>
  <si>
    <t>SLT0002432</t>
  </si>
  <si>
    <t>坐垫总成-前座 6903010AH26-C00</t>
  </si>
  <si>
    <t>SLT0002438</t>
  </si>
  <si>
    <t>主靠背总成-前座 6905020CH26-C00</t>
  </si>
  <si>
    <t>SLT0002439</t>
  </si>
  <si>
    <t>主靠背总成-前座 6905020BH26-C00</t>
  </si>
  <si>
    <t>SLT0002528</t>
  </si>
  <si>
    <t>驾驶员座总成 6800010-E411</t>
  </si>
  <si>
    <t>SLT0002529</t>
  </si>
  <si>
    <t>主靠背总成-前座 6905020-E411</t>
  </si>
  <si>
    <t>SLT0002530</t>
  </si>
  <si>
    <t>副靠背总成-前座 6905100-E411</t>
  </si>
  <si>
    <t>SLT0002531</t>
  </si>
  <si>
    <t>坐垫总成-前座 6903010-E411</t>
  </si>
  <si>
    <t>SLT0010188</t>
  </si>
  <si>
    <t>坐垫总成-前座 6903010AH22-C00</t>
  </si>
  <si>
    <t>SLT0010200</t>
  </si>
  <si>
    <t>驾驶员座总成 6800010AA95-C00</t>
  </si>
  <si>
    <t>财产物资清查盘点表（存货-发出商品-发往客户处）--表14</t>
  </si>
  <si>
    <t>单位名称：*****</t>
  </si>
  <si>
    <t>清查基准日：2020年12月 31日</t>
  </si>
  <si>
    <r>
      <rPr>
        <sz val="10"/>
        <color theme="1"/>
        <rFont val="Times New Roman"/>
        <charset val="134"/>
      </rPr>
      <t>QAD</t>
    </r>
    <r>
      <rPr>
        <sz val="10"/>
        <color theme="1"/>
        <rFont val="宋体"/>
        <charset val="134"/>
      </rPr>
      <t>编码</t>
    </r>
  </si>
  <si>
    <t>多功能</t>
  </si>
  <si>
    <t>SLT0001263</t>
  </si>
  <si>
    <t>中间座窄体标准</t>
  </si>
  <si>
    <t>SLT0002520</t>
  </si>
  <si>
    <t>锁止机构</t>
  </si>
  <si>
    <t>K1标准正司机座椅</t>
  </si>
  <si>
    <t>K1豪华副司机</t>
  </si>
  <si>
    <t>青岛</t>
  </si>
  <si>
    <t>SLT0002156</t>
  </si>
  <si>
    <t>坐垫总成-前座 6903010-H22-C00</t>
  </si>
  <si>
    <t>SLT0002437</t>
  </si>
  <si>
    <t>驾驶员座总成 6800010DH26-C00</t>
  </si>
  <si>
    <t>SLT0001571</t>
  </si>
  <si>
    <t>滑轨总成</t>
  </si>
  <si>
    <t>固定支架焊接总成-连接主、副靠背</t>
  </si>
  <si>
    <t>SLT0002155</t>
  </si>
  <si>
    <t>座垫总成-前座</t>
  </si>
  <si>
    <t>SLT0002141</t>
  </si>
  <si>
    <t>主靠背总成-前座</t>
  </si>
  <si>
    <t>SLT0002440</t>
  </si>
  <si>
    <t>副靠背总成-前座</t>
  </si>
  <si>
    <t>SLT0001297</t>
  </si>
  <si>
    <t>驾驶员座椅总成</t>
  </si>
  <si>
    <t>河南智蓝</t>
  </si>
  <si>
    <t>SLT0001299</t>
  </si>
  <si>
    <t>副驶员座椅总成</t>
  </si>
  <si>
    <t>诸城</t>
  </si>
  <si>
    <t>SHT0000109</t>
  </si>
  <si>
    <t>驾驶员座椅总成 M4681010102A0</t>
  </si>
  <si>
    <t>SHT0000112</t>
  </si>
  <si>
    <t>副驾驶员座椅总成 M4681020103A0</t>
  </si>
  <si>
    <t>驾驶员座椅总成 L1681010104A0</t>
  </si>
  <si>
    <t>副驶员座椅总成 L1681020112A0</t>
  </si>
  <si>
    <t>SLT0001302</t>
  </si>
  <si>
    <t>卧铺总成 L1681040106A0</t>
  </si>
  <si>
    <t>SLT0001458</t>
  </si>
  <si>
    <t>驾驶员座椅总成 L168100000023</t>
  </si>
  <si>
    <t>SLT0001459</t>
  </si>
  <si>
    <t>副驶员座椅总成 L168100000041</t>
  </si>
  <si>
    <t>SLT0001954</t>
  </si>
  <si>
    <t>副驶员座椅总成 L1681020116A0</t>
  </si>
  <si>
    <t>SLT0001266</t>
  </si>
  <si>
    <t>右座正司机 L0681010020A0</t>
  </si>
  <si>
    <t>SLT0001286</t>
  </si>
  <si>
    <t>1800加宽奥铃副黑 L0681020119A0</t>
  </si>
  <si>
    <t>SLT0001290</t>
  </si>
  <si>
    <t>出口后排整体 L0681030017A0</t>
  </si>
  <si>
    <t>SLT0001291</t>
  </si>
  <si>
    <t>1800后排座椅出口布面 L0681030018A0</t>
  </si>
  <si>
    <t>SLT0001293</t>
  </si>
  <si>
    <t>卧铺欧马重卡布面1995 L0681040100A0</t>
  </si>
  <si>
    <t>SLT0001815</t>
  </si>
  <si>
    <t>出口95副司机灰色SBR L0681020111A0</t>
  </si>
  <si>
    <t>SLT0001941</t>
  </si>
  <si>
    <t>欧马可95右座卧铺 L0704010012A0</t>
  </si>
  <si>
    <t>集团配件-北京</t>
  </si>
  <si>
    <t>SLT0001877</t>
  </si>
  <si>
    <t>窄车正司机 K1681015002A0</t>
  </si>
  <si>
    <t>零售</t>
  </si>
  <si>
    <t>SLT0002436</t>
  </si>
  <si>
    <t>驾驶员座总成 6800010EH26-C00</t>
  </si>
  <si>
    <t>SLT0001269</t>
  </si>
  <si>
    <t>右欧马可正司机手柄黑色 L0681010022B0</t>
  </si>
  <si>
    <t>海外轻卡配件-北京</t>
  </si>
  <si>
    <t>SLT0001283</t>
  </si>
  <si>
    <t>右副座和背连体1695 L0681020046C0</t>
  </si>
  <si>
    <t>年 月 日资产清查（长期股权投资）汇总表</t>
  </si>
  <si>
    <t xml:space="preserve">              单位：元           </t>
  </si>
  <si>
    <t xml:space="preserve">盘点金额  </t>
  </si>
  <si>
    <t>盈亏</t>
  </si>
  <si>
    <t>资产清查--长期股权投资明细表长期股权投资明细表--表18</t>
  </si>
  <si>
    <t>被投资单位名称</t>
  </si>
  <si>
    <t>投资金额</t>
  </si>
  <si>
    <t>清查金额</t>
  </si>
  <si>
    <t>盘盈金额</t>
  </si>
  <si>
    <t>盘亏金额</t>
  </si>
  <si>
    <t>投资比例</t>
  </si>
  <si>
    <t>合    计</t>
  </si>
  <si>
    <t xml:space="preserve"> 年 月 日资产清查（投资性房地产）汇总表</t>
  </si>
  <si>
    <t>*</t>
  </si>
  <si>
    <t>总  合  计</t>
  </si>
  <si>
    <t>固定资产清查--房屋表-投资性房地产--表31</t>
  </si>
  <si>
    <t>填报日期201*年  月  日</t>
  </si>
  <si>
    <t xml:space="preserve">单位：元  </t>
  </si>
  <si>
    <t>固定资产名称</t>
  </si>
  <si>
    <t>结构类型</t>
  </si>
  <si>
    <t>总层数</t>
  </si>
  <si>
    <t>总栋数</t>
  </si>
  <si>
    <t>建造年月</t>
  </si>
  <si>
    <r>
      <rPr>
        <sz val="10"/>
        <rFont val="宋体"/>
        <charset val="134"/>
      </rPr>
      <t>建筑面积(M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)</t>
    </r>
  </si>
  <si>
    <t>建筑总造价(元)</t>
  </si>
  <si>
    <t>资产使用性质</t>
  </si>
  <si>
    <t>资产使用情况</t>
  </si>
  <si>
    <r>
      <rPr>
        <sz val="10"/>
        <rFont val="宋体"/>
        <charset val="134"/>
      </rPr>
      <t>出租(借)面积(M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)</t>
    </r>
  </si>
  <si>
    <t>出租(借)协议说明</t>
  </si>
  <si>
    <t>有无房产证</t>
  </si>
  <si>
    <t>房屋产权证号</t>
  </si>
  <si>
    <t>房产证所有权人</t>
  </si>
  <si>
    <r>
      <rPr>
        <sz val="10"/>
        <rFont val="宋体"/>
        <charset val="134"/>
      </rPr>
      <t>土地使用权面积(M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)</t>
    </r>
  </si>
  <si>
    <t>土地用途</t>
  </si>
  <si>
    <t>土地使用权证号</t>
  </si>
  <si>
    <t>土地所有权   证号</t>
  </si>
  <si>
    <r>
      <rPr>
        <sz val="10"/>
        <rFont val="宋体"/>
        <charset val="134"/>
      </rPr>
      <t>下属单位房屋使用面积(M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)</t>
    </r>
  </si>
  <si>
    <t>固定资产的名称</t>
  </si>
  <si>
    <t>01钢砼02砖砼03木结构04砖木结构05钢结构06其他</t>
  </si>
  <si>
    <t>房屋的总层数</t>
  </si>
  <si>
    <t>房屋的总栋数</t>
  </si>
  <si>
    <t>房屋的建造年月</t>
  </si>
  <si>
    <t>房屋的建筑面积</t>
  </si>
  <si>
    <t>房屋的总造价</t>
  </si>
  <si>
    <r>
      <rPr>
        <sz val="10"/>
        <rFont val="Times New Roman"/>
        <charset val="134"/>
      </rPr>
      <t>01</t>
    </r>
    <r>
      <rPr>
        <sz val="10"/>
        <rFont val="宋体"/>
        <charset val="134"/>
      </rPr>
      <t>经营性</t>
    </r>
    <r>
      <rPr>
        <sz val="10"/>
        <rFont val="Times New Roman"/>
        <charset val="134"/>
      </rPr>
      <t xml:space="preserve">      02</t>
    </r>
    <r>
      <rPr>
        <sz val="10"/>
        <rFont val="宋体"/>
        <charset val="134"/>
      </rPr>
      <t>非经营性</t>
    </r>
  </si>
  <si>
    <t>01自用02出借03出租04其他</t>
  </si>
  <si>
    <r>
      <rPr>
        <sz val="10"/>
        <rFont val="宋体"/>
        <charset val="134"/>
      </rPr>
      <t>房屋的出租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面积</t>
    </r>
    <r>
      <rPr>
        <sz val="10"/>
        <rFont val="Times New Roman"/>
        <charset val="134"/>
      </rPr>
      <t>,</t>
    </r>
  </si>
  <si>
    <t>01有  02无</t>
  </si>
  <si>
    <t>房屋的房产证号</t>
  </si>
  <si>
    <t>房屋的产权所有人</t>
  </si>
  <si>
    <t>房屋的使用权面积</t>
  </si>
  <si>
    <t>01商业02工业03综合04住宅05仓储06其他</t>
  </si>
  <si>
    <t>房屋的土地使用权证号</t>
  </si>
  <si>
    <t>房屋的土地所有权证号</t>
  </si>
  <si>
    <t>如果该房屋具有下属单位使用,请输入该项目</t>
  </si>
  <si>
    <t>本表反映单位所拥有的生产性和非生产性的各种房屋、建筑物及与其不可分割并配套使用的各种附属设施及房屋、建筑物的结构、数量、价值、使用年限。</t>
  </si>
  <si>
    <t>1、房屋建筑物结构分为：①钢结构（承重的构件主要是用钢材建造的，包括悬索结构）；②钢、钢筋混凝土结构（承重的主要构件是用钢、钢筋混凝土建造的）；③钢筋混凝土结构（承重的主要构件是用钢筋混凝土建造的）；④混合结构（承重的主要构件是用钢筋混凝土和砖木建造的）；⑤砖木结构（承重的主要构件是用砖和木材建造的）；⑥其他结构（凡不属于上述结构的均归入此类）。</t>
  </si>
  <si>
    <t>2、用途分为：住宅；工业用房；交通用房；仓储用房；教育用房；医疗卫生用房；科研用房；文化用房；体育用房；办公用房；监狱用房（包括看守所用房）；其他用房。</t>
  </si>
  <si>
    <t>3、有房产证和土地证的应提供复印件。</t>
  </si>
  <si>
    <t>财产物资清查盘点表（存货-商品房）--表34</t>
  </si>
  <si>
    <t>待报废</t>
  </si>
  <si>
    <t xml:space="preserve"> 核销</t>
  </si>
  <si>
    <t>存货盘点要求</t>
  </si>
  <si>
    <t>1、盘点时间：2019年2月01-2019年12月03日，可自行安排11月30日至12月1日）</t>
  </si>
  <si>
    <t>2、盘点表数据截止时间：2019年11月30日；</t>
  </si>
  <si>
    <t>3、盘点后贴标识，对于不使用的物料封存，整齐码放，对于使用的物料，登记物料卡（物料号及数量、批次）</t>
  </si>
  <si>
    <t>4、盘点无数据的（例如：原再生车间物资），《账外物资-物料》此表内进行单独登记，并在表内状态栏内进行标注；</t>
  </si>
  <si>
    <t>5、委外加工物资：委外加工尚未收回的物料，首先核对实物，再与供应商核对账目.(系统委外加工供应商约为20个）</t>
  </si>
  <si>
    <t>资产的盘点要求</t>
  </si>
  <si>
    <t>1、盘点后贴标识</t>
  </si>
  <si>
    <t>填表要求：</t>
  </si>
  <si>
    <t>封面，填写本事业部的信息</t>
  </si>
  <si>
    <t>资产清查问题及处理意见：各事业部，汇总自己在盘点过程中发现的问题及解决措施</t>
  </si>
  <si>
    <t>资产盘点汇总表：汇总所有盘点数据的合计数</t>
  </si>
  <si>
    <t>存货按类别汇总表：汇总存货的盘点的合计数</t>
  </si>
  <si>
    <t>存货-原材料：原材料科目下核算的明细表</t>
  </si>
  <si>
    <t>存货-半成品</t>
  </si>
  <si>
    <t>存货-在产品</t>
  </si>
  <si>
    <t>存货-库存商品</t>
  </si>
  <si>
    <t>存货-发出商品-按客户</t>
  </si>
  <si>
    <t>存货-外协物资</t>
  </si>
  <si>
    <t>存货-外借物资</t>
  </si>
  <si>
    <t>固定资产-房屋、建筑物</t>
  </si>
  <si>
    <t>固定资产-机器设备</t>
  </si>
  <si>
    <t>固定资产-运输工具</t>
  </si>
  <si>
    <t>固定资产-电子设备</t>
  </si>
  <si>
    <t>固定资产-办公设备</t>
  </si>
  <si>
    <t>固定资产-模具</t>
  </si>
  <si>
    <t>固定资产-其它</t>
  </si>
  <si>
    <t>固定资产-外协资产</t>
  </si>
  <si>
    <t>固定资产-外借资产</t>
  </si>
  <si>
    <t>本公司寄存在外部物资</t>
  </si>
  <si>
    <t>外部寄存在我公司的资产</t>
  </si>
  <si>
    <t>外借未还的资产</t>
  </si>
  <si>
    <t>账外物资-材料</t>
  </si>
  <si>
    <t>账外物资-资产</t>
  </si>
  <si>
    <t>账外物资-其他</t>
  </si>
  <si>
    <t>需要处理-材料</t>
  </si>
  <si>
    <t>需要处理-资产</t>
  </si>
  <si>
    <t>本单位闲置6个月以上可调配其他公司使用的材料</t>
  </si>
  <si>
    <t>其他问题</t>
  </si>
</sst>
</file>

<file path=xl/styles.xml><?xml version="1.0" encoding="utf-8"?>
<styleSheet xmlns="http://schemas.openxmlformats.org/spreadsheetml/2006/main">
  <numFmts count="17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&quot;$&quot;* #,##0_);_(&quot;$&quot;* \(#,##0\);_(&quot;$&quot;* &quot;-&quot;??_);_(@_)"/>
    <numFmt numFmtId="42" formatCode="_ &quot;￥&quot;* #,##0_ ;_ &quot;￥&quot;* \-#,##0_ ;_ &quot;￥&quot;* &quot;-&quot;_ ;_ @_ "/>
    <numFmt numFmtId="177" formatCode="mmm\ dd\,\ yy"/>
    <numFmt numFmtId="43" formatCode="_ * #,##0.00_ ;_ * \-#,##0.00_ ;_ * &quot;-&quot;??_ ;_ @_ "/>
    <numFmt numFmtId="178" formatCode="_-* #,##0.00_-;\-* #,##0.00_-;_-* &quot;-&quot;??_-;_-@_-"/>
    <numFmt numFmtId="179" formatCode="mm/dd/yy_)"/>
    <numFmt numFmtId="180" formatCode="##,###,###,##0.00"/>
    <numFmt numFmtId="181" formatCode="_(&quot;$&quot;* #,##0.0_);_(&quot;$&quot;* \(#,##0.0\);_(&quot;$&quot;* &quot;-&quot;??_);_(@_)"/>
    <numFmt numFmtId="182" formatCode="_-* #,##0_-;\-* #,##0_-;_-* &quot;-&quot;_-;_-@_-"/>
    <numFmt numFmtId="183" formatCode="0.00_);[Red]\(0.00\)"/>
    <numFmt numFmtId="184" formatCode="#,##0.00_ "/>
    <numFmt numFmtId="185" formatCode="0_);\(0\)"/>
    <numFmt numFmtId="186" formatCode="0_);[Red]\(0\)"/>
    <numFmt numFmtId="187" formatCode="#,###,###,##0.00"/>
    <numFmt numFmtId="188" formatCode="#,##0.00_);[Red]\(#,##0.00\)"/>
  </numFmts>
  <fonts count="8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indexed="48"/>
      <name val="宋体"/>
      <charset val="134"/>
    </font>
    <font>
      <sz val="12"/>
      <name val="宋体"/>
      <charset val="134"/>
    </font>
    <font>
      <u/>
      <sz val="12"/>
      <color theme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宋体"/>
      <charset val="134"/>
    </font>
    <font>
      <sz val="10"/>
      <name val="Times New Roman"/>
      <charset val="134"/>
    </font>
    <font>
      <u/>
      <sz val="10"/>
      <color theme="10"/>
      <name val="宋体"/>
      <charset val="134"/>
    </font>
    <font>
      <b/>
      <sz val="16"/>
      <name val="楷体_GB2312"/>
      <charset val="134"/>
    </font>
    <font>
      <sz val="10"/>
      <name val="仿宋"/>
      <charset val="134"/>
    </font>
    <font>
      <sz val="10"/>
      <color indexed="48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indexed="4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indexed="0"/>
      <name val="Arial"/>
      <charset val="0"/>
    </font>
    <font>
      <sz val="10"/>
      <color rgb="FF000000"/>
      <name val="Arial"/>
      <charset val="0"/>
    </font>
    <font>
      <sz val="8"/>
      <color indexed="0"/>
      <name val="Arial"/>
      <charset val="0"/>
    </font>
    <font>
      <sz val="8"/>
      <color rgb="FF000000"/>
      <name val="宋体"/>
      <charset val="134"/>
    </font>
    <font>
      <sz val="10"/>
      <color rgb="FF000000"/>
      <name val="宋体"/>
      <charset val="0"/>
    </font>
    <font>
      <sz val="10"/>
      <color rgb="FF000000"/>
      <name val="宋体"/>
      <charset val="134"/>
    </font>
    <font>
      <sz val="8.25"/>
      <color indexed="0"/>
      <name val="Microsoft Sans Serif"/>
      <charset val="134"/>
    </font>
    <font>
      <sz val="8.25"/>
      <color indexed="4"/>
      <name val="Microsoft Sans Serif"/>
      <charset val="134"/>
    </font>
    <font>
      <sz val="8.25"/>
      <color rgb="FFFF0000"/>
      <name val="Microsoft Sans Serif"/>
      <charset val="134"/>
    </font>
    <font>
      <sz val="16"/>
      <name val="仿宋"/>
      <charset val="134"/>
    </font>
    <font>
      <sz val="14"/>
      <name val="仿宋"/>
      <charset val="134"/>
    </font>
    <font>
      <sz val="16"/>
      <name val="楷体_GB2312"/>
      <charset val="134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name val="华文细黑"/>
      <charset val="134"/>
    </font>
    <font>
      <sz val="14"/>
      <name val="宋体"/>
      <charset val="134"/>
    </font>
    <font>
      <u/>
      <sz val="14"/>
      <color theme="10"/>
      <name val="宋体"/>
      <charset val="134"/>
    </font>
    <font>
      <b/>
      <sz val="2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蹈框"/>
      <charset val="134"/>
    </font>
    <font>
      <sz val="10"/>
      <name val="Arial"/>
      <charset val="134"/>
    </font>
    <font>
      <vertAlign val="superscript"/>
      <sz val="10"/>
      <name val="宋体"/>
      <charset val="134"/>
    </font>
    <font>
      <sz val="10"/>
      <color theme="1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14" borderId="32" applyNumberFormat="0" applyFont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69" fillId="30" borderId="36" applyNumberFormat="0" applyAlignment="0" applyProtection="0">
      <alignment vertical="center"/>
    </xf>
    <xf numFmtId="176" fontId="7" fillId="0" borderId="0" applyFont="0" applyFill="0" applyBorder="0" applyAlignment="0" applyProtection="0"/>
    <xf numFmtId="0" fontId="70" fillId="30" borderId="34" applyNumberFormat="0" applyAlignment="0" applyProtection="0">
      <alignment vertical="center"/>
    </xf>
    <xf numFmtId="43" fontId="13" fillId="0" borderId="0" applyFont="0" applyFill="0" applyBorder="0" applyAlignment="0" applyProtection="0"/>
    <xf numFmtId="0" fontId="71" fillId="32" borderId="37" applyNumberFormat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72" fillId="0" borderId="38" applyNumberFormat="0" applyFill="0" applyAlignment="0" applyProtection="0">
      <alignment vertical="center"/>
    </xf>
    <xf numFmtId="0" fontId="73" fillId="0" borderId="39" applyNumberFormat="0" applyFill="0" applyAlignment="0" applyProtection="0">
      <alignment vertical="center"/>
    </xf>
    <xf numFmtId="179" fontId="7" fillId="0" borderId="0" applyFont="0" applyFill="0" applyBorder="0" applyAlignment="0" applyProtection="0"/>
    <xf numFmtId="0" fontId="74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7" fillId="0" borderId="0"/>
    <xf numFmtId="0" fontId="59" fillId="10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81" fontId="7" fillId="0" borderId="0" applyFont="0" applyFill="0" applyBorder="0" applyAlignment="0" applyProtection="0"/>
    <xf numFmtId="0" fontId="13" fillId="0" borderId="0"/>
    <xf numFmtId="41" fontId="13" fillId="0" borderId="0" applyFont="0" applyFill="0" applyBorder="0" applyAlignment="0" applyProtection="0"/>
    <xf numFmtId="182" fontId="64" fillId="0" borderId="0" applyFont="0" applyFill="0" applyBorder="0" applyAlignment="0" applyProtection="0"/>
    <xf numFmtId="178" fontId="6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6" fillId="0" borderId="0"/>
    <xf numFmtId="0" fontId="77" fillId="0" borderId="0"/>
  </cellStyleXfs>
  <cellXfs count="39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14" fontId="2" fillId="0" borderId="2" xfId="0" applyNumberFormat="1" applyFont="1" applyBorder="1">
      <alignment vertical="center"/>
    </xf>
    <xf numFmtId="0" fontId="2" fillId="0" borderId="0" xfId="0" applyFont="1" applyAlignment="1"/>
    <xf numFmtId="0" fontId="6" fillId="0" borderId="2" xfId="54" applyFont="1" applyBorder="1" applyAlignment="1">
      <alignment horizontal="center" vertical="center" wrapText="1"/>
    </xf>
    <xf numFmtId="49" fontId="7" fillId="0" borderId="2" xfId="54" applyNumberFormat="1" applyFont="1" applyBorder="1" applyAlignment="1">
      <alignment horizontal="center" vertical="center" wrapText="1"/>
    </xf>
    <xf numFmtId="0" fontId="7" fillId="0" borderId="2" xfId="54" applyFont="1" applyBorder="1" applyAlignment="1">
      <alignment horizontal="center" vertical="center"/>
    </xf>
    <xf numFmtId="0" fontId="7" fillId="0" borderId="2" xfId="54" applyFont="1" applyBorder="1" applyAlignment="1">
      <alignment horizontal="center" vertical="justify" wrapText="1"/>
    </xf>
    <xf numFmtId="0" fontId="7" fillId="0" borderId="2" xfId="54" applyFont="1" applyBorder="1" applyAlignment="1">
      <alignment horizontal="center" vertical="center" wrapText="1"/>
    </xf>
    <xf numFmtId="0" fontId="7" fillId="0" borderId="0" xfId="54" applyFont="1" applyAlignment="1">
      <alignment vertical="center"/>
    </xf>
    <xf numFmtId="0" fontId="7" fillId="0" borderId="0" xfId="54"/>
    <xf numFmtId="0" fontId="8" fillId="0" borderId="0" xfId="11" applyAlignment="1" applyProtection="1">
      <alignment horizontal="center" vertical="center"/>
    </xf>
    <xf numFmtId="0" fontId="9" fillId="0" borderId="0" xfId="54" applyFont="1" applyAlignment="1">
      <alignment horizontal="center" vertical="center" wrapText="1"/>
    </xf>
    <xf numFmtId="0" fontId="9" fillId="0" borderId="0" xfId="54" applyFont="1" applyAlignment="1">
      <alignment vertical="center" wrapText="1"/>
    </xf>
    <xf numFmtId="0" fontId="10" fillId="0" borderId="0" xfId="54" applyFont="1" applyAlignment="1">
      <alignment vertical="center"/>
    </xf>
    <xf numFmtId="0" fontId="10" fillId="0" borderId="0" xfId="54" applyFont="1" applyAlignment="1">
      <alignment horizontal="center" vertical="center" wrapText="1"/>
    </xf>
    <xf numFmtId="0" fontId="10" fillId="0" borderId="0" xfId="54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54" applyFont="1" applyBorder="1" applyAlignment="1">
      <alignment horizontal="center" vertical="center"/>
    </xf>
    <xf numFmtId="0" fontId="10" fillId="0" borderId="0" xfId="54" applyFont="1" applyBorder="1" applyAlignment="1">
      <alignment vertical="center"/>
    </xf>
    <xf numFmtId="49" fontId="10" fillId="0" borderId="1" xfId="54" applyNumberFormat="1" applyFont="1" applyBorder="1" applyAlignment="1">
      <alignment vertical="center"/>
    </xf>
    <xf numFmtId="49" fontId="10" fillId="0" borderId="1" xfId="54" applyNumberFormat="1" applyFont="1" applyBorder="1" applyAlignment="1">
      <alignment horizontal="center" vertical="center"/>
    </xf>
    <xf numFmtId="0" fontId="10" fillId="0" borderId="0" xfId="54" applyFont="1" applyBorder="1" applyAlignment="1">
      <alignment horizontal="center" vertical="center"/>
    </xf>
    <xf numFmtId="0" fontId="10" fillId="0" borderId="2" xfId="54" applyFont="1" applyBorder="1" applyAlignment="1" applyProtection="1">
      <alignment horizontal="center" vertical="center" wrapText="1"/>
      <protection locked="0"/>
    </xf>
    <xf numFmtId="49" fontId="10" fillId="0" borderId="2" xfId="54" applyNumberFormat="1" applyFont="1" applyBorder="1" applyAlignment="1">
      <alignment horizontal="center" vertical="center" wrapText="1"/>
    </xf>
    <xf numFmtId="49" fontId="13" fillId="0" borderId="2" xfId="54" applyNumberFormat="1" applyFont="1" applyBorder="1" applyAlignment="1">
      <alignment horizontal="center" vertical="center" wrapText="1"/>
    </xf>
    <xf numFmtId="0" fontId="10" fillId="0" borderId="2" xfId="54" applyFont="1" applyBorder="1" applyAlignment="1">
      <alignment vertical="center"/>
    </xf>
    <xf numFmtId="0" fontId="10" fillId="0" borderId="3" xfId="54" applyFont="1" applyBorder="1" applyAlignment="1">
      <alignment vertical="center"/>
    </xf>
    <xf numFmtId="0" fontId="10" fillId="0" borderId="0" xfId="54" applyFont="1" applyBorder="1" applyAlignment="1">
      <alignment vertical="justify"/>
    </xf>
    <xf numFmtId="0" fontId="10" fillId="0" borderId="1" xfId="54" applyFont="1" applyBorder="1" applyAlignment="1">
      <alignment vertical="center"/>
    </xf>
    <xf numFmtId="0" fontId="10" fillId="0" borderId="1" xfId="54" applyFont="1" applyBorder="1" applyAlignment="1">
      <alignment horizontal="center" vertical="center"/>
    </xf>
    <xf numFmtId="0" fontId="10" fillId="0" borderId="2" xfId="54" applyFont="1" applyBorder="1" applyAlignment="1">
      <alignment horizontal="center" vertical="center" wrapText="1"/>
    </xf>
    <xf numFmtId="0" fontId="10" fillId="0" borderId="2" xfId="54" applyFont="1" applyBorder="1" applyAlignment="1">
      <alignment vertical="center" wrapText="1"/>
    </xf>
    <xf numFmtId="0" fontId="10" fillId="0" borderId="0" xfId="54" applyFont="1"/>
    <xf numFmtId="0" fontId="14" fillId="0" borderId="0" xfId="11" applyFont="1" applyAlignment="1" applyProtection="1">
      <alignment horizontal="center" vertical="center"/>
    </xf>
    <xf numFmtId="0" fontId="7" fillId="0" borderId="0" xfId="54" applyFont="1" applyFill="1" applyAlignment="1">
      <alignment vertical="center"/>
    </xf>
    <xf numFmtId="0" fontId="7" fillId="0" borderId="0" xfId="54" applyFont="1" applyFill="1"/>
    <xf numFmtId="0" fontId="10" fillId="0" borderId="0" xfId="54" applyFont="1" applyFill="1" applyAlignment="1">
      <alignment horizontal="center"/>
    </xf>
    <xf numFmtId="0" fontId="7" fillId="0" borderId="0" xfId="54" applyFont="1" applyFill="1" applyAlignment="1">
      <alignment horizontal="center"/>
    </xf>
    <xf numFmtId="183" fontId="7" fillId="0" borderId="0" xfId="54" applyNumberFormat="1" applyFont="1" applyFill="1" applyAlignment="1">
      <alignment horizontal="center"/>
    </xf>
    <xf numFmtId="43" fontId="7" fillId="0" borderId="0" xfId="9" applyFont="1" applyFill="1" applyAlignment="1">
      <alignment horizontal="center"/>
    </xf>
    <xf numFmtId="0" fontId="15" fillId="0" borderId="0" xfId="54" applyFont="1" applyFill="1" applyAlignment="1">
      <alignment horizontal="center" vertical="center"/>
    </xf>
    <xf numFmtId="183" fontId="15" fillId="0" borderId="0" xfId="54" applyNumberFormat="1" applyFont="1" applyFill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0" fontId="7" fillId="3" borderId="2" xfId="54" applyFont="1" applyFill="1" applyBorder="1" applyAlignment="1">
      <alignment horizontal="center" vertical="center" wrapText="1"/>
    </xf>
    <xf numFmtId="183" fontId="7" fillId="3" borderId="2" xfId="54" applyNumberFormat="1" applyFont="1" applyFill="1" applyBorder="1" applyAlignment="1">
      <alignment horizontal="center" vertical="center" wrapText="1"/>
    </xf>
    <xf numFmtId="43" fontId="7" fillId="3" borderId="2" xfId="9" applyFont="1" applyFill="1" applyBorder="1" applyAlignment="1">
      <alignment horizontal="center" vertical="center" wrapText="1"/>
    </xf>
    <xf numFmtId="0" fontId="7" fillId="3" borderId="2" xfId="54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3" fontId="10" fillId="0" borderId="2" xfId="9" applyFont="1" applyFill="1" applyBorder="1" applyAlignment="1">
      <alignment horizontal="center"/>
    </xf>
    <xf numFmtId="0" fontId="10" fillId="0" borderId="2" xfId="54" applyFont="1" applyFill="1" applyBorder="1" applyAlignment="1">
      <alignment horizontal="center"/>
    </xf>
    <xf numFmtId="43" fontId="10" fillId="0" borderId="2" xfId="54" applyNumberFormat="1" applyFont="1" applyFill="1" applyBorder="1" applyAlignment="1">
      <alignment horizontal="center"/>
    </xf>
    <xf numFmtId="0" fontId="7" fillId="0" borderId="2" xfId="54" applyFont="1" applyFill="1" applyBorder="1" applyAlignment="1">
      <alignment horizontal="center"/>
    </xf>
    <xf numFmtId="0" fontId="10" fillId="0" borderId="2" xfId="54" applyFont="1" applyFill="1" applyBorder="1" applyAlignment="1">
      <alignment horizontal="left"/>
    </xf>
    <xf numFmtId="0" fontId="7" fillId="0" borderId="2" xfId="54" applyFont="1" applyFill="1" applyBorder="1"/>
    <xf numFmtId="183" fontId="7" fillId="0" borderId="2" xfId="54" applyNumberFormat="1" applyFont="1" applyFill="1" applyBorder="1" applyAlignment="1">
      <alignment horizontal="center"/>
    </xf>
    <xf numFmtId="0" fontId="7" fillId="0" borderId="0" xfId="54" applyFont="1" applyFill="1" applyBorder="1"/>
    <xf numFmtId="0" fontId="10" fillId="0" borderId="0" xfId="54" applyFont="1" applyFill="1" applyBorder="1" applyAlignment="1">
      <alignment horizontal="center"/>
    </xf>
    <xf numFmtId="43" fontId="10" fillId="0" borderId="0" xfId="9" applyFont="1" applyFill="1" applyBorder="1" applyAlignment="1">
      <alignment horizontal="center"/>
    </xf>
    <xf numFmtId="183" fontId="7" fillId="0" borderId="0" xfId="54" applyNumberFormat="1" applyFont="1" applyFill="1" applyBorder="1" applyAlignment="1">
      <alignment horizontal="center"/>
    </xf>
    <xf numFmtId="0" fontId="7" fillId="0" borderId="0" xfId="54" applyFont="1" applyFill="1" applyBorder="1" applyAlignment="1">
      <alignment horizontal="center"/>
    </xf>
    <xf numFmtId="43" fontId="10" fillId="0" borderId="0" xfId="54" applyNumberFormat="1" applyFont="1" applyFill="1" applyBorder="1" applyAlignment="1">
      <alignment horizontal="center"/>
    </xf>
    <xf numFmtId="0" fontId="9" fillId="0" borderId="0" xfId="54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54" applyFill="1"/>
    <xf numFmtId="0" fontId="12" fillId="0" borderId="0" xfId="54" applyFont="1" applyAlignment="1">
      <alignment horizontal="center"/>
    </xf>
    <xf numFmtId="0" fontId="3" fillId="0" borderId="0" xfId="54" applyFont="1" applyBorder="1"/>
    <xf numFmtId="0" fontId="3" fillId="0" borderId="0" xfId="54" applyFont="1" applyBorder="1" applyAlignment="1"/>
    <xf numFmtId="0" fontId="3" fillId="0" borderId="0" xfId="54" applyFont="1"/>
    <xf numFmtId="0" fontId="3" fillId="0" borderId="0" xfId="54" applyFont="1" applyAlignment="1">
      <alignment horizontal="right"/>
    </xf>
    <xf numFmtId="0" fontId="3" fillId="0" borderId="4" xfId="54" applyFont="1" applyBorder="1" applyAlignment="1">
      <alignment horizontal="center" vertical="center"/>
    </xf>
    <xf numFmtId="0" fontId="3" fillId="0" borderId="5" xfId="54" applyFont="1" applyBorder="1" applyAlignment="1">
      <alignment horizontal="center" vertical="center"/>
    </xf>
    <xf numFmtId="0" fontId="3" fillId="0" borderId="6" xfId="54" applyFont="1" applyBorder="1" applyAlignment="1">
      <alignment horizontal="center" vertical="center"/>
    </xf>
    <xf numFmtId="0" fontId="3" fillId="0" borderId="7" xfId="54" applyFont="1" applyBorder="1"/>
    <xf numFmtId="0" fontId="3" fillId="0" borderId="2" xfId="54" applyFont="1" applyBorder="1"/>
    <xf numFmtId="0" fontId="3" fillId="0" borderId="8" xfId="54" applyFont="1" applyBorder="1"/>
    <xf numFmtId="0" fontId="3" fillId="0" borderId="9" xfId="54" applyFont="1" applyBorder="1"/>
    <xf numFmtId="0" fontId="3" fillId="0" borderId="10" xfId="54" applyFont="1" applyBorder="1"/>
    <xf numFmtId="0" fontId="3" fillId="0" borderId="11" xfId="54" applyFont="1" applyBorder="1" applyAlignment="1">
      <alignment horizontal="center"/>
    </xf>
    <xf numFmtId="0" fontId="3" fillId="0" borderId="12" xfId="54" applyFont="1" applyBorder="1" applyAlignment="1">
      <alignment horizontal="center"/>
    </xf>
    <xf numFmtId="0" fontId="3" fillId="0" borderId="13" xfId="54" applyFont="1" applyBorder="1" applyAlignment="1"/>
    <xf numFmtId="0" fontId="3" fillId="0" borderId="14" xfId="54" applyFont="1" applyBorder="1" applyAlignment="1"/>
    <xf numFmtId="0" fontId="3" fillId="0" borderId="15" xfId="54" applyFont="1" applyBorder="1" applyAlignment="1">
      <alignment horizontal="right"/>
    </xf>
    <xf numFmtId="0" fontId="7" fillId="0" borderId="0" xfId="54" applyFont="1"/>
    <xf numFmtId="0" fontId="9" fillId="0" borderId="0" xfId="54" applyFont="1" applyAlignment="1">
      <alignment vertical="center"/>
    </xf>
    <xf numFmtId="0" fontId="12" fillId="0" borderId="0" xfId="54" applyFont="1" applyFill="1" applyAlignment="1">
      <alignment horizontal="center"/>
    </xf>
    <xf numFmtId="0" fontId="3" fillId="0" borderId="0" xfId="54" applyFont="1" applyFill="1" applyBorder="1" applyAlignment="1">
      <alignment horizontal="left"/>
    </xf>
    <xf numFmtId="0" fontId="3" fillId="0" borderId="0" xfId="54" applyFont="1" applyFill="1"/>
    <xf numFmtId="0" fontId="3" fillId="0" borderId="0" xfId="54" applyFont="1" applyFill="1" applyAlignment="1">
      <alignment horizontal="right"/>
    </xf>
    <xf numFmtId="0" fontId="3" fillId="0" borderId="16" xfId="54" applyFont="1" applyFill="1" applyBorder="1" applyAlignment="1">
      <alignment horizontal="center" vertical="center"/>
    </xf>
    <xf numFmtId="0" fontId="3" fillId="3" borderId="17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3" fillId="3" borderId="5" xfId="54" applyFont="1" applyFill="1" applyBorder="1" applyAlignment="1">
      <alignment horizontal="center" vertical="center"/>
    </xf>
    <xf numFmtId="0" fontId="3" fillId="3" borderId="6" xfId="54" applyFont="1" applyFill="1" applyBorder="1" applyAlignment="1">
      <alignment horizontal="center" vertical="center"/>
    </xf>
    <xf numFmtId="0" fontId="3" fillId="0" borderId="18" xfId="54" applyFont="1" applyFill="1" applyBorder="1" applyAlignment="1">
      <alignment horizontal="center" vertical="center"/>
    </xf>
    <xf numFmtId="0" fontId="3" fillId="0" borderId="19" xfId="54" applyFont="1" applyFill="1" applyBorder="1" applyAlignment="1">
      <alignment horizontal="center" vertical="center"/>
    </xf>
    <xf numFmtId="0" fontId="3" fillId="0" borderId="20" xfId="54" applyFont="1" applyFill="1" applyBorder="1" applyAlignment="1">
      <alignment horizontal="center" vertical="center"/>
    </xf>
    <xf numFmtId="0" fontId="3" fillId="0" borderId="21" xfId="54" applyFont="1" applyFill="1" applyBorder="1" applyAlignment="1">
      <alignment horizontal="center" vertical="center"/>
    </xf>
    <xf numFmtId="0" fontId="3" fillId="0" borderId="11" xfId="54" applyFont="1" applyFill="1" applyBorder="1" applyAlignment="1">
      <alignment horizontal="center" vertical="center"/>
    </xf>
    <xf numFmtId="0" fontId="3" fillId="0" borderId="12" xfId="54" applyFont="1" applyFill="1" applyBorder="1" applyAlignment="1">
      <alignment horizontal="center" vertical="center"/>
    </xf>
    <xf numFmtId="184" fontId="3" fillId="0" borderId="14" xfId="54" applyNumberFormat="1" applyFont="1" applyFill="1" applyBorder="1" applyAlignment="1"/>
    <xf numFmtId="0" fontId="3" fillId="0" borderId="15" xfId="54" applyFont="1" applyFill="1" applyBorder="1" applyAlignment="1">
      <alignment horizontal="right"/>
    </xf>
    <xf numFmtId="0" fontId="3" fillId="0" borderId="0" xfId="54" applyFont="1" applyFill="1" applyBorder="1" applyAlignment="1">
      <alignment horizontal="center" vertical="center"/>
    </xf>
    <xf numFmtId="184" fontId="3" fillId="0" borderId="0" xfId="54" applyNumberFormat="1" applyFont="1" applyFill="1" applyBorder="1" applyAlignment="1"/>
    <xf numFmtId="0" fontId="3" fillId="0" borderId="0" xfId="54" applyFont="1" applyFill="1" applyBorder="1" applyAlignment="1">
      <alignment horizontal="right"/>
    </xf>
    <xf numFmtId="0" fontId="8" fillId="0" borderId="0" xfId="11" applyFill="1" applyAlignment="1" applyProtection="1">
      <alignment horizontal="center" vertical="center"/>
    </xf>
    <xf numFmtId="0" fontId="9" fillId="0" borderId="0" xfId="54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1" xfId="0" applyFont="1" applyFill="1" applyBorder="1" applyAlignment="1"/>
    <xf numFmtId="0" fontId="16" fillId="0" borderId="0" xfId="0" applyFont="1" applyBorder="1" applyAlignment="1">
      <alignment horizontal="center" vertical="center"/>
    </xf>
    <xf numFmtId="0" fontId="11" fillId="0" borderId="0" xfId="0" applyFont="1" applyFill="1" applyAlignment="1"/>
    <xf numFmtId="0" fontId="11" fillId="0" borderId="0" xfId="0" applyFont="1" applyFill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7" fillId="0" borderId="2" xfId="54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0" fillId="0" borderId="2" xfId="54" applyNumberFormat="1" applyFont="1" applyFill="1" applyBorder="1" applyAlignment="1">
      <alignment horizontal="center" vertical="center" wrapText="1"/>
    </xf>
    <xf numFmtId="49" fontId="10" fillId="0" borderId="2" xfId="54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19" fillId="0" borderId="2" xfId="0" applyFont="1" applyFill="1" applyBorder="1">
      <alignment vertical="center"/>
    </xf>
    <xf numFmtId="0" fontId="16" fillId="0" borderId="0" xfId="0" applyFont="1" applyFill="1" applyBorder="1" applyAlignment="1"/>
    <xf numFmtId="0" fontId="17" fillId="0" borderId="2" xfId="54" applyFont="1" applyBorder="1" applyAlignment="1">
      <alignment horizontal="center" vertical="center" wrapText="1"/>
    </xf>
    <xf numFmtId="0" fontId="11" fillId="0" borderId="22" xfId="0" applyFont="1" applyFill="1" applyBorder="1">
      <alignment vertical="center"/>
    </xf>
    <xf numFmtId="0" fontId="11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2" xfId="54" applyFont="1" applyBorder="1" applyAlignment="1">
      <alignment horizontal="center" vertical="center"/>
    </xf>
    <xf numFmtId="184" fontId="11" fillId="0" borderId="2" xfId="0" applyNumberFormat="1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54" applyFont="1" applyBorder="1" applyAlignment="1">
      <alignment horizontal="center" vertical="center" wrapText="1"/>
    </xf>
    <xf numFmtId="49" fontId="25" fillId="0" borderId="2" xfId="54" applyNumberFormat="1" applyFont="1" applyBorder="1" applyAlignment="1">
      <alignment horizontal="center" vertical="center" wrapText="1"/>
    </xf>
    <xf numFmtId="0" fontId="25" fillId="0" borderId="2" xfId="54" applyFont="1" applyBorder="1" applyAlignment="1">
      <alignment horizontal="center" vertical="center"/>
    </xf>
    <xf numFmtId="0" fontId="25" fillId="0" borderId="2" xfId="54" applyFont="1" applyBorder="1" applyAlignment="1">
      <alignment horizontal="center" vertical="justify" wrapText="1"/>
    </xf>
    <xf numFmtId="0" fontId="25" fillId="0" borderId="2" xfId="54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/>
    </xf>
    <xf numFmtId="4" fontId="2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6" fillId="0" borderId="2" xfId="0" applyFont="1" applyBorder="1" applyAlignment="1">
      <alignment horizontal="center" vertical="center"/>
    </xf>
    <xf numFmtId="14" fontId="0" fillId="0" borderId="2" xfId="0" applyNumberFormat="1" applyBorder="1">
      <alignment vertical="center"/>
    </xf>
    <xf numFmtId="0" fontId="2" fillId="0" borderId="0" xfId="0" applyFont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>
      <alignment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3" fillId="0" borderId="1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Border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31" fillId="0" borderId="2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185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185" fontId="19" fillId="0" borderId="2" xfId="0" applyNumberFormat="1" applyFont="1" applyFill="1" applyBorder="1" applyAlignment="1">
      <alignment horizontal="left" vertical="center"/>
    </xf>
    <xf numFmtId="14" fontId="19" fillId="0" borderId="2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185" fontId="19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shrinkToFit="1"/>
    </xf>
    <xf numFmtId="0" fontId="31" fillId="0" borderId="0" xfId="0" applyFont="1" applyFill="1" applyAlignment="1"/>
    <xf numFmtId="0" fontId="7" fillId="0" borderId="2" xfId="54" applyFont="1" applyFill="1" applyBorder="1" applyAlignment="1">
      <alignment horizontal="center" vertical="center" wrapText="1"/>
    </xf>
    <xf numFmtId="49" fontId="7" fillId="0" borderId="2" xfId="54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7" fillId="0" borderId="2" xfId="54" applyFont="1" applyFill="1" applyBorder="1" applyAlignment="1">
      <alignment horizontal="center" vertical="justify" wrapText="1"/>
    </xf>
    <xf numFmtId="0" fontId="27" fillId="0" borderId="24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186" fontId="19" fillId="0" borderId="2" xfId="0" applyNumberFormat="1" applyFont="1" applyFill="1" applyBorder="1" applyAlignment="1">
      <alignment horizontal="center" shrinkToFit="1"/>
    </xf>
    <xf numFmtId="0" fontId="28" fillId="0" borderId="2" xfId="0" applyFont="1" applyFill="1" applyBorder="1" applyAlignment="1">
      <alignment vertical="center"/>
    </xf>
    <xf numFmtId="185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" fillId="0" borderId="8" xfId="0" applyFont="1" applyBorder="1">
      <alignment vertical="center"/>
    </xf>
    <xf numFmtId="0" fontId="19" fillId="0" borderId="0" xfId="0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185" fontId="19" fillId="0" borderId="2" xfId="0" applyNumberFormat="1" applyFont="1" applyFill="1" applyBorder="1" applyAlignment="1">
      <alignment horizontal="left" vertical="center" wrapText="1" shrinkToFit="1"/>
    </xf>
    <xf numFmtId="185" fontId="19" fillId="2" borderId="2" xfId="0" applyNumberFormat="1" applyFont="1" applyFill="1" applyBorder="1" applyAlignment="1">
      <alignment horizontal="center" vertical="center"/>
    </xf>
    <xf numFmtId="185" fontId="19" fillId="2" borderId="2" xfId="0" applyNumberFormat="1" applyFont="1" applyFill="1" applyBorder="1" applyAlignment="1">
      <alignment horizontal="left" vertical="center" wrapText="1" shrinkToFit="1"/>
    </xf>
    <xf numFmtId="0" fontId="19" fillId="0" borderId="2" xfId="0" applyNumberFormat="1" applyFont="1" applyFill="1" applyBorder="1" applyAlignment="1">
      <alignment horizontal="left" wrapText="1"/>
    </xf>
    <xf numFmtId="0" fontId="19" fillId="0" borderId="2" xfId="0" applyNumberFormat="1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Fill="1" applyBorder="1" applyAlignment="1">
      <alignment vertical="center"/>
    </xf>
    <xf numFmtId="0" fontId="32" fillId="0" borderId="2" xfId="0" applyFont="1" applyBorder="1">
      <alignment vertical="center"/>
    </xf>
    <xf numFmtId="184" fontId="32" fillId="0" borderId="2" xfId="0" applyNumberFormat="1" applyFont="1" applyBorder="1">
      <alignment vertical="center"/>
    </xf>
    <xf numFmtId="0" fontId="34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35" fillId="0" borderId="0" xfId="0" applyFont="1" applyFill="1" applyBorder="1" applyAlignment="1"/>
    <xf numFmtId="0" fontId="36" fillId="0" borderId="2" xfId="0" applyFont="1" applyFill="1" applyBorder="1" applyAlignment="1"/>
    <xf numFmtId="0" fontId="37" fillId="0" borderId="2" xfId="0" applyFont="1" applyFill="1" applyBorder="1" applyAlignment="1"/>
    <xf numFmtId="0" fontId="37" fillId="0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38" fillId="0" borderId="0" xfId="0" applyFont="1" applyFill="1" applyBorder="1" applyAlignment="1"/>
    <xf numFmtId="0" fontId="39" fillId="0" borderId="0" xfId="0" applyFont="1" applyFill="1" applyBorder="1" applyAlignment="1"/>
    <xf numFmtId="0" fontId="40" fillId="4" borderId="25" xfId="0" applyFont="1" applyFill="1" applyBorder="1" applyAlignment="1">
      <alignment horizontal="left" vertical="center"/>
    </xf>
    <xf numFmtId="0" fontId="41" fillId="4" borderId="25" xfId="0" applyFont="1" applyFill="1" applyBorder="1" applyAlignment="1">
      <alignment horizontal="left" vertical="center"/>
    </xf>
    <xf numFmtId="180" fontId="42" fillId="4" borderId="25" xfId="0" applyNumberFormat="1" applyFont="1" applyFill="1" applyBorder="1" applyAlignment="1">
      <alignment horizontal="right" vertical="center"/>
    </xf>
    <xf numFmtId="0" fontId="40" fillId="5" borderId="25" xfId="0" applyFont="1" applyFill="1" applyBorder="1" applyAlignment="1">
      <alignment horizontal="left" vertical="center"/>
    </xf>
    <xf numFmtId="0" fontId="41" fillId="5" borderId="25" xfId="0" applyFont="1" applyFill="1" applyBorder="1" applyAlignment="1">
      <alignment horizontal="left" vertical="center"/>
    </xf>
    <xf numFmtId="180" fontId="42" fillId="5" borderId="25" xfId="0" applyNumberFormat="1" applyFont="1" applyFill="1" applyBorder="1" applyAlignment="1">
      <alignment horizontal="right" vertical="center"/>
    </xf>
    <xf numFmtId="0" fontId="40" fillId="6" borderId="25" xfId="0" applyFont="1" applyFill="1" applyBorder="1" applyAlignment="1">
      <alignment horizontal="left" vertical="center"/>
    </xf>
    <xf numFmtId="0" fontId="41" fillId="6" borderId="25" xfId="0" applyFont="1" applyFill="1" applyBorder="1" applyAlignment="1">
      <alignment horizontal="left" vertical="center"/>
    </xf>
    <xf numFmtId="180" fontId="40" fillId="6" borderId="25" xfId="0" applyNumberFormat="1" applyFont="1" applyFill="1" applyBorder="1" applyAlignment="1">
      <alignment horizontal="right" vertical="center"/>
    </xf>
    <xf numFmtId="0" fontId="40" fillId="0" borderId="25" xfId="0" applyFont="1" applyFill="1" applyBorder="1" applyAlignment="1">
      <alignment horizontal="left" vertical="center"/>
    </xf>
    <xf numFmtId="0" fontId="41" fillId="0" borderId="25" xfId="0" applyFont="1" applyFill="1" applyBorder="1" applyAlignment="1">
      <alignment horizontal="left" vertical="center"/>
    </xf>
    <xf numFmtId="180" fontId="40" fillId="0" borderId="25" xfId="0" applyNumberFormat="1" applyFont="1" applyFill="1" applyBorder="1" applyAlignment="1">
      <alignment horizontal="right" vertical="center"/>
    </xf>
    <xf numFmtId="0" fontId="40" fillId="0" borderId="25" xfId="0" applyFont="1" applyFill="1" applyBorder="1" applyAlignment="1">
      <alignment horizontal="left" vertical="center"/>
    </xf>
    <xf numFmtId="0" fontId="41" fillId="0" borderId="25" xfId="0" applyFont="1" applyFill="1" applyBorder="1" applyAlignment="1">
      <alignment horizontal="left" vertical="center"/>
    </xf>
    <xf numFmtId="187" fontId="40" fillId="6" borderId="25" xfId="0" applyNumberFormat="1" applyFont="1" applyFill="1" applyBorder="1" applyAlignment="1">
      <alignment horizontal="right" vertical="center"/>
    </xf>
    <xf numFmtId="187" fontId="42" fillId="6" borderId="25" xfId="0" applyNumberFormat="1" applyFont="1" applyFill="1" applyBorder="1" applyAlignment="1">
      <alignment horizontal="right" vertical="center"/>
    </xf>
    <xf numFmtId="187" fontId="40" fillId="0" borderId="25" xfId="0" applyNumberFormat="1" applyFont="1" applyFill="1" applyBorder="1" applyAlignment="1">
      <alignment horizontal="right" vertical="center"/>
    </xf>
    <xf numFmtId="187" fontId="42" fillId="0" borderId="25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3" fillId="0" borderId="0" xfId="0" applyFont="1" applyAlignment="1"/>
    <xf numFmtId="0" fontId="44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3" fillId="0" borderId="2" xfId="0" applyFont="1" applyBorder="1" applyAlignment="1"/>
    <xf numFmtId="0" fontId="3" fillId="0" borderId="0" xfId="0" applyFont="1" applyBorder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3" fillId="0" borderId="0" xfId="0" applyFont="1" applyBorder="1" applyAlignment="1">
      <alignment horizontal="center" vertical="center"/>
    </xf>
    <xf numFmtId="0" fontId="46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1" fillId="0" borderId="0" xfId="0" applyFont="1" applyAlignment="1"/>
    <xf numFmtId="0" fontId="46" fillId="0" borderId="2" xfId="0" applyFont="1" applyBorder="1" applyAlignment="1">
      <alignment horizontal="center" vertical="center" wrapText="1"/>
    </xf>
    <xf numFmtId="43" fontId="11" fillId="0" borderId="2" xfId="0" applyNumberFormat="1" applyFont="1" applyFill="1" applyBorder="1">
      <alignment vertical="center"/>
    </xf>
    <xf numFmtId="43" fontId="11" fillId="0" borderId="2" xfId="0" applyNumberFormat="1" applyFont="1" applyBorder="1" applyAlignment="1">
      <alignment horizontal="right" vertical="center"/>
    </xf>
    <xf numFmtId="43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3" fontId="0" fillId="0" borderId="2" xfId="0" applyNumberFormat="1" applyBorder="1">
      <alignment vertical="center"/>
    </xf>
    <xf numFmtId="43" fontId="0" fillId="0" borderId="2" xfId="0" applyNumberForma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43" fontId="0" fillId="0" borderId="0" xfId="0" applyNumberFormat="1" applyBorder="1">
      <alignment vertical="center"/>
    </xf>
    <xf numFmtId="43" fontId="0" fillId="0" borderId="0" xfId="0" applyNumberFormat="1" applyBorder="1" applyAlignment="1">
      <alignment horizontal="right" vertic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5" fillId="0" borderId="8" xfId="0" applyFont="1" applyBorder="1" applyAlignment="1">
      <alignment horizontal="right"/>
    </xf>
    <xf numFmtId="0" fontId="25" fillId="0" borderId="22" xfId="0" applyFont="1" applyBorder="1" applyAlignment="1">
      <alignment horizontal="right"/>
    </xf>
    <xf numFmtId="0" fontId="25" fillId="0" borderId="23" xfId="0" applyFont="1" applyBorder="1" applyAlignment="1">
      <alignment horizontal="right"/>
    </xf>
    <xf numFmtId="0" fontId="7" fillId="0" borderId="2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" xfId="0" applyFont="1" applyBorder="1" applyAlignment="1"/>
    <xf numFmtId="0" fontId="7" fillId="0" borderId="8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7" borderId="0" xfId="54" applyFont="1" applyFill="1" applyAlignment="1">
      <alignment vertical="center"/>
    </xf>
    <xf numFmtId="0" fontId="0" fillId="7" borderId="0" xfId="0" applyFill="1">
      <alignment vertical="center"/>
    </xf>
    <xf numFmtId="0" fontId="7" fillId="7" borderId="0" xfId="54" applyFill="1"/>
    <xf numFmtId="0" fontId="8" fillId="7" borderId="0" xfId="11" applyFill="1" applyAlignment="1" applyProtection="1">
      <alignment horizontal="center" vertical="center"/>
    </xf>
    <xf numFmtId="0" fontId="9" fillId="7" borderId="0" xfId="54" applyFont="1" applyFill="1" applyAlignment="1">
      <alignment horizontal="center" vertical="center" wrapText="1"/>
    </xf>
    <xf numFmtId="0" fontId="9" fillId="7" borderId="0" xfId="54" applyFont="1" applyFill="1" applyAlignment="1">
      <alignment vertical="center" wrapText="1"/>
    </xf>
    <xf numFmtId="0" fontId="50" fillId="0" borderId="0" xfId="0" applyFont="1" applyAlignment="1"/>
    <xf numFmtId="0" fontId="7" fillId="0" borderId="0" xfId="0" applyFont="1" applyBorder="1" applyAlignment="1"/>
    <xf numFmtId="0" fontId="51" fillId="0" borderId="2" xfId="0" applyFont="1" applyFill="1" applyBorder="1" applyAlignment="1">
      <alignment horizontal="center" wrapText="1"/>
    </xf>
    <xf numFmtId="0" fontId="51" fillId="0" borderId="2" xfId="0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horizontal="center"/>
    </xf>
    <xf numFmtId="49" fontId="51" fillId="0" borderId="2" xfId="0" applyNumberFormat="1" applyFont="1" applyFill="1" applyBorder="1" applyAlignment="1">
      <alignment horizontal="center"/>
    </xf>
    <xf numFmtId="184" fontId="11" fillId="0" borderId="2" xfId="9" applyNumberFormat="1" applyFont="1" applyFill="1" applyBorder="1" applyAlignment="1"/>
    <xf numFmtId="0" fontId="19" fillId="7" borderId="2" xfId="0" applyFont="1" applyFill="1" applyBorder="1" applyAlignment="1">
      <alignment horizontal="center"/>
    </xf>
    <xf numFmtId="184" fontId="11" fillId="0" borderId="2" xfId="0" applyNumberFormat="1" applyFont="1" applyFill="1" applyBorder="1" applyAlignment="1"/>
    <xf numFmtId="188" fontId="11" fillId="0" borderId="2" xfId="0" applyNumberFormat="1" applyFont="1" applyFill="1" applyBorder="1" applyAlignment="1"/>
    <xf numFmtId="0" fontId="51" fillId="0" borderId="24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/>
    </xf>
    <xf numFmtId="0" fontId="51" fillId="0" borderId="26" xfId="0" applyFont="1" applyFill="1" applyBorder="1" applyAlignment="1">
      <alignment horizontal="center" vertical="center"/>
    </xf>
    <xf numFmtId="0" fontId="51" fillId="0" borderId="19" xfId="0" applyFont="1" applyFill="1" applyBorder="1" applyAlignment="1">
      <alignment horizontal="center" vertical="center"/>
    </xf>
    <xf numFmtId="49" fontId="19" fillId="0" borderId="24" xfId="0" applyNumberFormat="1" applyFont="1" applyFill="1" applyBorder="1" applyAlignment="1">
      <alignment horizontal="center"/>
    </xf>
    <xf numFmtId="184" fontId="11" fillId="0" borderId="24" xfId="0" applyNumberFormat="1" applyFont="1" applyFill="1" applyBorder="1" applyAlignment="1"/>
    <xf numFmtId="184" fontId="11" fillId="0" borderId="2" xfId="0" applyNumberFormat="1" applyFont="1" applyFill="1" applyBorder="1" applyAlignment="1">
      <alignment horizontal="right"/>
    </xf>
    <xf numFmtId="184" fontId="11" fillId="7" borderId="2" xfId="0" applyNumberFormat="1" applyFont="1" applyFill="1" applyBorder="1" applyAlignment="1">
      <alignment horizontal="right"/>
    </xf>
    <xf numFmtId="0" fontId="51" fillId="0" borderId="19" xfId="0" applyFont="1" applyFill="1" applyBorder="1" applyAlignment="1">
      <alignment horizontal="center"/>
    </xf>
    <xf numFmtId="49" fontId="19" fillId="0" borderId="19" xfId="0" applyNumberFormat="1" applyFont="1" applyFill="1" applyBorder="1" applyAlignment="1">
      <alignment horizontal="center"/>
    </xf>
    <xf numFmtId="184" fontId="11" fillId="0" borderId="19" xfId="0" applyNumberFormat="1" applyFont="1" applyFill="1" applyBorder="1" applyAlignment="1"/>
    <xf numFmtId="49" fontId="11" fillId="0" borderId="24" xfId="0" applyNumberFormat="1" applyFont="1" applyFill="1" applyBorder="1" applyAlignment="1">
      <alignment horizontal="center"/>
    </xf>
    <xf numFmtId="49" fontId="11" fillId="0" borderId="26" xfId="0" applyNumberFormat="1" applyFont="1" applyFill="1" applyBorder="1" applyAlignment="1">
      <alignment horizontal="center"/>
    </xf>
    <xf numFmtId="0" fontId="51" fillId="8" borderId="19" xfId="0" applyFont="1" applyFill="1" applyBorder="1" applyAlignment="1">
      <alignment horizontal="center"/>
    </xf>
    <xf numFmtId="0" fontId="52" fillId="8" borderId="19" xfId="0" applyFont="1" applyFill="1" applyBorder="1" applyAlignment="1">
      <alignment horizontal="left"/>
    </xf>
    <xf numFmtId="184" fontId="19" fillId="0" borderId="19" xfId="0" applyNumberFormat="1" applyFont="1" applyFill="1" applyBorder="1" applyAlignment="1"/>
    <xf numFmtId="184" fontId="19" fillId="0" borderId="2" xfId="0" applyNumberFormat="1" applyFont="1" applyFill="1" applyBorder="1" applyAlignment="1"/>
    <xf numFmtId="0" fontId="0" fillId="0" borderId="0" xfId="0" applyFont="1">
      <alignment vertical="center"/>
    </xf>
    <xf numFmtId="0" fontId="29" fillId="0" borderId="0" xfId="0" applyFont="1" applyAlignment="1"/>
    <xf numFmtId="0" fontId="12" fillId="0" borderId="0" xfId="0" applyFont="1" applyAlignment="1">
      <alignment horizontal="center"/>
    </xf>
    <xf numFmtId="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/>
    </xf>
    <xf numFmtId="0" fontId="46" fillId="0" borderId="0" xfId="0" applyFont="1" applyFill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 wrapText="1"/>
    </xf>
    <xf numFmtId="43" fontId="19" fillId="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  <xf numFmtId="43" fontId="11" fillId="0" borderId="0" xfId="0" applyNumberFormat="1" applyFont="1" applyFill="1" applyBorder="1">
      <alignment vertical="center"/>
    </xf>
    <xf numFmtId="0" fontId="0" fillId="3" borderId="27" xfId="0" applyFill="1" applyBorder="1" applyAlignment="1">
      <alignment horizontal="center" vertical="center"/>
    </xf>
    <xf numFmtId="184" fontId="0" fillId="9" borderId="27" xfId="0" applyNumberFormat="1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29" fillId="0" borderId="0" xfId="0" applyFont="1" applyFill="1" applyAlignment="1"/>
    <xf numFmtId="0" fontId="7" fillId="0" borderId="8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wrapText="1"/>
    </xf>
    <xf numFmtId="0" fontId="54" fillId="0" borderId="0" xfId="0" applyFont="1" applyAlignment="1"/>
    <xf numFmtId="0" fontId="55" fillId="13" borderId="0" xfId="11" applyFont="1" applyFill="1" applyAlignment="1" applyProtection="1">
      <alignment horizontal="center" vertical="center"/>
    </xf>
    <xf numFmtId="0" fontId="54" fillId="0" borderId="0" xfId="54" applyFont="1" applyAlignment="1">
      <alignment vertical="center"/>
    </xf>
    <xf numFmtId="4" fontId="7" fillId="0" borderId="2" xfId="0" applyNumberFormat="1" applyFont="1" applyBorder="1" applyAlignment="1"/>
    <xf numFmtId="0" fontId="54" fillId="0" borderId="0" xfId="54" applyFont="1" applyAlignment="1">
      <alignment horizontal="center" vertical="center" wrapText="1"/>
    </xf>
    <xf numFmtId="0" fontId="54" fillId="0" borderId="0" xfId="54" applyFont="1" applyAlignment="1">
      <alignment vertical="center" wrapText="1"/>
    </xf>
    <xf numFmtId="0" fontId="54" fillId="0" borderId="0" xfId="54" applyFont="1"/>
    <xf numFmtId="0" fontId="55" fillId="0" borderId="0" xfId="11" applyFont="1" applyAlignment="1" applyProtection="1">
      <alignment horizontal="center" vertical="center"/>
    </xf>
    <xf numFmtId="0" fontId="7" fillId="0" borderId="28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53" fillId="0" borderId="0" xfId="0" applyFont="1" applyAlignment="1">
      <alignment vertical="center"/>
    </xf>
    <xf numFmtId="0" fontId="53" fillId="0" borderId="0" xfId="0" applyFont="1" applyAlignment="1">
      <alignment wrapText="1"/>
    </xf>
    <xf numFmtId="0" fontId="20" fillId="0" borderId="0" xfId="0" applyFont="1" applyFill="1" applyBorder="1" applyAlignment="1">
      <alignment horizontal="center" vertical="center"/>
    </xf>
    <xf numFmtId="184" fontId="11" fillId="0" borderId="2" xfId="0" applyNumberFormat="1" applyFont="1" applyFill="1" applyBorder="1">
      <alignment vertical="center"/>
    </xf>
    <xf numFmtId="4" fontId="11" fillId="0" borderId="2" xfId="0" applyNumberFormat="1" applyFont="1" applyFill="1" applyBorder="1">
      <alignment vertical="center"/>
    </xf>
    <xf numFmtId="4" fontId="11" fillId="0" borderId="0" xfId="0" applyNumberFormat="1" applyFont="1" applyFill="1" applyBorder="1">
      <alignment vertical="center"/>
    </xf>
    <xf numFmtId="0" fontId="11" fillId="2" borderId="2" xfId="0" applyFont="1" applyFill="1" applyBorder="1" applyAlignment="1">
      <alignment vertical="center" wrapText="1"/>
    </xf>
    <xf numFmtId="0" fontId="56" fillId="0" borderId="1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0" xfId="0" applyAlignment="1">
      <alignment vertical="center" wrapText="1"/>
    </xf>
    <xf numFmtId="0" fontId="26" fillId="0" borderId="0" xfId="0" applyFont="1">
      <alignment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霓付 [0]_97MBO" xfId="26"/>
    <cellStyle name="计算" xfId="27" builtinId="22"/>
    <cellStyle name="千分位_ 白土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烹拳_97MBO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千位分隔 2" xfId="57"/>
    <cellStyle name="烹拳 [0]_97MBO" xfId="58"/>
    <cellStyle name="普通_ 白土" xfId="59"/>
    <cellStyle name="千分位[0]_ 白土" xfId="60"/>
    <cellStyle name="千位[0]_laroux" xfId="61"/>
    <cellStyle name="千位_laroux" xfId="62"/>
    <cellStyle name="千位分隔 2 2" xfId="63"/>
    <cellStyle name="千位分隔 3" xfId="64"/>
    <cellStyle name="钎霖_laroux" xfId="65"/>
    <cellStyle name="样式 1" xfId="6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2DCDB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6.xml"/><Relationship Id="rId33" Type="http://schemas.openxmlformats.org/officeDocument/2006/relationships/externalLink" Target="externalLinks/externalLink5.xml"/><Relationship Id="rId32" Type="http://schemas.openxmlformats.org/officeDocument/2006/relationships/externalLink" Target="externalLinks/externalLink4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19051</xdr:colOff>
      <xdr:row>16</xdr:row>
      <xdr:rowOff>38099</xdr:rowOff>
    </xdr:from>
    <xdr:to>
      <xdr:col>1</xdr:col>
      <xdr:colOff>657226</xdr:colOff>
      <xdr:row>16</xdr:row>
      <xdr:rowOff>485774</xdr:rowOff>
    </xdr:to>
    <xdr:cxnSp>
      <xdr:nvCxnSpPr>
        <xdr:cNvPr id="3" name="直接连接符 2"/>
        <xdr:cNvCxnSpPr/>
      </xdr:nvCxnSpPr>
      <xdr:spPr>
        <a:xfrm rot="10800000" flipV="1">
          <a:off x="1047750" y="6616065"/>
          <a:ext cx="514350" cy="447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19052</xdr:colOff>
      <xdr:row>16</xdr:row>
      <xdr:rowOff>38099</xdr:rowOff>
    </xdr:from>
    <xdr:to>
      <xdr:col>4</xdr:col>
      <xdr:colOff>1028700</xdr:colOff>
      <xdr:row>16</xdr:row>
      <xdr:rowOff>485772</xdr:rowOff>
    </xdr:to>
    <xdr:cxnSp>
      <xdr:nvCxnSpPr>
        <xdr:cNvPr id="4" name="直接连接符 3"/>
        <xdr:cNvCxnSpPr/>
      </xdr:nvCxnSpPr>
      <xdr:spPr>
        <a:xfrm rot="10800000" flipV="1">
          <a:off x="3514725" y="6616065"/>
          <a:ext cx="514350" cy="447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www.yw.gov.cn\My%20Documents\XWM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www.yw.gov.cn\&#22269;&#31246;\share\XWM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yw.gov.cn\My%20Documents\XWM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yw.gov.cn\&#22269;&#31246;\share\XWM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0&#24180;7&#26376;&#20221;&#30424;&#28857;\&#23454;&#30424;&#25552;&#20379;\2020-7&#30424;&#28857;&#34920;%20%20(26959)-&#36213;&#3339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0-9&#26376;&#30424;&#28857;-&#29579;&#29577;&#29738;\2020-9&#26376;&#30424;&#28857;\&#30424;&#28857;&#27169;&#29256;2020.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1)"/>
      <sheetName val="Sheet1 (17)"/>
      <sheetName val="Sheet1 (16)"/>
      <sheetName val="Sheet1 (15)"/>
      <sheetName val="Sheet1 (14)"/>
      <sheetName val="Sheet1 (13)"/>
      <sheetName val="Sheet1 (12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7)"/>
      <sheetName val="Sheet1 (16)"/>
      <sheetName val="Sheet1 (15)"/>
      <sheetName val="Sheet1 (14)"/>
      <sheetName val="Sheet1 (13)"/>
      <sheetName val="Sheet1 (12)"/>
      <sheetName val="Sheet1 (11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1)"/>
      <sheetName val="Sheet1 (17)"/>
      <sheetName val="Sheet1 (16)"/>
      <sheetName val="Sheet1 (15)"/>
      <sheetName val="Sheet1 (14)"/>
      <sheetName val="Sheet1 (13)"/>
      <sheetName val="Sheet1 (12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7)"/>
      <sheetName val="Sheet1 (16)"/>
      <sheetName val="Sheet1 (15)"/>
      <sheetName val="Sheet1 (14)"/>
      <sheetName val="Sheet1 (13)"/>
      <sheetName val="Sheet1 (12)"/>
      <sheetName val="Sheet1 (11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现金汇总"/>
      <sheetName val="货币资金（现金）1"/>
      <sheetName val="货币资金（银行存款+其他货币资金）汇总"/>
      <sheetName val="货币资金（银行存款+其他货币资金）2"/>
      <sheetName val="附件-银行存款余额调节表"/>
      <sheetName val="应收票据汇总"/>
      <sheetName val="应收票据3"/>
      <sheetName val="应收利息4"/>
      <sheetName val="应收股利5"/>
      <sheetName val="存货--原材料-实仓"/>
      <sheetName val="存货--原材料 -虚仓"/>
      <sheetName val="半成品"/>
      <sheetName val="存货-仓存修理备件9"/>
      <sheetName val="库存-其他10"/>
      <sheetName val="库存内-低值易耗品11"/>
      <sheetName val="在用周转-低值易耗品12"/>
      <sheetName val="产成品-仓存产品14"/>
      <sheetName val="长期股权投资汇总"/>
      <sheetName val="长期股权投资明细表18"/>
      <sheetName val="投资性房地产汇总"/>
      <sheetName val="投资性房地产31"/>
      <sheetName val="存货-商品房34"/>
    </sheetNames>
    <sheetDataSet>
      <sheetData sheetId="0">
        <row r="5">
          <cell r="A5" t="str">
            <v>单位名称：潍坊工厂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2019年11月末资产清查（问题及处理意见）汇总"/>
      <sheetName val="资产清查责任部门划分"/>
      <sheetName val="现金汇总"/>
      <sheetName val="货币资金（现金）1"/>
      <sheetName val="货币资金（银行存款+其他货币资金）汇总"/>
      <sheetName val="货币资金（银行存款+其他货币资金）2"/>
      <sheetName val="附件-银行存款余额调节表"/>
      <sheetName val="应收票据汇总"/>
      <sheetName val="应收票据3"/>
      <sheetName val="应收利息4"/>
      <sheetName val="应收股利5"/>
      <sheetName val="资产盘点汇总表"/>
      <sheetName val="存货按类别汇总表"/>
      <sheetName val="存货--原材料-实仓"/>
      <sheetName val="存货--原材料-虚仓"/>
      <sheetName val="存货-委托加工物资 1-2"/>
      <sheetName val="存货仓存-半成品2"/>
      <sheetName val="存货-仓存修理备件9"/>
      <sheetName val="库存-其他10"/>
      <sheetName val="库存内-低值易耗品11"/>
      <sheetName val="在用周转-低值易耗品12"/>
      <sheetName val="存货-在产品3"/>
      <sheetName val="存货-库存商品4"/>
      <sheetName val="产成品-仓存产品14"/>
      <sheetName val="存货-发出商品库-按客户5"/>
      <sheetName val="存货-外协物资6"/>
      <sheetName val="存货-外借物资7"/>
      <sheetName val="长期股权投资汇总"/>
      <sheetName val="长期股权投资明细表18"/>
      <sheetName val="固定资产"/>
      <sheetName val="固定资产-房屋1 "/>
      <sheetName val="固定资产-机器设备2"/>
      <sheetName val="固定资产-运输工具3"/>
      <sheetName val="固定资产-电子设备4"/>
      <sheetName val="固定资产-办公设备5"/>
      <sheetName val="固定资产-模具6"/>
      <sheetName val="固定资产-其它7"/>
      <sheetName val="固定资产-外协资产8"/>
      <sheetName val="固定资产-外借资产9"/>
      <sheetName val="投资性房地产汇总"/>
      <sheetName val="投资性房地产31"/>
      <sheetName val="在建工程汇总 "/>
      <sheetName val="在建工程1"/>
      <sheetName val="工程物资2"/>
      <sheetName val="存货-商品房34"/>
      <sheetName val="无形资产"/>
      <sheetName val="无形资产--土地1"/>
      <sheetName val="资产-低值易耗品及办公用品"/>
      <sheetName val="备查账37"/>
      <sheetName val="盘点要求"/>
      <sheetName val="本公司寄存在外部物资"/>
      <sheetName val="外部寄存在我公司的资产"/>
      <sheetName val="外借未还的资产"/>
      <sheetName val="账外物资--材料"/>
      <sheetName val="账外物资--资产"/>
      <sheetName val="账外物资--其它"/>
      <sheetName val="需要处理--材料"/>
      <sheetName val="需要处理-固定资产"/>
      <sheetName val="本单位闲置6个月以上可调配其它公司使用材料"/>
      <sheetName val="其他问题"/>
    </sheetNames>
    <sheetDataSet>
      <sheetData sheetId="0">
        <row r="5">
          <cell r="A5" t="str">
            <v>单位名称：*****</v>
          </cell>
        </row>
        <row r="6">
          <cell r="A6" t="str">
            <v>清查基准日：年 月 日</v>
          </cell>
        </row>
        <row r="8">
          <cell r="A8" t="str">
            <v>单位总经理：***</v>
          </cell>
        </row>
        <row r="10">
          <cell r="A10" t="str">
            <v>单位物资部门负责人：***</v>
          </cell>
        </row>
        <row r="11">
          <cell r="A11" t="str">
            <v>会计审核人：***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7"/>
  <sheetViews>
    <sheetView workbookViewId="0">
      <selection activeCell="E26" sqref="E26"/>
    </sheetView>
  </sheetViews>
  <sheetFormatPr defaultColWidth="9" defaultRowHeight="13.5"/>
  <cols>
    <col min="1" max="1" width="4.625" customWidth="1"/>
    <col min="2" max="2" width="14.375" customWidth="1"/>
    <col min="3" max="3" width="9.125" customWidth="1"/>
    <col min="4" max="4" width="24.875" customWidth="1"/>
    <col min="5" max="5" width="7.375" customWidth="1"/>
    <col min="6" max="6" width="25.25" customWidth="1"/>
    <col min="7" max="7" width="23.375" customWidth="1"/>
    <col min="8" max="8" width="12.75" customWidth="1"/>
    <col min="9" max="9" width="9.625" customWidth="1"/>
  </cols>
  <sheetData>
    <row r="1" ht="25.5" spans="1:8">
      <c r="A1" s="387" t="s">
        <v>0</v>
      </c>
      <c r="B1" s="387"/>
      <c r="C1" s="387"/>
      <c r="D1" s="387"/>
      <c r="E1" s="387"/>
      <c r="F1" s="387"/>
      <c r="G1" s="387"/>
      <c r="H1" s="387"/>
    </row>
    <row r="2" ht="39.75" customHeight="1" spans="1:11">
      <c r="A2" s="388" t="s">
        <v>1</v>
      </c>
      <c r="B2" s="389" t="s">
        <v>2</v>
      </c>
      <c r="C2" s="389" t="s">
        <v>3</v>
      </c>
      <c r="D2" s="389" t="s">
        <v>4</v>
      </c>
      <c r="E2" s="389" t="s">
        <v>5</v>
      </c>
      <c r="F2" s="389" t="s">
        <v>6</v>
      </c>
      <c r="G2" s="389" t="s">
        <v>7</v>
      </c>
      <c r="H2" s="389" t="s">
        <v>8</v>
      </c>
      <c r="I2" s="389" t="s">
        <v>9</v>
      </c>
      <c r="K2" s="398"/>
    </row>
    <row r="3" ht="25.5" customHeight="1" spans="1:9">
      <c r="A3" s="390">
        <v>1</v>
      </c>
      <c r="B3" s="349"/>
      <c r="C3" s="349"/>
      <c r="D3" s="391"/>
      <c r="E3" s="392"/>
      <c r="F3" s="393"/>
      <c r="G3" s="393"/>
      <c r="H3" s="393"/>
      <c r="I3" s="162"/>
    </row>
    <row r="4" ht="25.5" customHeight="1" spans="1:9">
      <c r="A4" s="390">
        <v>2</v>
      </c>
      <c r="B4" s="394"/>
      <c r="C4" s="394"/>
      <c r="D4" s="391"/>
      <c r="E4" s="392"/>
      <c r="F4" s="393"/>
      <c r="G4" s="393"/>
      <c r="H4" s="393"/>
      <c r="I4" s="162"/>
    </row>
    <row r="5" ht="25.5" customHeight="1" spans="1:9">
      <c r="A5" s="390">
        <v>3</v>
      </c>
      <c r="B5" s="394"/>
      <c r="C5" s="394"/>
      <c r="D5" s="391"/>
      <c r="E5" s="392"/>
      <c r="F5" s="393"/>
      <c r="G5" s="393"/>
      <c r="H5" s="393"/>
      <c r="I5" s="162"/>
    </row>
    <row r="6" ht="25.5" customHeight="1" spans="1:9">
      <c r="A6" s="390">
        <v>4</v>
      </c>
      <c r="B6" s="349"/>
      <c r="C6" s="349"/>
      <c r="D6" s="391"/>
      <c r="E6" s="161"/>
      <c r="F6" s="393"/>
      <c r="G6" s="393"/>
      <c r="H6" s="393"/>
      <c r="I6" s="162"/>
    </row>
    <row r="7" ht="25.5" customHeight="1" spans="1:9">
      <c r="A7" s="390">
        <v>5</v>
      </c>
      <c r="B7" s="349"/>
      <c r="C7" s="349"/>
      <c r="D7" s="391"/>
      <c r="E7" s="9"/>
      <c r="F7" s="393"/>
      <c r="G7" s="393"/>
      <c r="H7" s="393"/>
      <c r="I7" s="162"/>
    </row>
    <row r="8" ht="25.5" customHeight="1" spans="1:9">
      <c r="A8" s="390">
        <v>6</v>
      </c>
      <c r="B8" s="349"/>
      <c r="C8" s="349"/>
      <c r="D8" s="391"/>
      <c r="E8" s="125"/>
      <c r="F8" s="393"/>
      <c r="G8" s="393"/>
      <c r="H8" s="393"/>
      <c r="I8" s="162"/>
    </row>
    <row r="9" ht="25.5" customHeight="1" spans="1:9">
      <c r="A9" s="390">
        <v>7</v>
      </c>
      <c r="B9" s="349"/>
      <c r="C9" s="349"/>
      <c r="D9" s="391"/>
      <c r="E9" s="125"/>
      <c r="F9" s="162"/>
      <c r="G9" s="162"/>
      <c r="H9" s="162"/>
      <c r="I9" s="162"/>
    </row>
    <row r="10" ht="25.5" customHeight="1" spans="1:9">
      <c r="A10" s="390">
        <v>8</v>
      </c>
      <c r="B10" s="349"/>
      <c r="C10" s="349"/>
      <c r="D10" s="391"/>
      <c r="E10" s="125"/>
      <c r="F10" s="162"/>
      <c r="G10" s="162"/>
      <c r="H10" s="162"/>
      <c r="I10" s="162"/>
    </row>
    <row r="11" ht="25.5" customHeight="1" spans="1:9">
      <c r="A11" s="390">
        <v>9</v>
      </c>
      <c r="B11" s="349"/>
      <c r="C11" s="349"/>
      <c r="D11" s="391"/>
      <c r="E11" s="125"/>
      <c r="F11" s="162"/>
      <c r="G11" s="162"/>
      <c r="H11" s="162"/>
      <c r="I11" s="162"/>
    </row>
    <row r="12" ht="25.5" customHeight="1" spans="1:9">
      <c r="A12" s="390">
        <v>10</v>
      </c>
      <c r="B12" s="394"/>
      <c r="C12" s="394"/>
      <c r="D12" s="391"/>
      <c r="E12" s="162"/>
      <c r="F12" s="162"/>
      <c r="G12" s="162"/>
      <c r="H12" s="162"/>
      <c r="I12" s="162"/>
    </row>
    <row r="13" ht="25.5" customHeight="1" spans="1:9">
      <c r="A13" s="390">
        <v>11</v>
      </c>
      <c r="B13" s="394"/>
      <c r="C13" s="394"/>
      <c r="D13" s="395"/>
      <c r="E13" s="396"/>
      <c r="F13" s="396"/>
      <c r="G13" s="396"/>
      <c r="H13" s="162"/>
      <c r="I13" s="162"/>
    </row>
    <row r="14" ht="25.5" customHeight="1" spans="1:9">
      <c r="A14" s="390">
        <v>12</v>
      </c>
      <c r="B14" s="59"/>
      <c r="C14" s="59"/>
      <c r="D14" s="162"/>
      <c r="E14" s="162"/>
      <c r="F14" s="162"/>
      <c r="G14" s="162"/>
      <c r="H14" s="162"/>
      <c r="I14" s="162"/>
    </row>
    <row r="15" ht="21.75" customHeight="1" spans="2:2">
      <c r="B15" t="s">
        <v>10</v>
      </c>
    </row>
    <row r="16" spans="2:9">
      <c r="B16" s="397"/>
      <c r="C16" s="397"/>
      <c r="D16" s="397"/>
      <c r="E16" s="397"/>
      <c r="F16" s="397"/>
      <c r="G16" s="397"/>
      <c r="H16" s="397"/>
      <c r="I16" s="397"/>
    </row>
    <row r="17" spans="2:7">
      <c r="B17" t="s">
        <v>11</v>
      </c>
      <c r="E17" t="s">
        <v>12</v>
      </c>
      <c r="G17" t="s">
        <v>13</v>
      </c>
    </row>
  </sheetData>
  <mergeCells count="1">
    <mergeCell ref="A1:H1"/>
  </mergeCells>
  <pageMargins left="0.708661417322835" right="0.708661417322835" top="0.748031496062992" bottom="0.748031496062992" header="0.31496062992126" footer="0.31496062992126"/>
  <pageSetup paperSize="9" scale="80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3" topLeftCell="A4" activePane="bottomLeft" state="frozen"/>
      <selection/>
      <selection pane="bottomLeft" activeCell="K27" sqref="K27"/>
    </sheetView>
  </sheetViews>
  <sheetFormatPr defaultColWidth="9" defaultRowHeight="13.5"/>
  <cols>
    <col min="1" max="1" width="7.25" customWidth="1"/>
    <col min="2" max="2" width="15" customWidth="1"/>
    <col min="3" max="3" width="13" customWidth="1"/>
    <col min="4" max="4" width="19.125" customWidth="1"/>
    <col min="5" max="5" width="13" customWidth="1"/>
    <col min="6" max="6" width="19.125" customWidth="1"/>
    <col min="7" max="7" width="13" customWidth="1"/>
    <col min="8" max="8" width="17.625" customWidth="1"/>
    <col min="9" max="9" width="7.25" customWidth="1"/>
  </cols>
  <sheetData>
    <row r="1" ht="20.25" spans="1:9">
      <c r="A1" s="2" t="s">
        <v>134</v>
      </c>
      <c r="B1" s="2"/>
      <c r="C1" s="2"/>
      <c r="D1" s="2"/>
      <c r="E1" s="2"/>
      <c r="F1" s="2"/>
      <c r="G1" s="2"/>
      <c r="H1" s="2"/>
      <c r="I1" s="2"/>
    </row>
    <row r="2" s="7" customFormat="1" ht="39" customHeight="1" spans="1:11">
      <c r="A2" s="158" t="e">
        <f>#REF!</f>
        <v>#REF!</v>
      </c>
      <c r="B2" s="158"/>
      <c r="C2" s="5"/>
      <c r="D2" s="6"/>
      <c r="E2" s="14" t="e">
        <f>#REF!</f>
        <v>#REF!</v>
      </c>
      <c r="F2" s="8"/>
      <c r="G2" s="8"/>
      <c r="H2" s="248" t="s">
        <v>125</v>
      </c>
      <c r="I2" s="248"/>
      <c r="J2" s="8"/>
      <c r="K2" s="8"/>
    </row>
    <row r="3" s="7" customFormat="1" ht="21.75" customHeight="1" spans="1:9">
      <c r="A3" s="249" t="s">
        <v>1</v>
      </c>
      <c r="B3" s="249" t="s">
        <v>135</v>
      </c>
      <c r="C3" s="249" t="s">
        <v>92</v>
      </c>
      <c r="D3" s="249" t="s">
        <v>136</v>
      </c>
      <c r="E3" s="249" t="s">
        <v>130</v>
      </c>
      <c r="F3" s="249" t="s">
        <v>131</v>
      </c>
      <c r="G3" s="249" t="s">
        <v>132</v>
      </c>
      <c r="H3" s="249" t="s">
        <v>133</v>
      </c>
      <c r="I3" s="249" t="s">
        <v>24</v>
      </c>
    </row>
    <row r="4" ht="14.25" spans="1:10">
      <c r="A4" s="249">
        <v>1</v>
      </c>
      <c r="B4" s="249"/>
      <c r="C4" s="249"/>
      <c r="D4" s="249"/>
      <c r="E4" s="249"/>
      <c r="F4" s="249"/>
      <c r="G4" s="249"/>
      <c r="H4" s="249"/>
      <c r="I4" s="249"/>
      <c r="J4" s="20"/>
    </row>
    <row r="5" ht="14.25" spans="1:12">
      <c r="A5" s="249">
        <v>2</v>
      </c>
      <c r="B5" s="249"/>
      <c r="C5" s="249"/>
      <c r="D5" s="249"/>
      <c r="E5" s="249"/>
      <c r="F5" s="249"/>
      <c r="G5" s="249"/>
      <c r="H5" s="249"/>
      <c r="I5" s="249"/>
      <c r="J5" s="20"/>
      <c r="K5" s="21"/>
      <c r="L5" s="21"/>
    </row>
    <row r="6" ht="14.25" spans="1:12">
      <c r="A6" s="249">
        <v>3</v>
      </c>
      <c r="B6" s="249"/>
      <c r="C6" s="249"/>
      <c r="D6" s="249"/>
      <c r="E6" s="249"/>
      <c r="F6" s="249"/>
      <c r="G6" s="249"/>
      <c r="H6" s="249"/>
      <c r="I6" s="249"/>
      <c r="J6" s="20"/>
      <c r="K6" s="22"/>
      <c r="L6" s="21"/>
    </row>
    <row r="7" ht="14.25" spans="1:12">
      <c r="A7" s="249">
        <v>4</v>
      </c>
      <c r="B7" s="249"/>
      <c r="C7" s="249"/>
      <c r="D7" s="249"/>
      <c r="E7" s="249"/>
      <c r="F7" s="249"/>
      <c r="G7" s="249"/>
      <c r="H7" s="249"/>
      <c r="I7" s="249"/>
      <c r="J7" s="20"/>
      <c r="K7" s="23"/>
      <c r="L7" s="21"/>
    </row>
    <row r="8" ht="14.25" spans="1:12">
      <c r="A8" s="249">
        <v>5</v>
      </c>
      <c r="B8" s="249"/>
      <c r="C8" s="249"/>
      <c r="D8" s="249"/>
      <c r="E8" s="249"/>
      <c r="F8" s="249"/>
      <c r="G8" s="249"/>
      <c r="H8" s="249"/>
      <c r="I8" s="249"/>
      <c r="J8" s="20"/>
      <c r="K8" s="24"/>
      <c r="L8" s="21"/>
    </row>
    <row r="9" ht="14.25" spans="1:12">
      <c r="A9" s="249">
        <v>6</v>
      </c>
      <c r="B9" s="249"/>
      <c r="C9" s="249"/>
      <c r="D9" s="249"/>
      <c r="E9" s="249"/>
      <c r="F9" s="249"/>
      <c r="G9" s="249"/>
      <c r="H9" s="249"/>
      <c r="I9" s="249"/>
      <c r="J9" s="20"/>
      <c r="K9" s="21"/>
      <c r="L9" s="21"/>
    </row>
    <row r="10" ht="14.25" spans="1:12">
      <c r="A10" s="249">
        <v>7</v>
      </c>
      <c r="B10" s="249"/>
      <c r="C10" s="249"/>
      <c r="D10" s="249"/>
      <c r="E10" s="249"/>
      <c r="F10" s="249"/>
      <c r="G10" s="249"/>
      <c r="H10" s="249"/>
      <c r="I10" s="249"/>
      <c r="J10" s="20"/>
      <c r="K10" s="21"/>
      <c r="L10" s="21"/>
    </row>
    <row r="11" ht="14.25" spans="1:9">
      <c r="A11" s="249">
        <v>8</v>
      </c>
      <c r="B11" s="249"/>
      <c r="C11" s="249"/>
      <c r="D11" s="249"/>
      <c r="E11" s="249"/>
      <c r="F11" s="249"/>
      <c r="G11" s="249"/>
      <c r="H11" s="249"/>
      <c r="I11" s="249"/>
    </row>
    <row r="12" ht="14.25" spans="1:9">
      <c r="A12" s="249">
        <v>9</v>
      </c>
      <c r="B12" s="249"/>
      <c r="C12" s="249"/>
      <c r="D12" s="249"/>
      <c r="E12" s="249"/>
      <c r="F12" s="249"/>
      <c r="G12" s="249"/>
      <c r="H12" s="249"/>
      <c r="I12" s="249"/>
    </row>
    <row r="13" ht="14.25" spans="1:9">
      <c r="A13" s="249" t="s">
        <v>137</v>
      </c>
      <c r="B13" s="249"/>
      <c r="C13" s="249"/>
      <c r="D13" s="249"/>
      <c r="E13" s="249">
        <f>SUM(E4:E12)</f>
        <v>0</v>
      </c>
      <c r="F13" s="249">
        <f>SUM(F4:F12)</f>
        <v>0</v>
      </c>
      <c r="G13" s="249"/>
      <c r="H13" s="249"/>
      <c r="I13" s="249"/>
    </row>
    <row r="14" ht="14.25" spans="1:9">
      <c r="A14" s="7"/>
      <c r="B14" s="7"/>
      <c r="C14" s="7"/>
      <c r="D14" s="7"/>
      <c r="E14" s="7"/>
      <c r="F14" s="7"/>
      <c r="G14" s="7"/>
      <c r="H14" s="7"/>
      <c r="I14" s="7"/>
    </row>
    <row r="15" ht="14.25" spans="1:9">
      <c r="A15" s="7"/>
      <c r="B15" s="7"/>
      <c r="C15" s="7"/>
      <c r="D15" s="7"/>
      <c r="E15" s="7"/>
      <c r="F15" s="7"/>
      <c r="G15" s="7"/>
      <c r="H15" s="7"/>
      <c r="I15" s="7"/>
    </row>
    <row r="16" ht="20.25" spans="1:11">
      <c r="A16" s="250" t="e">
        <f>#REF!</f>
        <v>#REF!</v>
      </c>
      <c r="B16" s="250"/>
      <c r="C16" s="5"/>
      <c r="D16" s="251" t="e">
        <f>#REF!</f>
        <v>#REF!</v>
      </c>
      <c r="E16" s="251"/>
      <c r="F16" s="251" t="s">
        <v>98</v>
      </c>
      <c r="G16" s="251"/>
      <c r="H16" s="251"/>
      <c r="I16" s="252" t="s">
        <v>123</v>
      </c>
      <c r="J16" s="253"/>
      <c r="K16" s="253"/>
    </row>
    <row r="17" ht="14.25" spans="1:9">
      <c r="A17" s="7"/>
      <c r="B17" s="7"/>
      <c r="C17" s="7"/>
      <c r="D17" s="7"/>
      <c r="E17" s="7"/>
      <c r="F17" s="7"/>
      <c r="G17" s="7"/>
      <c r="H17" s="7"/>
      <c r="I17" s="7"/>
    </row>
  </sheetData>
  <mergeCells count="4">
    <mergeCell ref="A1:I1"/>
    <mergeCell ref="A2:B2"/>
    <mergeCell ref="H2:I2"/>
    <mergeCell ref="A16:B16"/>
  </mergeCells>
  <pageMargins left="0.7" right="0.7" top="0.75" bottom="0.75" header="0.3" footer="0.3"/>
  <pageSetup paperSize="9" orientation="portrait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S21" sqref="S21"/>
    </sheetView>
  </sheetViews>
  <sheetFormatPr defaultColWidth="9" defaultRowHeight="13.5"/>
  <cols>
    <col min="10" max="11" width="9.25"/>
  </cols>
  <sheetData>
    <row r="1" ht="33" customHeight="1" spans="1:12">
      <c r="A1" s="222" t="s">
        <v>138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="221" customFormat="1" ht="24" customHeight="1" spans="1:1">
      <c r="A2" s="223" t="s">
        <v>139</v>
      </c>
    </row>
    <row r="3" s="221" customFormat="1" ht="24" customHeight="1" spans="1:1">
      <c r="A3" s="223" t="s">
        <v>140</v>
      </c>
    </row>
    <row r="4" s="221" customFormat="1" ht="24" customHeight="1" spans="3:6">
      <c r="C4" s="224"/>
      <c r="D4" s="224"/>
      <c r="E4" s="225" t="s">
        <v>141</v>
      </c>
      <c r="F4" s="225" t="s">
        <v>142</v>
      </c>
    </row>
    <row r="5" s="221" customFormat="1" ht="24" customHeight="1" spans="3:6">
      <c r="C5" s="225" t="s">
        <v>143</v>
      </c>
      <c r="D5" s="224"/>
      <c r="E5" s="224">
        <v>7831619.61000001</v>
      </c>
      <c r="F5" s="224">
        <v>7215196.92</v>
      </c>
    </row>
    <row r="6" s="221" customFormat="1" ht="24" customHeight="1" spans="3:6">
      <c r="C6" s="225" t="s">
        <v>144</v>
      </c>
      <c r="D6" s="224"/>
      <c r="E6" s="224">
        <v>7831619.61000001</v>
      </c>
      <c r="F6" s="224">
        <v>7215196.92</v>
      </c>
    </row>
    <row r="7" s="221" customFormat="1" ht="24" customHeight="1" spans="3:6">
      <c r="C7" s="225" t="s">
        <v>145</v>
      </c>
      <c r="D7" s="224"/>
      <c r="E7" s="224">
        <v>7802378.12</v>
      </c>
      <c r="F7" s="224">
        <v>6747814.67</v>
      </c>
    </row>
    <row r="8" s="221" customFormat="1" ht="24" customHeight="1" spans="3:6">
      <c r="C8" s="226" t="s">
        <v>105</v>
      </c>
      <c r="D8" s="227"/>
      <c r="E8" s="224">
        <f>E6-E7</f>
        <v>29241.4900000086</v>
      </c>
      <c r="F8" s="224">
        <f>F6-F7</f>
        <v>467382.250000005</v>
      </c>
    </row>
    <row r="9" s="221" customFormat="1" ht="24" customHeight="1" spans="1:1">
      <c r="A9" s="228" t="s">
        <v>146</v>
      </c>
    </row>
    <row r="10" s="221" customFormat="1" ht="24" customHeight="1" spans="8:13">
      <c r="H10" s="229" t="s">
        <v>147</v>
      </c>
      <c r="I10" s="229" t="s">
        <v>148</v>
      </c>
      <c r="J10" s="242"/>
      <c r="K10" s="243"/>
      <c r="L10" s="243"/>
      <c r="M10" s="242"/>
    </row>
    <row r="11" s="221" customFormat="1" ht="24" customHeight="1" spans="2:13">
      <c r="B11" s="230" t="s">
        <v>149</v>
      </c>
      <c r="C11" s="230" t="s">
        <v>150</v>
      </c>
      <c r="D11" s="231" t="s">
        <v>151</v>
      </c>
      <c r="E11" s="231" t="s">
        <v>151</v>
      </c>
      <c r="F11" s="230" t="s">
        <v>152</v>
      </c>
      <c r="G11" s="230" t="s">
        <v>153</v>
      </c>
      <c r="H11" s="232">
        <v>1064.34</v>
      </c>
      <c r="I11" s="232">
        <v>0</v>
      </c>
      <c r="J11" s="242"/>
      <c r="K11" s="243"/>
      <c r="L11" s="243"/>
      <c r="M11" s="242"/>
    </row>
    <row r="12" s="221" customFormat="1" ht="12.75" spans="2:13">
      <c r="B12" s="233" t="s">
        <v>149</v>
      </c>
      <c r="C12" s="233" t="s">
        <v>154</v>
      </c>
      <c r="D12" s="234" t="s">
        <v>151</v>
      </c>
      <c r="E12" s="234" t="s">
        <v>151</v>
      </c>
      <c r="F12" s="233" t="s">
        <v>152</v>
      </c>
      <c r="G12" s="233" t="s">
        <v>155</v>
      </c>
      <c r="H12" s="235">
        <v>6640.84</v>
      </c>
      <c r="I12" s="235">
        <v>0</v>
      </c>
      <c r="J12" s="242"/>
      <c r="K12" s="243"/>
      <c r="L12" s="243"/>
      <c r="M12" s="242"/>
    </row>
    <row r="13" s="221" customFormat="1" ht="12.75" spans="2:9">
      <c r="B13" s="230" t="s">
        <v>149</v>
      </c>
      <c r="C13" s="230" t="s">
        <v>156</v>
      </c>
      <c r="D13" s="231" t="s">
        <v>151</v>
      </c>
      <c r="E13" s="231" t="s">
        <v>151</v>
      </c>
      <c r="F13" s="230" t="s">
        <v>152</v>
      </c>
      <c r="G13" s="230" t="s">
        <v>157</v>
      </c>
      <c r="H13" s="232">
        <v>0</v>
      </c>
      <c r="I13" s="232">
        <v>36946.67</v>
      </c>
    </row>
    <row r="14" s="221" customFormat="1" ht="12.75"/>
    <row r="15" s="221" customFormat="1" ht="12.75" spans="1:1">
      <c r="A15" s="221" t="s">
        <v>158</v>
      </c>
    </row>
    <row r="16" s="221" customFormat="1" ht="12.75" spans="12:13">
      <c r="L16" s="229" t="s">
        <v>147</v>
      </c>
      <c r="M16" s="229" t="s">
        <v>148</v>
      </c>
    </row>
    <row r="17" s="221" customFormat="1" ht="12.75" spans="2:13">
      <c r="B17" s="236" t="s">
        <v>149</v>
      </c>
      <c r="C17" s="236" t="s">
        <v>159</v>
      </c>
      <c r="D17" s="237" t="s">
        <v>151</v>
      </c>
      <c r="E17" s="237" t="s">
        <v>151</v>
      </c>
      <c r="F17" s="236" t="s">
        <v>152</v>
      </c>
      <c r="G17" s="236" t="s">
        <v>160</v>
      </c>
      <c r="H17" s="238">
        <v>0</v>
      </c>
      <c r="I17" s="238">
        <v>0</v>
      </c>
      <c r="J17" s="244">
        <v>1849182.06</v>
      </c>
      <c r="K17" s="244">
        <v>2159248.87</v>
      </c>
      <c r="L17" s="245">
        <v>0</v>
      </c>
      <c r="M17" s="245">
        <v>310066.81</v>
      </c>
    </row>
    <row r="18" s="221" customFormat="1" ht="12.75" spans="2:13">
      <c r="B18" s="239" t="s">
        <v>149</v>
      </c>
      <c r="C18" s="239" t="s">
        <v>159</v>
      </c>
      <c r="D18" s="240" t="s">
        <v>151</v>
      </c>
      <c r="E18" s="240" t="s">
        <v>161</v>
      </c>
      <c r="F18" s="239" t="s">
        <v>152</v>
      </c>
      <c r="G18" s="239" t="s">
        <v>160</v>
      </c>
      <c r="H18" s="241">
        <v>0</v>
      </c>
      <c r="I18" s="241">
        <v>0</v>
      </c>
      <c r="J18" s="246">
        <v>0</v>
      </c>
      <c r="K18" s="246">
        <v>0</v>
      </c>
      <c r="L18" s="247">
        <v>0</v>
      </c>
      <c r="M18" s="247">
        <v>0</v>
      </c>
    </row>
    <row r="19" s="221" customFormat="1" ht="12.75" spans="2:13">
      <c r="B19" s="236" t="s">
        <v>149</v>
      </c>
      <c r="C19" s="236" t="s">
        <v>162</v>
      </c>
      <c r="D19" s="237" t="s">
        <v>151</v>
      </c>
      <c r="E19" s="237" t="s">
        <v>151</v>
      </c>
      <c r="F19" s="236" t="s">
        <v>152</v>
      </c>
      <c r="G19" s="236" t="s">
        <v>163</v>
      </c>
      <c r="H19" s="238">
        <v>0</v>
      </c>
      <c r="I19" s="238">
        <v>0</v>
      </c>
      <c r="J19" s="244">
        <v>1216567.25</v>
      </c>
      <c r="K19" s="244">
        <v>1420558.59</v>
      </c>
      <c r="L19" s="245">
        <v>0</v>
      </c>
      <c r="M19" s="245">
        <v>203991.34</v>
      </c>
    </row>
    <row r="20" s="221" customFormat="1" ht="12.75" spans="2:13">
      <c r="B20" s="239" t="s">
        <v>149</v>
      </c>
      <c r="C20" s="239" t="s">
        <v>164</v>
      </c>
      <c r="D20" s="240" t="s">
        <v>165</v>
      </c>
      <c r="E20" s="240" t="s">
        <v>151</v>
      </c>
      <c r="F20" s="239" t="s">
        <v>152</v>
      </c>
      <c r="G20" s="239" t="s">
        <v>166</v>
      </c>
      <c r="H20" s="241">
        <v>0</v>
      </c>
      <c r="I20" s="241">
        <v>0</v>
      </c>
      <c r="J20" s="246">
        <v>232.35</v>
      </c>
      <c r="K20" s="246">
        <v>0</v>
      </c>
      <c r="L20" s="247">
        <v>232.35</v>
      </c>
      <c r="M20" s="247">
        <v>0</v>
      </c>
    </row>
    <row r="21" s="221" customFormat="1" ht="12.75" spans="2:13">
      <c r="B21" s="236" t="s">
        <v>149</v>
      </c>
      <c r="C21" s="236" t="s">
        <v>167</v>
      </c>
      <c r="D21" s="237" t="s">
        <v>168</v>
      </c>
      <c r="E21" s="237" t="s">
        <v>151</v>
      </c>
      <c r="F21" s="236" t="s">
        <v>152</v>
      </c>
      <c r="G21" s="236" t="s">
        <v>169</v>
      </c>
      <c r="H21" s="238">
        <v>0</v>
      </c>
      <c r="I21" s="238">
        <v>0</v>
      </c>
      <c r="J21" s="244">
        <v>34709.73</v>
      </c>
      <c r="K21" s="244">
        <v>36354.34</v>
      </c>
      <c r="L21" s="245">
        <v>0</v>
      </c>
      <c r="M21" s="245">
        <v>1644.61</v>
      </c>
    </row>
    <row r="22" s="221" customFormat="1" ht="12.75" spans="2:13">
      <c r="B22" s="239" t="s">
        <v>149</v>
      </c>
      <c r="C22" s="239" t="s">
        <v>167</v>
      </c>
      <c r="D22" s="240" t="s">
        <v>170</v>
      </c>
      <c r="E22" s="240" t="s">
        <v>151</v>
      </c>
      <c r="F22" s="239" t="s">
        <v>152</v>
      </c>
      <c r="G22" s="239" t="s">
        <v>169</v>
      </c>
      <c r="H22" s="241">
        <v>0</v>
      </c>
      <c r="I22" s="241">
        <v>0</v>
      </c>
      <c r="J22" s="246">
        <v>842696.39</v>
      </c>
      <c r="K22" s="246">
        <v>853993.24</v>
      </c>
      <c r="L22" s="247">
        <v>0</v>
      </c>
      <c r="M22" s="247">
        <v>11296.85</v>
      </c>
    </row>
    <row r="23" s="221" customFormat="1" ht="12.75" spans="2:13">
      <c r="B23" s="236" t="s">
        <v>149</v>
      </c>
      <c r="C23" s="236" t="s">
        <v>167</v>
      </c>
      <c r="D23" s="237" t="s">
        <v>171</v>
      </c>
      <c r="E23" s="237" t="s">
        <v>151</v>
      </c>
      <c r="F23" s="236" t="s">
        <v>152</v>
      </c>
      <c r="G23" s="236" t="s">
        <v>169</v>
      </c>
      <c r="H23" s="238">
        <v>0</v>
      </c>
      <c r="I23" s="238">
        <v>0</v>
      </c>
      <c r="J23" s="244">
        <v>189033.32</v>
      </c>
      <c r="K23" s="244">
        <v>189903.89</v>
      </c>
      <c r="L23" s="245">
        <v>0</v>
      </c>
      <c r="M23" s="245">
        <v>870.57</v>
      </c>
    </row>
    <row r="24" s="221" customFormat="1" ht="12.75" spans="2:13">
      <c r="B24" s="239" t="s">
        <v>149</v>
      </c>
      <c r="C24" s="239" t="s">
        <v>167</v>
      </c>
      <c r="D24" s="240" t="s">
        <v>172</v>
      </c>
      <c r="E24" s="240" t="s">
        <v>151</v>
      </c>
      <c r="F24" s="239" t="s">
        <v>152</v>
      </c>
      <c r="G24" s="239" t="s">
        <v>169</v>
      </c>
      <c r="H24" s="241">
        <v>0</v>
      </c>
      <c r="I24" s="241">
        <v>0</v>
      </c>
      <c r="J24" s="246">
        <v>264432.47</v>
      </c>
      <c r="K24" s="246">
        <v>267700.64</v>
      </c>
      <c r="L24" s="247">
        <v>0</v>
      </c>
      <c r="M24" s="247">
        <v>3268.17</v>
      </c>
    </row>
    <row r="25" s="221" customFormat="1" ht="12.75" spans="2:13">
      <c r="B25" s="236" t="s">
        <v>149</v>
      </c>
      <c r="C25" s="236" t="s">
        <v>167</v>
      </c>
      <c r="D25" s="237" t="s">
        <v>173</v>
      </c>
      <c r="E25" s="237" t="s">
        <v>151</v>
      </c>
      <c r="F25" s="236" t="s">
        <v>152</v>
      </c>
      <c r="G25" s="236" t="s">
        <v>169</v>
      </c>
      <c r="H25" s="238">
        <v>0</v>
      </c>
      <c r="I25" s="238">
        <v>0</v>
      </c>
      <c r="J25" s="244">
        <v>448912.79</v>
      </c>
      <c r="K25" s="244">
        <v>464067.05</v>
      </c>
      <c r="L25" s="245">
        <v>0</v>
      </c>
      <c r="M25" s="245">
        <v>15154.26</v>
      </c>
    </row>
    <row r="26" s="221" customFormat="1" ht="12.75" spans="2:13">
      <c r="B26" s="239" t="s">
        <v>149</v>
      </c>
      <c r="C26" s="239" t="s">
        <v>167</v>
      </c>
      <c r="D26" s="240" t="s">
        <v>174</v>
      </c>
      <c r="E26" s="240" t="s">
        <v>151</v>
      </c>
      <c r="F26" s="239" t="s">
        <v>152</v>
      </c>
      <c r="G26" s="239" t="s">
        <v>169</v>
      </c>
      <c r="H26" s="241">
        <v>0</v>
      </c>
      <c r="I26" s="241">
        <v>0</v>
      </c>
      <c r="J26" s="246">
        <v>1043068.48</v>
      </c>
      <c r="K26" s="246">
        <v>1037393.38</v>
      </c>
      <c r="L26" s="247">
        <v>5675.1</v>
      </c>
      <c r="M26" s="247">
        <v>0</v>
      </c>
    </row>
    <row r="27" s="221" customFormat="1" ht="12.75" spans="2:13">
      <c r="B27" s="236" t="s">
        <v>149</v>
      </c>
      <c r="C27" s="236" t="s">
        <v>167</v>
      </c>
      <c r="D27" s="237" t="s">
        <v>165</v>
      </c>
      <c r="E27" s="237" t="s">
        <v>151</v>
      </c>
      <c r="F27" s="236" t="s">
        <v>152</v>
      </c>
      <c r="G27" s="236" t="s">
        <v>169</v>
      </c>
      <c r="H27" s="238">
        <v>0</v>
      </c>
      <c r="I27" s="238">
        <v>0</v>
      </c>
      <c r="J27" s="244">
        <v>85965.07</v>
      </c>
      <c r="K27" s="244">
        <v>9773.07</v>
      </c>
      <c r="L27" s="245">
        <v>76192</v>
      </c>
      <c r="M27" s="245">
        <v>0</v>
      </c>
    </row>
    <row r="28" s="221" customFormat="1" ht="12.75" spans="2:13">
      <c r="B28" s="236" t="s">
        <v>149</v>
      </c>
      <c r="C28" s="236" t="s">
        <v>175</v>
      </c>
      <c r="D28" s="237" t="s">
        <v>165</v>
      </c>
      <c r="E28" s="237" t="s">
        <v>151</v>
      </c>
      <c r="F28" s="236" t="s">
        <v>152</v>
      </c>
      <c r="G28" s="236" t="s">
        <v>176</v>
      </c>
      <c r="H28" s="238">
        <v>0</v>
      </c>
      <c r="I28" s="238">
        <v>0</v>
      </c>
      <c r="J28" s="244">
        <v>76195.95</v>
      </c>
      <c r="K28" s="244">
        <v>60465.46</v>
      </c>
      <c r="L28" s="245">
        <v>15730.49</v>
      </c>
      <c r="M28" s="245">
        <v>0</v>
      </c>
    </row>
    <row r="29" s="221" customFormat="1" ht="12.75" spans="2:13">
      <c r="B29" s="239" t="s">
        <v>149</v>
      </c>
      <c r="C29" s="239" t="s">
        <v>177</v>
      </c>
      <c r="D29" s="240" t="s">
        <v>165</v>
      </c>
      <c r="E29" s="240" t="s">
        <v>151</v>
      </c>
      <c r="F29" s="239" t="s">
        <v>152</v>
      </c>
      <c r="G29" s="239" t="s">
        <v>178</v>
      </c>
      <c r="H29" s="241">
        <v>0</v>
      </c>
      <c r="I29" s="241">
        <v>0</v>
      </c>
      <c r="J29" s="246">
        <v>0</v>
      </c>
      <c r="K29" s="246">
        <v>18921.6</v>
      </c>
      <c r="L29" s="247">
        <v>0</v>
      </c>
      <c r="M29" s="247">
        <v>18921.6</v>
      </c>
    </row>
    <row r="30" s="221" customFormat="1" ht="12.75" spans="2:13">
      <c r="B30" s="239" t="s">
        <v>149</v>
      </c>
      <c r="C30" s="239" t="s">
        <v>179</v>
      </c>
      <c r="D30" s="240" t="s">
        <v>168</v>
      </c>
      <c r="E30" s="240" t="s">
        <v>151</v>
      </c>
      <c r="F30" s="239" t="s">
        <v>152</v>
      </c>
      <c r="G30" s="239" t="s">
        <v>180</v>
      </c>
      <c r="H30" s="241">
        <v>0</v>
      </c>
      <c r="I30" s="241">
        <v>0</v>
      </c>
      <c r="J30" s="246">
        <v>3973.55</v>
      </c>
      <c r="K30" s="246">
        <v>3973.49</v>
      </c>
      <c r="L30" s="247">
        <v>0.06</v>
      </c>
      <c r="M30" s="247">
        <v>0</v>
      </c>
    </row>
    <row r="31" s="221" customFormat="1" ht="12.75" spans="2:13">
      <c r="B31" s="236" t="s">
        <v>149</v>
      </c>
      <c r="C31" s="236" t="s">
        <v>179</v>
      </c>
      <c r="D31" s="237" t="s">
        <v>170</v>
      </c>
      <c r="E31" s="237" t="s">
        <v>151</v>
      </c>
      <c r="F31" s="236" t="s">
        <v>152</v>
      </c>
      <c r="G31" s="236" t="s">
        <v>180</v>
      </c>
      <c r="H31" s="238">
        <v>0</v>
      </c>
      <c r="I31" s="238">
        <v>0</v>
      </c>
      <c r="J31" s="244">
        <v>60058.61</v>
      </c>
      <c r="K31" s="244">
        <v>60058.25</v>
      </c>
      <c r="L31" s="245">
        <v>0.36</v>
      </c>
      <c r="M31" s="245">
        <v>0</v>
      </c>
    </row>
    <row r="32" s="221" customFormat="1" ht="12.75" spans="2:13">
      <c r="B32" s="239" t="s">
        <v>149</v>
      </c>
      <c r="C32" s="239" t="s">
        <v>179</v>
      </c>
      <c r="D32" s="240" t="s">
        <v>171</v>
      </c>
      <c r="E32" s="240" t="s">
        <v>151</v>
      </c>
      <c r="F32" s="239" t="s">
        <v>152</v>
      </c>
      <c r="G32" s="239" t="s">
        <v>180</v>
      </c>
      <c r="H32" s="241">
        <v>0</v>
      </c>
      <c r="I32" s="241">
        <v>0</v>
      </c>
      <c r="J32" s="246">
        <v>22564.09</v>
      </c>
      <c r="K32" s="246">
        <v>22563.94</v>
      </c>
      <c r="L32" s="247">
        <v>0.15</v>
      </c>
      <c r="M32" s="247">
        <v>0</v>
      </c>
    </row>
    <row r="33" s="221" customFormat="1" ht="12.75" spans="2:13">
      <c r="B33" s="236" t="s">
        <v>149</v>
      </c>
      <c r="C33" s="236" t="s">
        <v>179</v>
      </c>
      <c r="D33" s="237" t="s">
        <v>172</v>
      </c>
      <c r="E33" s="237" t="s">
        <v>151</v>
      </c>
      <c r="F33" s="236" t="s">
        <v>152</v>
      </c>
      <c r="G33" s="236" t="s">
        <v>180</v>
      </c>
      <c r="H33" s="238">
        <v>0</v>
      </c>
      <c r="I33" s="238">
        <v>0</v>
      </c>
      <c r="J33" s="244">
        <v>15860.41</v>
      </c>
      <c r="K33" s="244">
        <v>15860.38</v>
      </c>
      <c r="L33" s="245">
        <v>0.03</v>
      </c>
      <c r="M33" s="245">
        <v>0</v>
      </c>
    </row>
    <row r="34" s="221" customFormat="1" ht="12.75" spans="2:13">
      <c r="B34" s="239" t="s">
        <v>149</v>
      </c>
      <c r="C34" s="239" t="s">
        <v>179</v>
      </c>
      <c r="D34" s="240" t="s">
        <v>173</v>
      </c>
      <c r="E34" s="240" t="s">
        <v>151</v>
      </c>
      <c r="F34" s="239" t="s">
        <v>152</v>
      </c>
      <c r="G34" s="239" t="s">
        <v>180</v>
      </c>
      <c r="H34" s="241">
        <v>0</v>
      </c>
      <c r="I34" s="241">
        <v>0</v>
      </c>
      <c r="J34" s="246">
        <v>7380.89</v>
      </c>
      <c r="K34" s="246">
        <v>7380.07</v>
      </c>
      <c r="L34" s="247">
        <v>0.82</v>
      </c>
      <c r="M34" s="247">
        <v>0</v>
      </c>
    </row>
    <row r="35" s="221" customFormat="1" ht="12.75" spans="2:13">
      <c r="B35" s="236" t="s">
        <v>149</v>
      </c>
      <c r="C35" s="236" t="s">
        <v>179</v>
      </c>
      <c r="D35" s="237" t="s">
        <v>174</v>
      </c>
      <c r="E35" s="237" t="s">
        <v>151</v>
      </c>
      <c r="F35" s="236" t="s">
        <v>152</v>
      </c>
      <c r="G35" s="236" t="s">
        <v>180</v>
      </c>
      <c r="H35" s="238">
        <v>0</v>
      </c>
      <c r="I35" s="238">
        <v>0</v>
      </c>
      <c r="J35" s="244">
        <v>416370.64</v>
      </c>
      <c r="K35" s="244">
        <v>416370.2</v>
      </c>
      <c r="L35" s="245">
        <v>0.44</v>
      </c>
      <c r="M35" s="245">
        <v>0</v>
      </c>
    </row>
    <row r="36" s="221" customFormat="1" ht="12.75" spans="2:13">
      <c r="B36" s="239" t="s">
        <v>149</v>
      </c>
      <c r="C36" s="239" t="s">
        <v>179</v>
      </c>
      <c r="D36" s="240" t="s">
        <v>165</v>
      </c>
      <c r="E36" s="240" t="s">
        <v>151</v>
      </c>
      <c r="F36" s="239" t="s">
        <v>152</v>
      </c>
      <c r="G36" s="239" t="s">
        <v>180</v>
      </c>
      <c r="H36" s="241">
        <v>0</v>
      </c>
      <c r="I36" s="241">
        <v>0</v>
      </c>
      <c r="J36" s="246">
        <v>242931.14</v>
      </c>
      <c r="K36" s="246">
        <v>242931</v>
      </c>
      <c r="L36" s="247">
        <v>0.14</v>
      </c>
      <c r="M36" s="247">
        <v>0</v>
      </c>
    </row>
    <row r="37" s="221" customFormat="1" ht="12.75" spans="2:13">
      <c r="B37" s="236" t="s">
        <v>149</v>
      </c>
      <c r="C37" s="236" t="s">
        <v>181</v>
      </c>
      <c r="D37" s="237" t="s">
        <v>151</v>
      </c>
      <c r="E37" s="237" t="s">
        <v>151</v>
      </c>
      <c r="F37" s="236" t="s">
        <v>152</v>
      </c>
      <c r="G37" s="236" t="s">
        <v>182</v>
      </c>
      <c r="H37" s="238">
        <v>0</v>
      </c>
      <c r="I37" s="238">
        <v>0</v>
      </c>
      <c r="J37" s="244">
        <v>0</v>
      </c>
      <c r="K37" s="244">
        <v>0</v>
      </c>
      <c r="L37" s="245">
        <v>0</v>
      </c>
      <c r="M37" s="245">
        <v>0</v>
      </c>
    </row>
    <row r="38" s="221" customFormat="1" ht="12.75"/>
    <row r="39" s="221" customFormat="1" ht="12.75" spans="12:13">
      <c r="L39" s="221">
        <f>SUM(L17:L38)</f>
        <v>97831.94</v>
      </c>
      <c r="M39" s="221">
        <f>SUM(M17:M38)</f>
        <v>565214.21</v>
      </c>
    </row>
    <row r="40" s="221" customFormat="1" ht="12.75"/>
    <row r="41" s="221" customFormat="1" ht="12.75"/>
    <row r="42" s="221" customFormat="1" ht="12.75" spans="13:13">
      <c r="M42" s="221">
        <f>M39-L39</f>
        <v>467382.27</v>
      </c>
    </row>
    <row r="43" s="221" customFormat="1" ht="12.75"/>
  </sheetData>
  <mergeCells count="2">
    <mergeCell ref="A1:L1"/>
    <mergeCell ref="C8:D8"/>
  </mergeCells>
  <printOptions horizontalCentered="1" verticalCentered="1"/>
  <pageMargins left="0.161111111111111" right="0.161111111111111" top="0.2125" bottom="0.2125" header="0.5" footer="0.5"/>
  <pageSetup paperSize="9" scale="9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M398"/>
  <sheetViews>
    <sheetView workbookViewId="0">
      <pane xSplit="3" ySplit="4" topLeftCell="D311" activePane="bottomRight" state="frozenSplit"/>
      <selection/>
      <selection pane="topRight"/>
      <selection pane="bottomLeft"/>
      <selection pane="bottomRight" activeCell="P396" sqref="P396"/>
    </sheetView>
  </sheetViews>
  <sheetFormatPr defaultColWidth="9" defaultRowHeight="13.5"/>
  <cols>
    <col min="1" max="1" width="5.375" style="168" customWidth="1"/>
    <col min="2" max="2" width="12.25" style="168" customWidth="1"/>
    <col min="3" max="3" width="21.5" style="168" customWidth="1"/>
    <col min="4" max="4" width="9" style="168"/>
    <col min="5" max="6" width="12.625" style="168"/>
    <col min="7" max="7" width="10.625" style="168" customWidth="1"/>
    <col min="8" max="8" width="7.5" style="168" customWidth="1"/>
    <col min="9" max="9" width="11.5" style="168" customWidth="1"/>
    <col min="10" max="10" width="7.625" style="168" customWidth="1"/>
    <col min="11" max="11" width="9" style="168" customWidth="1"/>
    <col min="12" max="12" width="7.5" style="168" customWidth="1"/>
    <col min="13" max="13" width="10.375" style="168" customWidth="1"/>
    <col min="14" max="16384" width="9" style="168"/>
  </cols>
  <sheetData>
    <row r="1" ht="34.5" customHeight="1" spans="1:13">
      <c r="A1" s="172" t="s">
        <v>183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="166" customFormat="1" ht="39" customHeight="1" spans="1:13">
      <c r="A2" s="174" t="str">
        <f>[5]封面!A5</f>
        <v>单位名称：潍坊工厂</v>
      </c>
      <c r="B2" s="174"/>
      <c r="C2" s="211"/>
      <c r="D2" s="178"/>
      <c r="E2" s="177"/>
      <c r="F2" s="177"/>
      <c r="G2" s="177"/>
      <c r="H2" s="177"/>
      <c r="I2" s="177"/>
      <c r="J2" s="177"/>
      <c r="K2" s="177"/>
      <c r="L2" s="178" t="s">
        <v>184</v>
      </c>
      <c r="M2" s="177"/>
    </row>
    <row r="3" s="166" customFormat="1" ht="18.75" customHeight="1" spans="1:13">
      <c r="A3" s="179" t="s">
        <v>1</v>
      </c>
      <c r="B3" s="179" t="s">
        <v>185</v>
      </c>
      <c r="C3" s="179" t="s">
        <v>135</v>
      </c>
      <c r="D3" s="194" t="s">
        <v>186</v>
      </c>
      <c r="E3" s="194"/>
      <c r="F3" s="194"/>
      <c r="G3" s="194" t="s">
        <v>187</v>
      </c>
      <c r="H3" s="194"/>
      <c r="I3" s="194"/>
      <c r="J3" s="194" t="s">
        <v>188</v>
      </c>
      <c r="K3" s="194"/>
      <c r="L3" s="194" t="s">
        <v>189</v>
      </c>
      <c r="M3" s="194"/>
    </row>
    <row r="4" s="166" customFormat="1" ht="18.75" spans="1:13">
      <c r="A4" s="179">
        <v>1</v>
      </c>
      <c r="B4" s="183" t="s">
        <v>190</v>
      </c>
      <c r="C4" s="179"/>
      <c r="D4" s="195" t="s">
        <v>191</v>
      </c>
      <c r="E4" s="195" t="s">
        <v>192</v>
      </c>
      <c r="F4" s="195" t="s">
        <v>34</v>
      </c>
      <c r="G4" s="195" t="s">
        <v>191</v>
      </c>
      <c r="H4" s="195" t="s">
        <v>192</v>
      </c>
      <c r="I4" s="195" t="s">
        <v>34</v>
      </c>
      <c r="J4" s="195" t="s">
        <v>191</v>
      </c>
      <c r="K4" s="195" t="s">
        <v>34</v>
      </c>
      <c r="L4" s="195" t="s">
        <v>191</v>
      </c>
      <c r="M4" s="195" t="s">
        <v>34</v>
      </c>
    </row>
    <row r="5" s="167" customFormat="1" ht="13" customHeight="1" spans="1:13">
      <c r="A5" s="145">
        <v>1</v>
      </c>
      <c r="B5" s="184" t="s">
        <v>193</v>
      </c>
      <c r="C5" s="212" t="s">
        <v>194</v>
      </c>
      <c r="D5" s="185">
        <v>590</v>
      </c>
      <c r="E5" s="185">
        <v>0.32663</v>
      </c>
      <c r="F5" s="185">
        <v>192.71</v>
      </c>
      <c r="G5" s="196">
        <v>590</v>
      </c>
      <c r="H5" s="185">
        <f>E5</f>
        <v>0.32663</v>
      </c>
      <c r="I5" s="185">
        <f>ROUND(G5*H5,2)</f>
        <v>192.71</v>
      </c>
      <c r="J5" s="185">
        <f t="shared" ref="J5:J16" si="0">IF((G5-D5)&gt;0,G5-D5,0)</f>
        <v>0</v>
      </c>
      <c r="K5" s="185">
        <f t="shared" ref="K5:K16" si="1">IF((I5-F5)&gt;0,I5-F5,0)</f>
        <v>0</v>
      </c>
      <c r="L5" s="185">
        <f t="shared" ref="L5:L16" si="2">IF((G5-D5)&lt;0,G5-D5,0)</f>
        <v>0</v>
      </c>
      <c r="M5" s="185">
        <f t="shared" ref="M5:M16" si="3">IF((I5-F5)&lt;0,I5-F5,0)</f>
        <v>0</v>
      </c>
    </row>
    <row r="6" s="167" customFormat="1" ht="13" customHeight="1" spans="1:13">
      <c r="A6" s="145">
        <v>2</v>
      </c>
      <c r="B6" s="184" t="s">
        <v>195</v>
      </c>
      <c r="C6" s="212" t="s">
        <v>196</v>
      </c>
      <c r="D6" s="185">
        <v>1016</v>
      </c>
      <c r="E6" s="185">
        <v>0.07692</v>
      </c>
      <c r="F6" s="185">
        <v>78.15</v>
      </c>
      <c r="G6" s="196">
        <v>1016</v>
      </c>
      <c r="H6" s="185">
        <f>E6</f>
        <v>0.07692</v>
      </c>
      <c r="I6" s="185">
        <f>ROUND(G6*H6,2)</f>
        <v>78.15</v>
      </c>
      <c r="J6" s="185">
        <f t="shared" si="0"/>
        <v>0</v>
      </c>
      <c r="K6" s="185">
        <f t="shared" si="1"/>
        <v>0</v>
      </c>
      <c r="L6" s="185">
        <f t="shared" si="2"/>
        <v>0</v>
      </c>
      <c r="M6" s="185">
        <f t="shared" si="3"/>
        <v>0</v>
      </c>
    </row>
    <row r="7" s="167" customFormat="1" ht="13" customHeight="1" spans="1:13">
      <c r="A7" s="145">
        <v>3</v>
      </c>
      <c r="B7" s="184" t="s">
        <v>197</v>
      </c>
      <c r="C7" s="212" t="s">
        <v>198</v>
      </c>
      <c r="D7" s="185">
        <v>4000</v>
      </c>
      <c r="E7" s="185">
        <v>0.75214</v>
      </c>
      <c r="F7" s="185">
        <v>3008.56</v>
      </c>
      <c r="G7" s="196">
        <v>4000</v>
      </c>
      <c r="H7" s="185">
        <f>E7</f>
        <v>0.75214</v>
      </c>
      <c r="I7" s="185">
        <f>ROUND(G7*H7,2)</f>
        <v>3008.56</v>
      </c>
      <c r="J7" s="185">
        <f t="shared" si="0"/>
        <v>0</v>
      </c>
      <c r="K7" s="185">
        <f t="shared" si="1"/>
        <v>0</v>
      </c>
      <c r="L7" s="185">
        <f t="shared" si="2"/>
        <v>0</v>
      </c>
      <c r="M7" s="185">
        <f t="shared" si="3"/>
        <v>0</v>
      </c>
    </row>
    <row r="8" s="167" customFormat="1" ht="13" customHeight="1" spans="1:13">
      <c r="A8" s="145">
        <v>4</v>
      </c>
      <c r="B8" s="184" t="s">
        <v>199</v>
      </c>
      <c r="C8" s="212" t="s">
        <v>200</v>
      </c>
      <c r="D8" s="185">
        <v>924000</v>
      </c>
      <c r="E8" s="185">
        <v>0.006</v>
      </c>
      <c r="F8" s="185">
        <v>5544</v>
      </c>
      <c r="G8" s="196">
        <v>924000</v>
      </c>
      <c r="H8" s="185">
        <f>E8</f>
        <v>0.006</v>
      </c>
      <c r="I8" s="185">
        <f>ROUND(G8*H8,2)</f>
        <v>5544</v>
      </c>
      <c r="J8" s="185">
        <f t="shared" si="0"/>
        <v>0</v>
      </c>
      <c r="K8" s="185">
        <f t="shared" si="1"/>
        <v>0</v>
      </c>
      <c r="L8" s="185">
        <f t="shared" si="2"/>
        <v>0</v>
      </c>
      <c r="M8" s="185">
        <f t="shared" si="3"/>
        <v>0</v>
      </c>
    </row>
    <row r="9" s="167" customFormat="1" ht="13" customHeight="1" spans="1:13">
      <c r="A9" s="145">
        <v>5</v>
      </c>
      <c r="B9" s="184" t="s">
        <v>201</v>
      </c>
      <c r="C9" s="212" t="s">
        <v>202</v>
      </c>
      <c r="D9" s="185">
        <v>4050</v>
      </c>
      <c r="E9" s="185">
        <v>0.05</v>
      </c>
      <c r="F9" s="185">
        <v>202.5</v>
      </c>
      <c r="G9" s="196">
        <v>4050</v>
      </c>
      <c r="H9" s="185">
        <f>E9</f>
        <v>0.05</v>
      </c>
      <c r="I9" s="185">
        <f>ROUND(G9*H9,2)</f>
        <v>202.5</v>
      </c>
      <c r="J9" s="185">
        <f t="shared" si="0"/>
        <v>0</v>
      </c>
      <c r="K9" s="185">
        <f t="shared" si="1"/>
        <v>0</v>
      </c>
      <c r="L9" s="185">
        <f t="shared" si="2"/>
        <v>0</v>
      </c>
      <c r="M9" s="185">
        <f t="shared" si="3"/>
        <v>0</v>
      </c>
    </row>
    <row r="10" s="167" customFormat="1" ht="13" customHeight="1" spans="1:13">
      <c r="A10" s="145">
        <v>6</v>
      </c>
      <c r="B10" s="184" t="s">
        <v>203</v>
      </c>
      <c r="C10" s="212" t="s">
        <v>204</v>
      </c>
      <c r="D10" s="185">
        <v>8464</v>
      </c>
      <c r="E10" s="185">
        <v>0.038</v>
      </c>
      <c r="F10" s="185">
        <v>321.63</v>
      </c>
      <c r="G10" s="196">
        <v>8464</v>
      </c>
      <c r="H10" s="185">
        <f>E10</f>
        <v>0.038</v>
      </c>
      <c r="I10" s="185">
        <f>ROUND(G10*H10,2)</f>
        <v>321.63</v>
      </c>
      <c r="J10" s="185">
        <f t="shared" si="0"/>
        <v>0</v>
      </c>
      <c r="K10" s="185">
        <f t="shared" si="1"/>
        <v>0</v>
      </c>
      <c r="L10" s="185">
        <f t="shared" si="2"/>
        <v>0</v>
      </c>
      <c r="M10" s="185">
        <f t="shared" si="3"/>
        <v>0</v>
      </c>
    </row>
    <row r="11" s="167" customFormat="1" ht="13" customHeight="1" spans="1:13">
      <c r="A11" s="145">
        <v>7</v>
      </c>
      <c r="B11" s="184" t="s">
        <v>205</v>
      </c>
      <c r="C11" s="212" t="s">
        <v>206</v>
      </c>
      <c r="D11" s="185">
        <v>37812</v>
      </c>
      <c r="E11" s="185">
        <v>0.0253</v>
      </c>
      <c r="F11" s="185">
        <v>956.64</v>
      </c>
      <c r="G11" s="196">
        <v>37812</v>
      </c>
      <c r="H11" s="185">
        <f>E11</f>
        <v>0.0253</v>
      </c>
      <c r="I11" s="185">
        <f>ROUND(G11*H11,2)</f>
        <v>956.64</v>
      </c>
      <c r="J11" s="185">
        <f t="shared" si="0"/>
        <v>0</v>
      </c>
      <c r="K11" s="185">
        <f t="shared" si="1"/>
        <v>0</v>
      </c>
      <c r="L11" s="185">
        <f t="shared" si="2"/>
        <v>0</v>
      </c>
      <c r="M11" s="185">
        <f t="shared" si="3"/>
        <v>0</v>
      </c>
    </row>
    <row r="12" s="167" customFormat="1" ht="13" customHeight="1" spans="1:13">
      <c r="A12" s="145">
        <v>8</v>
      </c>
      <c r="B12" s="184" t="s">
        <v>207</v>
      </c>
      <c r="C12" s="212" t="s">
        <v>208</v>
      </c>
      <c r="D12" s="185">
        <v>4802</v>
      </c>
      <c r="E12" s="185">
        <v>0.3177</v>
      </c>
      <c r="F12" s="185">
        <v>1525.6</v>
      </c>
      <c r="G12" s="196">
        <v>4802</v>
      </c>
      <c r="H12" s="185">
        <f>E12</f>
        <v>0.3177</v>
      </c>
      <c r="I12" s="185">
        <f>ROUND(G12*H12,2)</f>
        <v>1525.6</v>
      </c>
      <c r="J12" s="185">
        <f t="shared" si="0"/>
        <v>0</v>
      </c>
      <c r="K12" s="185">
        <f t="shared" si="1"/>
        <v>0</v>
      </c>
      <c r="L12" s="185">
        <f t="shared" si="2"/>
        <v>0</v>
      </c>
      <c r="M12" s="185">
        <f t="shared" si="3"/>
        <v>0</v>
      </c>
    </row>
    <row r="13" s="167" customFormat="1" ht="13" customHeight="1" spans="1:13">
      <c r="A13" s="145">
        <v>9</v>
      </c>
      <c r="B13" s="184" t="s">
        <v>209</v>
      </c>
      <c r="C13" s="212" t="s">
        <v>210</v>
      </c>
      <c r="D13" s="185">
        <v>2274</v>
      </c>
      <c r="E13" s="185">
        <v>0.0553</v>
      </c>
      <c r="F13" s="185">
        <v>125.75</v>
      </c>
      <c r="G13" s="196">
        <v>2274</v>
      </c>
      <c r="H13" s="185">
        <f>E13</f>
        <v>0.0553</v>
      </c>
      <c r="I13" s="185">
        <f>ROUND(G13*H13,2)</f>
        <v>125.75</v>
      </c>
      <c r="J13" s="185">
        <f t="shared" si="0"/>
        <v>0</v>
      </c>
      <c r="K13" s="185">
        <f t="shared" si="1"/>
        <v>0</v>
      </c>
      <c r="L13" s="185">
        <f t="shared" si="2"/>
        <v>0</v>
      </c>
      <c r="M13" s="185">
        <f t="shared" si="3"/>
        <v>0</v>
      </c>
    </row>
    <row r="14" s="167" customFormat="1" ht="13" customHeight="1" spans="1:13">
      <c r="A14" s="145">
        <v>10</v>
      </c>
      <c r="B14" s="184" t="s">
        <v>211</v>
      </c>
      <c r="C14" s="212" t="s">
        <v>212</v>
      </c>
      <c r="D14" s="185">
        <v>2577</v>
      </c>
      <c r="E14" s="185">
        <v>0.1752</v>
      </c>
      <c r="F14" s="185">
        <v>451.49</v>
      </c>
      <c r="G14" s="196">
        <v>2577</v>
      </c>
      <c r="H14" s="185">
        <f>E14</f>
        <v>0.1752</v>
      </c>
      <c r="I14" s="185">
        <f>ROUND(G14*H14,2)</f>
        <v>451.49</v>
      </c>
      <c r="J14" s="185">
        <f t="shared" si="0"/>
        <v>0</v>
      </c>
      <c r="K14" s="185">
        <f t="shared" si="1"/>
        <v>0</v>
      </c>
      <c r="L14" s="185">
        <f t="shared" si="2"/>
        <v>0</v>
      </c>
      <c r="M14" s="185">
        <f t="shared" si="3"/>
        <v>0</v>
      </c>
    </row>
    <row r="15" s="167" customFormat="1" ht="13" customHeight="1" spans="1:13">
      <c r="A15" s="145">
        <v>11</v>
      </c>
      <c r="B15" s="184" t="s">
        <v>213</v>
      </c>
      <c r="C15" s="212" t="s">
        <v>214</v>
      </c>
      <c r="D15" s="185">
        <v>2885</v>
      </c>
      <c r="E15" s="185">
        <v>0.0822</v>
      </c>
      <c r="F15" s="185">
        <v>237.15</v>
      </c>
      <c r="G15" s="196">
        <v>2885</v>
      </c>
      <c r="H15" s="185">
        <f>E15</f>
        <v>0.0822</v>
      </c>
      <c r="I15" s="185">
        <f>ROUND(G15*H15,2)</f>
        <v>237.15</v>
      </c>
      <c r="J15" s="185">
        <f t="shared" si="0"/>
        <v>0</v>
      </c>
      <c r="K15" s="185">
        <f t="shared" si="1"/>
        <v>0</v>
      </c>
      <c r="L15" s="185">
        <f t="shared" si="2"/>
        <v>0</v>
      </c>
      <c r="M15" s="185">
        <f t="shared" si="3"/>
        <v>0</v>
      </c>
    </row>
    <row r="16" s="167" customFormat="1" ht="13" customHeight="1" spans="1:13">
      <c r="A16" s="145">
        <v>12</v>
      </c>
      <c r="B16" s="184" t="s">
        <v>215</v>
      </c>
      <c r="C16" s="212" t="s">
        <v>216</v>
      </c>
      <c r="D16" s="185">
        <v>28395</v>
      </c>
      <c r="E16" s="185">
        <v>0.042</v>
      </c>
      <c r="F16" s="185">
        <v>1192.59</v>
      </c>
      <c r="G16" s="196">
        <v>28395</v>
      </c>
      <c r="H16" s="185">
        <f>E16</f>
        <v>0.042</v>
      </c>
      <c r="I16" s="185">
        <f>ROUND(G16*H16,2)</f>
        <v>1192.59</v>
      </c>
      <c r="J16" s="185">
        <f t="shared" si="0"/>
        <v>0</v>
      </c>
      <c r="K16" s="185">
        <f t="shared" si="1"/>
        <v>0</v>
      </c>
      <c r="L16" s="185">
        <f t="shared" si="2"/>
        <v>0</v>
      </c>
      <c r="M16" s="185">
        <f t="shared" si="3"/>
        <v>0</v>
      </c>
    </row>
    <row r="17" s="167" customFormat="1" ht="13" customHeight="1" spans="1:13">
      <c r="A17" s="145">
        <v>14</v>
      </c>
      <c r="B17" s="184" t="s">
        <v>217</v>
      </c>
      <c r="C17" s="212" t="s">
        <v>218</v>
      </c>
      <c r="D17" s="185">
        <v>133</v>
      </c>
      <c r="E17" s="185">
        <v>0.0242</v>
      </c>
      <c r="F17" s="185">
        <v>3.22</v>
      </c>
      <c r="G17" s="196">
        <v>133</v>
      </c>
      <c r="H17" s="185">
        <f t="shared" ref="H17:H54" si="4">E17</f>
        <v>0.0242</v>
      </c>
      <c r="I17" s="185">
        <f t="shared" ref="I17:I54" si="5">ROUND(G17*H17,2)</f>
        <v>3.22</v>
      </c>
      <c r="J17" s="185">
        <f t="shared" ref="J17:J54" si="6">IF((G17-D17)&gt;0,G17-D17,0)</f>
        <v>0</v>
      </c>
      <c r="K17" s="185">
        <f t="shared" ref="K17:K54" si="7">IF((I17-F17)&gt;0,I17-F17,0)</f>
        <v>0</v>
      </c>
      <c r="L17" s="185">
        <f t="shared" ref="L17:L54" si="8">IF((G17-D17)&lt;0,G17-D17,0)</f>
        <v>0</v>
      </c>
      <c r="M17" s="185">
        <f t="shared" ref="M17:M54" si="9">IF((I17-F17)&lt;0,I17-F17,0)</f>
        <v>0</v>
      </c>
    </row>
    <row r="18" s="167" customFormat="1" ht="13" customHeight="1" spans="1:13">
      <c r="A18" s="145">
        <v>15</v>
      </c>
      <c r="B18" s="184" t="s">
        <v>219</v>
      </c>
      <c r="C18" s="212" t="s">
        <v>220</v>
      </c>
      <c r="D18" s="185">
        <v>270</v>
      </c>
      <c r="E18" s="185">
        <v>0.0637</v>
      </c>
      <c r="F18" s="185">
        <v>17.2</v>
      </c>
      <c r="G18" s="196">
        <v>270</v>
      </c>
      <c r="H18" s="185">
        <f t="shared" si="4"/>
        <v>0.0637</v>
      </c>
      <c r="I18" s="185">
        <f t="shared" si="5"/>
        <v>17.2</v>
      </c>
      <c r="J18" s="185">
        <f t="shared" si="6"/>
        <v>0</v>
      </c>
      <c r="K18" s="185">
        <f t="shared" si="7"/>
        <v>0</v>
      </c>
      <c r="L18" s="185">
        <f t="shared" si="8"/>
        <v>0</v>
      </c>
      <c r="M18" s="185">
        <f t="shared" si="9"/>
        <v>0</v>
      </c>
    </row>
    <row r="19" s="167" customFormat="1" ht="13" customHeight="1" spans="1:13">
      <c r="A19" s="145">
        <v>16</v>
      </c>
      <c r="B19" s="184" t="s">
        <v>221</v>
      </c>
      <c r="C19" s="212" t="s">
        <v>222</v>
      </c>
      <c r="D19" s="185">
        <v>2778</v>
      </c>
      <c r="E19" s="185">
        <v>0.3497</v>
      </c>
      <c r="F19" s="185">
        <v>971.47</v>
      </c>
      <c r="G19" s="196">
        <v>2778</v>
      </c>
      <c r="H19" s="185">
        <f t="shared" si="4"/>
        <v>0.3497</v>
      </c>
      <c r="I19" s="185">
        <f t="shared" si="5"/>
        <v>971.47</v>
      </c>
      <c r="J19" s="185">
        <f t="shared" si="6"/>
        <v>0</v>
      </c>
      <c r="K19" s="185">
        <f t="shared" si="7"/>
        <v>0</v>
      </c>
      <c r="L19" s="185">
        <f t="shared" si="8"/>
        <v>0</v>
      </c>
      <c r="M19" s="185">
        <f t="shared" si="9"/>
        <v>0</v>
      </c>
    </row>
    <row r="20" s="167" customFormat="1" ht="13" customHeight="1" spans="1:13">
      <c r="A20" s="145">
        <v>17</v>
      </c>
      <c r="B20" s="184" t="s">
        <v>223</v>
      </c>
      <c r="C20" s="212" t="s">
        <v>224</v>
      </c>
      <c r="D20" s="185">
        <v>3262</v>
      </c>
      <c r="E20" s="185">
        <v>0.099</v>
      </c>
      <c r="F20" s="185">
        <v>322.94</v>
      </c>
      <c r="G20" s="196">
        <v>3262</v>
      </c>
      <c r="H20" s="185">
        <f t="shared" si="4"/>
        <v>0.099</v>
      </c>
      <c r="I20" s="185">
        <f t="shared" si="5"/>
        <v>322.94</v>
      </c>
      <c r="J20" s="185">
        <f t="shared" si="6"/>
        <v>0</v>
      </c>
      <c r="K20" s="185">
        <f t="shared" si="7"/>
        <v>0</v>
      </c>
      <c r="L20" s="185">
        <f t="shared" si="8"/>
        <v>0</v>
      </c>
      <c r="M20" s="185">
        <f t="shared" si="9"/>
        <v>0</v>
      </c>
    </row>
    <row r="21" s="167" customFormat="1" ht="13" customHeight="1" spans="1:13">
      <c r="A21" s="145">
        <v>18</v>
      </c>
      <c r="B21" s="184" t="s">
        <v>225</v>
      </c>
      <c r="C21" s="212" t="s">
        <v>226</v>
      </c>
      <c r="D21" s="185">
        <v>471</v>
      </c>
      <c r="E21" s="185">
        <v>0.1617</v>
      </c>
      <c r="F21" s="185">
        <v>76.16</v>
      </c>
      <c r="G21" s="196">
        <v>471</v>
      </c>
      <c r="H21" s="185">
        <f t="shared" si="4"/>
        <v>0.1617</v>
      </c>
      <c r="I21" s="185">
        <f t="shared" si="5"/>
        <v>76.16</v>
      </c>
      <c r="J21" s="185">
        <f t="shared" si="6"/>
        <v>0</v>
      </c>
      <c r="K21" s="185">
        <f t="shared" si="7"/>
        <v>0</v>
      </c>
      <c r="L21" s="185">
        <f t="shared" si="8"/>
        <v>0</v>
      </c>
      <c r="M21" s="185">
        <f t="shared" si="9"/>
        <v>0</v>
      </c>
    </row>
    <row r="22" s="167" customFormat="1" ht="13" customHeight="1" spans="1:13">
      <c r="A22" s="145">
        <v>19</v>
      </c>
      <c r="B22" s="184" t="s">
        <v>227</v>
      </c>
      <c r="C22" s="212" t="s">
        <v>228</v>
      </c>
      <c r="D22" s="185">
        <v>768</v>
      </c>
      <c r="E22" s="185">
        <v>0.0938</v>
      </c>
      <c r="F22" s="185">
        <v>72.04</v>
      </c>
      <c r="G22" s="196">
        <v>768</v>
      </c>
      <c r="H22" s="185">
        <f t="shared" si="4"/>
        <v>0.0938</v>
      </c>
      <c r="I22" s="185">
        <f t="shared" si="5"/>
        <v>72.04</v>
      </c>
      <c r="J22" s="185">
        <f t="shared" si="6"/>
        <v>0</v>
      </c>
      <c r="K22" s="185">
        <f t="shared" si="7"/>
        <v>0</v>
      </c>
      <c r="L22" s="185">
        <f t="shared" si="8"/>
        <v>0</v>
      </c>
      <c r="M22" s="185">
        <f t="shared" si="9"/>
        <v>0</v>
      </c>
    </row>
    <row r="23" s="167" customFormat="1" ht="13" customHeight="1" spans="1:13">
      <c r="A23" s="145">
        <v>20</v>
      </c>
      <c r="B23" s="184" t="s">
        <v>229</v>
      </c>
      <c r="C23" s="212" t="s">
        <v>230</v>
      </c>
      <c r="D23" s="185">
        <v>958</v>
      </c>
      <c r="E23" s="185">
        <v>0.8</v>
      </c>
      <c r="F23" s="185">
        <v>766.4</v>
      </c>
      <c r="G23" s="196">
        <v>958</v>
      </c>
      <c r="H23" s="185">
        <f t="shared" si="4"/>
        <v>0.8</v>
      </c>
      <c r="I23" s="185">
        <f t="shared" si="5"/>
        <v>766.4</v>
      </c>
      <c r="J23" s="185">
        <f t="shared" si="6"/>
        <v>0</v>
      </c>
      <c r="K23" s="185">
        <f t="shared" si="7"/>
        <v>0</v>
      </c>
      <c r="L23" s="185">
        <f t="shared" si="8"/>
        <v>0</v>
      </c>
      <c r="M23" s="185">
        <f t="shared" si="9"/>
        <v>0</v>
      </c>
    </row>
    <row r="24" s="167" customFormat="1" ht="13" customHeight="1" spans="1:13">
      <c r="A24" s="145">
        <v>21</v>
      </c>
      <c r="B24" s="184" t="s">
        <v>231</v>
      </c>
      <c r="C24" s="212" t="s">
        <v>232</v>
      </c>
      <c r="D24" s="185">
        <v>1972</v>
      </c>
      <c r="E24" s="185">
        <v>0.0998</v>
      </c>
      <c r="F24" s="185">
        <v>196.81</v>
      </c>
      <c r="G24" s="196">
        <v>1972</v>
      </c>
      <c r="H24" s="185">
        <f t="shared" si="4"/>
        <v>0.0998</v>
      </c>
      <c r="I24" s="185">
        <f t="shared" si="5"/>
        <v>196.81</v>
      </c>
      <c r="J24" s="185">
        <f t="shared" si="6"/>
        <v>0</v>
      </c>
      <c r="K24" s="185">
        <f t="shared" si="7"/>
        <v>0</v>
      </c>
      <c r="L24" s="185">
        <f t="shared" si="8"/>
        <v>0</v>
      </c>
      <c r="M24" s="185">
        <f t="shared" si="9"/>
        <v>0</v>
      </c>
    </row>
    <row r="25" s="167" customFormat="1" ht="13" customHeight="1" spans="1:13">
      <c r="A25" s="145">
        <v>22</v>
      </c>
      <c r="B25" s="184" t="s">
        <v>233</v>
      </c>
      <c r="C25" s="212" t="s">
        <v>234</v>
      </c>
      <c r="D25" s="185">
        <v>804</v>
      </c>
      <c r="E25" s="185">
        <v>0.15</v>
      </c>
      <c r="F25" s="185">
        <v>120.6</v>
      </c>
      <c r="G25" s="196">
        <v>804</v>
      </c>
      <c r="H25" s="185">
        <f t="shared" si="4"/>
        <v>0.15</v>
      </c>
      <c r="I25" s="185">
        <f t="shared" si="5"/>
        <v>120.6</v>
      </c>
      <c r="J25" s="185">
        <f t="shared" si="6"/>
        <v>0</v>
      </c>
      <c r="K25" s="185">
        <f t="shared" si="7"/>
        <v>0</v>
      </c>
      <c r="L25" s="185">
        <f t="shared" si="8"/>
        <v>0</v>
      </c>
      <c r="M25" s="185">
        <f t="shared" si="9"/>
        <v>0</v>
      </c>
    </row>
    <row r="26" s="167" customFormat="1" ht="13" customHeight="1" spans="1:13">
      <c r="A26" s="145">
        <v>23</v>
      </c>
      <c r="B26" s="184" t="s">
        <v>235</v>
      </c>
      <c r="C26" s="212" t="s">
        <v>236</v>
      </c>
      <c r="D26" s="185">
        <v>910</v>
      </c>
      <c r="E26" s="185">
        <v>0.0663</v>
      </c>
      <c r="F26" s="185">
        <v>60.33</v>
      </c>
      <c r="G26" s="196">
        <v>910</v>
      </c>
      <c r="H26" s="185">
        <f t="shared" si="4"/>
        <v>0.0663</v>
      </c>
      <c r="I26" s="185">
        <f t="shared" si="5"/>
        <v>60.33</v>
      </c>
      <c r="J26" s="185">
        <f t="shared" si="6"/>
        <v>0</v>
      </c>
      <c r="K26" s="185">
        <f t="shared" si="7"/>
        <v>0</v>
      </c>
      <c r="L26" s="185">
        <f t="shared" si="8"/>
        <v>0</v>
      </c>
      <c r="M26" s="185">
        <f t="shared" si="9"/>
        <v>0</v>
      </c>
    </row>
    <row r="27" s="167" customFormat="1" ht="13" customHeight="1" spans="1:13">
      <c r="A27" s="145">
        <v>24</v>
      </c>
      <c r="B27" s="184" t="s">
        <v>237</v>
      </c>
      <c r="C27" s="212" t="s">
        <v>238</v>
      </c>
      <c r="D27" s="185">
        <v>7848</v>
      </c>
      <c r="E27" s="185">
        <v>0.2211</v>
      </c>
      <c r="F27" s="185">
        <v>1735.19</v>
      </c>
      <c r="G27" s="196">
        <v>7848</v>
      </c>
      <c r="H27" s="185">
        <f t="shared" si="4"/>
        <v>0.2211</v>
      </c>
      <c r="I27" s="185">
        <f t="shared" si="5"/>
        <v>1735.19</v>
      </c>
      <c r="J27" s="185">
        <f t="shared" si="6"/>
        <v>0</v>
      </c>
      <c r="K27" s="185">
        <f t="shared" si="7"/>
        <v>0</v>
      </c>
      <c r="L27" s="185">
        <f t="shared" si="8"/>
        <v>0</v>
      </c>
      <c r="M27" s="185">
        <f t="shared" si="9"/>
        <v>0</v>
      </c>
    </row>
    <row r="28" s="167" customFormat="1" ht="13" customHeight="1" spans="1:13">
      <c r="A28" s="145">
        <v>25</v>
      </c>
      <c r="B28" s="184" t="s">
        <v>239</v>
      </c>
      <c r="C28" s="212" t="s">
        <v>240</v>
      </c>
      <c r="D28" s="185">
        <v>15</v>
      </c>
      <c r="E28" s="185">
        <v>5.98291</v>
      </c>
      <c r="F28" s="185">
        <v>89.74</v>
      </c>
      <c r="G28" s="196">
        <v>15</v>
      </c>
      <c r="H28" s="185">
        <f t="shared" si="4"/>
        <v>5.98291</v>
      </c>
      <c r="I28" s="185">
        <f t="shared" si="5"/>
        <v>89.74</v>
      </c>
      <c r="J28" s="185">
        <f t="shared" si="6"/>
        <v>0</v>
      </c>
      <c r="K28" s="185">
        <f t="shared" si="7"/>
        <v>0</v>
      </c>
      <c r="L28" s="185">
        <f t="shared" si="8"/>
        <v>0</v>
      </c>
      <c r="M28" s="185">
        <f t="shared" si="9"/>
        <v>0</v>
      </c>
    </row>
    <row r="29" s="167" customFormat="1" ht="13" customHeight="1" spans="1:13">
      <c r="A29" s="145">
        <v>26</v>
      </c>
      <c r="B29" s="184" t="s">
        <v>241</v>
      </c>
      <c r="C29" s="212" t="s">
        <v>242</v>
      </c>
      <c r="D29" s="185">
        <v>7000</v>
      </c>
      <c r="E29" s="185">
        <v>0.0276</v>
      </c>
      <c r="F29" s="185">
        <v>193.2</v>
      </c>
      <c r="G29" s="196">
        <v>7000</v>
      </c>
      <c r="H29" s="185">
        <f t="shared" si="4"/>
        <v>0.0276</v>
      </c>
      <c r="I29" s="185">
        <f t="shared" si="5"/>
        <v>193.2</v>
      </c>
      <c r="J29" s="185">
        <f t="shared" si="6"/>
        <v>0</v>
      </c>
      <c r="K29" s="185">
        <f t="shared" si="7"/>
        <v>0</v>
      </c>
      <c r="L29" s="185">
        <f t="shared" si="8"/>
        <v>0</v>
      </c>
      <c r="M29" s="185">
        <f t="shared" si="9"/>
        <v>0</v>
      </c>
    </row>
    <row r="30" s="167" customFormat="1" ht="13" customHeight="1" spans="1:13">
      <c r="A30" s="145">
        <v>27</v>
      </c>
      <c r="B30" s="184" t="s">
        <v>243</v>
      </c>
      <c r="C30" s="212" t="s">
        <v>244</v>
      </c>
      <c r="D30" s="185">
        <v>434</v>
      </c>
      <c r="E30" s="185">
        <v>0.38</v>
      </c>
      <c r="F30" s="185">
        <v>164.92</v>
      </c>
      <c r="G30" s="196">
        <v>434</v>
      </c>
      <c r="H30" s="185">
        <f t="shared" si="4"/>
        <v>0.38</v>
      </c>
      <c r="I30" s="185">
        <f t="shared" si="5"/>
        <v>164.92</v>
      </c>
      <c r="J30" s="185">
        <f t="shared" si="6"/>
        <v>0</v>
      </c>
      <c r="K30" s="185">
        <f t="shared" si="7"/>
        <v>0</v>
      </c>
      <c r="L30" s="185">
        <f t="shared" si="8"/>
        <v>0</v>
      </c>
      <c r="M30" s="185">
        <f t="shared" si="9"/>
        <v>0</v>
      </c>
    </row>
    <row r="31" s="167" customFormat="1" ht="13" customHeight="1" spans="1:13">
      <c r="A31" s="145">
        <v>28</v>
      </c>
      <c r="B31" s="184" t="s">
        <v>245</v>
      </c>
      <c r="C31" s="212" t="s">
        <v>246</v>
      </c>
      <c r="D31" s="185">
        <v>36</v>
      </c>
      <c r="E31" s="185">
        <v>0.153</v>
      </c>
      <c r="F31" s="185">
        <v>5.51</v>
      </c>
      <c r="G31" s="196">
        <v>36</v>
      </c>
      <c r="H31" s="185">
        <f t="shared" si="4"/>
        <v>0.153</v>
      </c>
      <c r="I31" s="185">
        <f t="shared" si="5"/>
        <v>5.51</v>
      </c>
      <c r="J31" s="185">
        <f t="shared" si="6"/>
        <v>0</v>
      </c>
      <c r="K31" s="185">
        <f t="shared" si="7"/>
        <v>0</v>
      </c>
      <c r="L31" s="185">
        <f t="shared" si="8"/>
        <v>0</v>
      </c>
      <c r="M31" s="185">
        <f t="shared" si="9"/>
        <v>0</v>
      </c>
    </row>
    <row r="32" s="167" customFormat="1" ht="13" customHeight="1" spans="1:13">
      <c r="A32" s="145">
        <v>29</v>
      </c>
      <c r="B32" s="184" t="s">
        <v>247</v>
      </c>
      <c r="C32" s="212" t="s">
        <v>248</v>
      </c>
      <c r="D32" s="185">
        <v>4000</v>
      </c>
      <c r="E32" s="185">
        <v>0.0121</v>
      </c>
      <c r="F32" s="185">
        <v>48.4</v>
      </c>
      <c r="G32" s="196">
        <v>4000</v>
      </c>
      <c r="H32" s="185">
        <f t="shared" si="4"/>
        <v>0.0121</v>
      </c>
      <c r="I32" s="185">
        <f t="shared" si="5"/>
        <v>48.4</v>
      </c>
      <c r="J32" s="185">
        <f t="shared" si="6"/>
        <v>0</v>
      </c>
      <c r="K32" s="185">
        <f t="shared" si="7"/>
        <v>0</v>
      </c>
      <c r="L32" s="185">
        <f t="shared" si="8"/>
        <v>0</v>
      </c>
      <c r="M32" s="185">
        <f t="shared" si="9"/>
        <v>0</v>
      </c>
    </row>
    <row r="33" s="167" customFormat="1" ht="13" customHeight="1" spans="1:13">
      <c r="A33" s="145">
        <v>30</v>
      </c>
      <c r="B33" s="184" t="s">
        <v>249</v>
      </c>
      <c r="C33" s="212" t="s">
        <v>250</v>
      </c>
      <c r="D33" s="185">
        <v>4834</v>
      </c>
      <c r="E33" s="185">
        <v>0.1372</v>
      </c>
      <c r="F33" s="185">
        <v>663.22</v>
      </c>
      <c r="G33" s="196">
        <v>4834</v>
      </c>
      <c r="H33" s="185">
        <f t="shared" si="4"/>
        <v>0.1372</v>
      </c>
      <c r="I33" s="185">
        <f t="shared" si="5"/>
        <v>663.22</v>
      </c>
      <c r="J33" s="185">
        <f t="shared" si="6"/>
        <v>0</v>
      </c>
      <c r="K33" s="185">
        <f t="shared" si="7"/>
        <v>0</v>
      </c>
      <c r="L33" s="185">
        <f t="shared" si="8"/>
        <v>0</v>
      </c>
      <c r="M33" s="185">
        <f t="shared" si="9"/>
        <v>0</v>
      </c>
    </row>
    <row r="34" s="167" customFormat="1" ht="13" customHeight="1" spans="1:13">
      <c r="A34" s="145">
        <v>31</v>
      </c>
      <c r="B34" s="184" t="s">
        <v>251</v>
      </c>
      <c r="C34" s="212" t="s">
        <v>252</v>
      </c>
      <c r="D34" s="185">
        <v>900</v>
      </c>
      <c r="E34" s="185">
        <v>0</v>
      </c>
      <c r="F34" s="185">
        <v>0</v>
      </c>
      <c r="G34" s="196">
        <v>900</v>
      </c>
      <c r="H34" s="185">
        <f t="shared" si="4"/>
        <v>0</v>
      </c>
      <c r="I34" s="185">
        <f t="shared" si="5"/>
        <v>0</v>
      </c>
      <c r="J34" s="185">
        <f t="shared" si="6"/>
        <v>0</v>
      </c>
      <c r="K34" s="185">
        <f t="shared" si="7"/>
        <v>0</v>
      </c>
      <c r="L34" s="185">
        <f t="shared" si="8"/>
        <v>0</v>
      </c>
      <c r="M34" s="185">
        <f t="shared" si="9"/>
        <v>0</v>
      </c>
    </row>
    <row r="35" s="167" customFormat="1" ht="13" customHeight="1" spans="1:13">
      <c r="A35" s="145">
        <v>32</v>
      </c>
      <c r="B35" s="184" t="s">
        <v>253</v>
      </c>
      <c r="C35" s="212" t="s">
        <v>254</v>
      </c>
      <c r="D35" s="185">
        <v>1000</v>
      </c>
      <c r="E35" s="185">
        <v>0</v>
      </c>
      <c r="F35" s="185">
        <v>0</v>
      </c>
      <c r="G35" s="196">
        <v>1000</v>
      </c>
      <c r="H35" s="185">
        <f t="shared" si="4"/>
        <v>0</v>
      </c>
      <c r="I35" s="185">
        <f t="shared" si="5"/>
        <v>0</v>
      </c>
      <c r="J35" s="185">
        <f t="shared" si="6"/>
        <v>0</v>
      </c>
      <c r="K35" s="185">
        <f t="shared" si="7"/>
        <v>0</v>
      </c>
      <c r="L35" s="185">
        <f t="shared" si="8"/>
        <v>0</v>
      </c>
      <c r="M35" s="185">
        <f t="shared" si="9"/>
        <v>0</v>
      </c>
    </row>
    <row r="36" s="167" customFormat="1" ht="13" customHeight="1" spans="1:13">
      <c r="A36" s="145">
        <v>33</v>
      </c>
      <c r="B36" s="184" t="s">
        <v>255</v>
      </c>
      <c r="C36" s="212" t="s">
        <v>256</v>
      </c>
      <c r="D36" s="185">
        <v>720</v>
      </c>
      <c r="E36" s="185">
        <v>1</v>
      </c>
      <c r="F36" s="185">
        <v>720</v>
      </c>
      <c r="G36" s="196">
        <v>720</v>
      </c>
      <c r="H36" s="185">
        <f t="shared" si="4"/>
        <v>1</v>
      </c>
      <c r="I36" s="185">
        <f t="shared" si="5"/>
        <v>720</v>
      </c>
      <c r="J36" s="185">
        <f t="shared" si="6"/>
        <v>0</v>
      </c>
      <c r="K36" s="185">
        <f t="shared" si="7"/>
        <v>0</v>
      </c>
      <c r="L36" s="185">
        <f t="shared" si="8"/>
        <v>0</v>
      </c>
      <c r="M36" s="185">
        <f t="shared" si="9"/>
        <v>0</v>
      </c>
    </row>
    <row r="37" s="167" customFormat="1" ht="13" customHeight="1" spans="1:13">
      <c r="A37" s="145">
        <v>34</v>
      </c>
      <c r="B37" s="184" t="s">
        <v>257</v>
      </c>
      <c r="C37" s="212" t="s">
        <v>258</v>
      </c>
      <c r="D37" s="185">
        <v>45</v>
      </c>
      <c r="E37" s="185">
        <v>0.16748</v>
      </c>
      <c r="F37" s="185">
        <v>7.54</v>
      </c>
      <c r="G37" s="196">
        <v>45</v>
      </c>
      <c r="H37" s="185">
        <f t="shared" si="4"/>
        <v>0.16748</v>
      </c>
      <c r="I37" s="185">
        <f t="shared" si="5"/>
        <v>7.54</v>
      </c>
      <c r="J37" s="185">
        <f t="shared" si="6"/>
        <v>0</v>
      </c>
      <c r="K37" s="185">
        <f t="shared" si="7"/>
        <v>0</v>
      </c>
      <c r="L37" s="185">
        <f t="shared" si="8"/>
        <v>0</v>
      </c>
      <c r="M37" s="185">
        <f t="shared" si="9"/>
        <v>0</v>
      </c>
    </row>
    <row r="38" s="167" customFormat="1" ht="13" customHeight="1" spans="1:13">
      <c r="A38" s="145">
        <v>35</v>
      </c>
      <c r="B38" s="184" t="s">
        <v>259</v>
      </c>
      <c r="C38" s="212" t="s">
        <v>260</v>
      </c>
      <c r="D38" s="185">
        <v>96</v>
      </c>
      <c r="E38" s="185">
        <v>27.55</v>
      </c>
      <c r="F38" s="185">
        <v>2644.8</v>
      </c>
      <c r="G38" s="196">
        <v>96</v>
      </c>
      <c r="H38" s="185">
        <f t="shared" si="4"/>
        <v>27.55</v>
      </c>
      <c r="I38" s="185">
        <f t="shared" si="5"/>
        <v>2644.8</v>
      </c>
      <c r="J38" s="185">
        <f t="shared" si="6"/>
        <v>0</v>
      </c>
      <c r="K38" s="185">
        <f t="shared" si="7"/>
        <v>0</v>
      </c>
      <c r="L38" s="185">
        <f t="shared" si="8"/>
        <v>0</v>
      </c>
      <c r="M38" s="185">
        <f t="shared" si="9"/>
        <v>0</v>
      </c>
    </row>
    <row r="39" s="167" customFormat="1" ht="13" customHeight="1" spans="1:13">
      <c r="A39" s="145">
        <v>36</v>
      </c>
      <c r="B39" s="184" t="s">
        <v>261</v>
      </c>
      <c r="C39" s="212" t="s">
        <v>262</v>
      </c>
      <c r="D39" s="185">
        <v>91</v>
      </c>
      <c r="E39" s="185">
        <v>18.5</v>
      </c>
      <c r="F39" s="185">
        <v>1683.5</v>
      </c>
      <c r="G39" s="196">
        <v>91</v>
      </c>
      <c r="H39" s="185">
        <f t="shared" si="4"/>
        <v>18.5</v>
      </c>
      <c r="I39" s="185">
        <f t="shared" si="5"/>
        <v>1683.5</v>
      </c>
      <c r="J39" s="185">
        <f t="shared" si="6"/>
        <v>0</v>
      </c>
      <c r="K39" s="185">
        <f t="shared" si="7"/>
        <v>0</v>
      </c>
      <c r="L39" s="185">
        <f t="shared" si="8"/>
        <v>0</v>
      </c>
      <c r="M39" s="185">
        <f t="shared" si="9"/>
        <v>0</v>
      </c>
    </row>
    <row r="40" s="167" customFormat="1" ht="13" customHeight="1" spans="1:13">
      <c r="A40" s="145">
        <v>37</v>
      </c>
      <c r="B40" s="184" t="s">
        <v>263</v>
      </c>
      <c r="C40" s="212" t="s">
        <v>264</v>
      </c>
      <c r="D40" s="185">
        <v>160</v>
      </c>
      <c r="E40" s="185">
        <v>25.85</v>
      </c>
      <c r="F40" s="185">
        <v>4136</v>
      </c>
      <c r="G40" s="196">
        <v>160</v>
      </c>
      <c r="H40" s="185">
        <f t="shared" si="4"/>
        <v>25.85</v>
      </c>
      <c r="I40" s="185">
        <f t="shared" si="5"/>
        <v>4136</v>
      </c>
      <c r="J40" s="185">
        <f t="shared" si="6"/>
        <v>0</v>
      </c>
      <c r="K40" s="185">
        <f t="shared" si="7"/>
        <v>0</v>
      </c>
      <c r="L40" s="185">
        <f t="shared" si="8"/>
        <v>0</v>
      </c>
      <c r="M40" s="185">
        <f t="shared" si="9"/>
        <v>0</v>
      </c>
    </row>
    <row r="41" s="167" customFormat="1" ht="13" customHeight="1" spans="1:13">
      <c r="A41" s="145">
        <v>38</v>
      </c>
      <c r="B41" s="184" t="s">
        <v>265</v>
      </c>
      <c r="C41" s="212" t="s">
        <v>266</v>
      </c>
      <c r="D41" s="185">
        <v>267</v>
      </c>
      <c r="E41" s="185">
        <v>55.76</v>
      </c>
      <c r="F41" s="185">
        <v>14887.92</v>
      </c>
      <c r="G41" s="196">
        <v>267</v>
      </c>
      <c r="H41" s="185">
        <f t="shared" si="4"/>
        <v>55.76</v>
      </c>
      <c r="I41" s="185">
        <f t="shared" si="5"/>
        <v>14887.92</v>
      </c>
      <c r="J41" s="185">
        <f t="shared" si="6"/>
        <v>0</v>
      </c>
      <c r="K41" s="185">
        <f t="shared" si="7"/>
        <v>0</v>
      </c>
      <c r="L41" s="185">
        <f t="shared" si="8"/>
        <v>0</v>
      </c>
      <c r="M41" s="185">
        <f t="shared" si="9"/>
        <v>0</v>
      </c>
    </row>
    <row r="42" s="167" customFormat="1" ht="13" customHeight="1" spans="1:13">
      <c r="A42" s="145">
        <v>39</v>
      </c>
      <c r="B42" s="184" t="s">
        <v>267</v>
      </c>
      <c r="C42" s="212" t="s">
        <v>268</v>
      </c>
      <c r="D42" s="185">
        <v>52</v>
      </c>
      <c r="E42" s="185">
        <v>4.37</v>
      </c>
      <c r="F42" s="185">
        <v>227.24</v>
      </c>
      <c r="G42" s="196">
        <v>52</v>
      </c>
      <c r="H42" s="185">
        <f t="shared" si="4"/>
        <v>4.37</v>
      </c>
      <c r="I42" s="185">
        <f t="shared" si="5"/>
        <v>227.24</v>
      </c>
      <c r="J42" s="185">
        <f t="shared" si="6"/>
        <v>0</v>
      </c>
      <c r="K42" s="185">
        <f t="shared" si="7"/>
        <v>0</v>
      </c>
      <c r="L42" s="185">
        <f t="shared" si="8"/>
        <v>0</v>
      </c>
      <c r="M42" s="185">
        <f t="shared" si="9"/>
        <v>0</v>
      </c>
    </row>
    <row r="43" s="167" customFormat="1" ht="13" customHeight="1" spans="1:13">
      <c r="A43" s="145">
        <v>40</v>
      </c>
      <c r="B43" s="184" t="s">
        <v>269</v>
      </c>
      <c r="C43" s="212" t="s">
        <v>270</v>
      </c>
      <c r="D43" s="185">
        <v>52</v>
      </c>
      <c r="E43" s="185">
        <v>2.33</v>
      </c>
      <c r="F43" s="185">
        <v>121.16</v>
      </c>
      <c r="G43" s="196">
        <v>52</v>
      </c>
      <c r="H43" s="185">
        <f t="shared" si="4"/>
        <v>2.33</v>
      </c>
      <c r="I43" s="185">
        <f t="shared" si="5"/>
        <v>121.16</v>
      </c>
      <c r="J43" s="185">
        <f t="shared" si="6"/>
        <v>0</v>
      </c>
      <c r="K43" s="185">
        <f t="shared" si="7"/>
        <v>0</v>
      </c>
      <c r="L43" s="185">
        <f t="shared" si="8"/>
        <v>0</v>
      </c>
      <c r="M43" s="185">
        <f t="shared" si="9"/>
        <v>0</v>
      </c>
    </row>
    <row r="44" s="167" customFormat="1" ht="13" customHeight="1" spans="1:13">
      <c r="A44" s="145">
        <v>41</v>
      </c>
      <c r="B44" s="184" t="s">
        <v>271</v>
      </c>
      <c r="C44" s="212" t="s">
        <v>272</v>
      </c>
      <c r="D44" s="185">
        <v>64</v>
      </c>
      <c r="E44" s="185">
        <v>0.54</v>
      </c>
      <c r="F44" s="185">
        <v>34.56</v>
      </c>
      <c r="G44" s="196">
        <v>64</v>
      </c>
      <c r="H44" s="185">
        <f t="shared" si="4"/>
        <v>0.54</v>
      </c>
      <c r="I44" s="185">
        <f t="shared" si="5"/>
        <v>34.56</v>
      </c>
      <c r="J44" s="185">
        <f t="shared" si="6"/>
        <v>0</v>
      </c>
      <c r="K44" s="185">
        <f t="shared" si="7"/>
        <v>0</v>
      </c>
      <c r="L44" s="185">
        <f t="shared" si="8"/>
        <v>0</v>
      </c>
      <c r="M44" s="185">
        <f t="shared" si="9"/>
        <v>0</v>
      </c>
    </row>
    <row r="45" s="167" customFormat="1" ht="13" customHeight="1" spans="1:13">
      <c r="A45" s="145">
        <v>42</v>
      </c>
      <c r="B45" s="184" t="s">
        <v>273</v>
      </c>
      <c r="C45" s="212" t="s">
        <v>274</v>
      </c>
      <c r="D45" s="185">
        <v>46</v>
      </c>
      <c r="E45" s="185">
        <v>0.54</v>
      </c>
      <c r="F45" s="185">
        <v>24.84</v>
      </c>
      <c r="G45" s="196">
        <v>46</v>
      </c>
      <c r="H45" s="185">
        <f t="shared" si="4"/>
        <v>0.54</v>
      </c>
      <c r="I45" s="185">
        <f t="shared" si="5"/>
        <v>24.84</v>
      </c>
      <c r="J45" s="185">
        <f t="shared" si="6"/>
        <v>0</v>
      </c>
      <c r="K45" s="185">
        <f t="shared" si="7"/>
        <v>0</v>
      </c>
      <c r="L45" s="185">
        <f t="shared" si="8"/>
        <v>0</v>
      </c>
      <c r="M45" s="185">
        <f t="shared" si="9"/>
        <v>0</v>
      </c>
    </row>
    <row r="46" s="167" customFormat="1" ht="13" customHeight="1" spans="1:13">
      <c r="A46" s="145">
        <v>43</v>
      </c>
      <c r="B46" s="184" t="s">
        <v>275</v>
      </c>
      <c r="C46" s="212" t="s">
        <v>276</v>
      </c>
      <c r="D46" s="185">
        <v>19</v>
      </c>
      <c r="E46" s="185">
        <v>213.69</v>
      </c>
      <c r="F46" s="185">
        <v>4060.11</v>
      </c>
      <c r="G46" s="196">
        <v>19</v>
      </c>
      <c r="H46" s="185">
        <f t="shared" si="4"/>
        <v>213.69</v>
      </c>
      <c r="I46" s="185">
        <f t="shared" si="5"/>
        <v>4060.11</v>
      </c>
      <c r="J46" s="185">
        <f t="shared" si="6"/>
        <v>0</v>
      </c>
      <c r="K46" s="185">
        <f t="shared" si="7"/>
        <v>0</v>
      </c>
      <c r="L46" s="185">
        <f t="shared" si="8"/>
        <v>0</v>
      </c>
      <c r="M46" s="185">
        <f t="shared" si="9"/>
        <v>0</v>
      </c>
    </row>
    <row r="47" s="167" customFormat="1" ht="13" customHeight="1" spans="1:13">
      <c r="A47" s="145">
        <v>44</v>
      </c>
      <c r="B47" s="184" t="s">
        <v>277</v>
      </c>
      <c r="C47" s="212" t="s">
        <v>278</v>
      </c>
      <c r="D47" s="185">
        <v>65</v>
      </c>
      <c r="E47" s="185">
        <v>13.7</v>
      </c>
      <c r="F47" s="185">
        <v>890.5</v>
      </c>
      <c r="G47" s="196">
        <v>65</v>
      </c>
      <c r="H47" s="185">
        <f t="shared" si="4"/>
        <v>13.7</v>
      </c>
      <c r="I47" s="185">
        <f t="shared" si="5"/>
        <v>890.5</v>
      </c>
      <c r="J47" s="185">
        <f t="shared" si="6"/>
        <v>0</v>
      </c>
      <c r="K47" s="185">
        <f t="shared" si="7"/>
        <v>0</v>
      </c>
      <c r="L47" s="185">
        <f t="shared" si="8"/>
        <v>0</v>
      </c>
      <c r="M47" s="185">
        <f t="shared" si="9"/>
        <v>0</v>
      </c>
    </row>
    <row r="48" s="167" customFormat="1" ht="13" customHeight="1" spans="1:13">
      <c r="A48" s="145">
        <v>45</v>
      </c>
      <c r="B48" s="184" t="s">
        <v>279</v>
      </c>
      <c r="C48" s="212" t="s">
        <v>280</v>
      </c>
      <c r="D48" s="185">
        <v>1108</v>
      </c>
      <c r="E48" s="185">
        <v>1.74</v>
      </c>
      <c r="F48" s="185">
        <v>1927.92</v>
      </c>
      <c r="G48" s="196">
        <v>1108</v>
      </c>
      <c r="H48" s="185">
        <f t="shared" si="4"/>
        <v>1.74</v>
      </c>
      <c r="I48" s="185">
        <f t="shared" si="5"/>
        <v>1927.92</v>
      </c>
      <c r="J48" s="185">
        <f t="shared" si="6"/>
        <v>0</v>
      </c>
      <c r="K48" s="185">
        <f t="shared" si="7"/>
        <v>0</v>
      </c>
      <c r="L48" s="185">
        <f t="shared" si="8"/>
        <v>0</v>
      </c>
      <c r="M48" s="185">
        <f t="shared" si="9"/>
        <v>0</v>
      </c>
    </row>
    <row r="49" s="167" customFormat="1" ht="13" customHeight="1" spans="1:13">
      <c r="A49" s="145">
        <v>46</v>
      </c>
      <c r="B49" s="184" t="s">
        <v>281</v>
      </c>
      <c r="C49" s="212" t="s">
        <v>282</v>
      </c>
      <c r="D49" s="185">
        <v>28</v>
      </c>
      <c r="E49" s="185">
        <v>56.06</v>
      </c>
      <c r="F49" s="185">
        <v>1569.68</v>
      </c>
      <c r="G49" s="196">
        <v>28</v>
      </c>
      <c r="H49" s="185">
        <f t="shared" si="4"/>
        <v>56.06</v>
      </c>
      <c r="I49" s="185">
        <f t="shared" si="5"/>
        <v>1569.68</v>
      </c>
      <c r="J49" s="185">
        <f t="shared" si="6"/>
        <v>0</v>
      </c>
      <c r="K49" s="185">
        <f t="shared" si="7"/>
        <v>0</v>
      </c>
      <c r="L49" s="185">
        <f t="shared" si="8"/>
        <v>0</v>
      </c>
      <c r="M49" s="185">
        <f t="shared" si="9"/>
        <v>0</v>
      </c>
    </row>
    <row r="50" s="167" customFormat="1" ht="13" customHeight="1" spans="1:13">
      <c r="A50" s="145">
        <v>47</v>
      </c>
      <c r="B50" s="184" t="s">
        <v>283</v>
      </c>
      <c r="C50" s="212" t="s">
        <v>284</v>
      </c>
      <c r="D50" s="185">
        <v>25</v>
      </c>
      <c r="E50" s="185">
        <v>362.53</v>
      </c>
      <c r="F50" s="185">
        <v>9063.25</v>
      </c>
      <c r="G50" s="196">
        <v>25</v>
      </c>
      <c r="H50" s="185">
        <f t="shared" si="4"/>
        <v>362.53</v>
      </c>
      <c r="I50" s="185">
        <f t="shared" si="5"/>
        <v>9063.25</v>
      </c>
      <c r="J50" s="185">
        <f t="shared" si="6"/>
        <v>0</v>
      </c>
      <c r="K50" s="185">
        <f t="shared" si="7"/>
        <v>0</v>
      </c>
      <c r="L50" s="185">
        <f t="shared" si="8"/>
        <v>0</v>
      </c>
      <c r="M50" s="185">
        <f t="shared" si="9"/>
        <v>0</v>
      </c>
    </row>
    <row r="51" s="167" customFormat="1" ht="13" customHeight="1" spans="1:13">
      <c r="A51" s="145">
        <v>48</v>
      </c>
      <c r="B51" s="184" t="s">
        <v>285</v>
      </c>
      <c r="C51" s="212" t="s">
        <v>286</v>
      </c>
      <c r="D51" s="185">
        <v>113</v>
      </c>
      <c r="E51" s="185">
        <v>72.51</v>
      </c>
      <c r="F51" s="185">
        <v>8193.63</v>
      </c>
      <c r="G51" s="196">
        <v>113</v>
      </c>
      <c r="H51" s="185">
        <f t="shared" si="4"/>
        <v>72.51</v>
      </c>
      <c r="I51" s="185">
        <f t="shared" si="5"/>
        <v>8193.63</v>
      </c>
      <c r="J51" s="185">
        <f t="shared" si="6"/>
        <v>0</v>
      </c>
      <c r="K51" s="185">
        <f t="shared" si="7"/>
        <v>0</v>
      </c>
      <c r="L51" s="185">
        <f t="shared" si="8"/>
        <v>0</v>
      </c>
      <c r="M51" s="185">
        <f t="shared" si="9"/>
        <v>0</v>
      </c>
    </row>
    <row r="52" s="167" customFormat="1" ht="13" customHeight="1" spans="1:13">
      <c r="A52" s="145">
        <v>49</v>
      </c>
      <c r="B52" s="184" t="s">
        <v>287</v>
      </c>
      <c r="C52" s="212" t="s">
        <v>288</v>
      </c>
      <c r="D52" s="185">
        <v>230</v>
      </c>
      <c r="E52" s="185">
        <v>68.288</v>
      </c>
      <c r="F52" s="185">
        <v>15706.24</v>
      </c>
      <c r="G52" s="196">
        <v>230</v>
      </c>
      <c r="H52" s="185">
        <f t="shared" si="4"/>
        <v>68.288</v>
      </c>
      <c r="I52" s="185">
        <f t="shared" si="5"/>
        <v>15706.24</v>
      </c>
      <c r="J52" s="185">
        <f t="shared" si="6"/>
        <v>0</v>
      </c>
      <c r="K52" s="185">
        <f t="shared" si="7"/>
        <v>0</v>
      </c>
      <c r="L52" s="185">
        <f t="shared" si="8"/>
        <v>0</v>
      </c>
      <c r="M52" s="185">
        <f t="shared" si="9"/>
        <v>0</v>
      </c>
    </row>
    <row r="53" s="167" customFormat="1" ht="13" customHeight="1" spans="1:13">
      <c r="A53" s="145">
        <v>50</v>
      </c>
      <c r="B53" s="184" t="s">
        <v>289</v>
      </c>
      <c r="C53" s="212" t="s">
        <v>290</v>
      </c>
      <c r="D53" s="185">
        <v>236</v>
      </c>
      <c r="E53" s="185">
        <v>20.3539</v>
      </c>
      <c r="F53" s="185">
        <v>4803.52</v>
      </c>
      <c r="G53" s="196">
        <v>236</v>
      </c>
      <c r="H53" s="185">
        <f t="shared" si="4"/>
        <v>20.3539</v>
      </c>
      <c r="I53" s="185">
        <f t="shared" si="5"/>
        <v>4803.52</v>
      </c>
      <c r="J53" s="185">
        <f t="shared" si="6"/>
        <v>0</v>
      </c>
      <c r="K53" s="185">
        <f t="shared" si="7"/>
        <v>0</v>
      </c>
      <c r="L53" s="185">
        <f t="shared" si="8"/>
        <v>0</v>
      </c>
      <c r="M53" s="185">
        <f t="shared" si="9"/>
        <v>0</v>
      </c>
    </row>
    <row r="54" s="167" customFormat="1" ht="13" customHeight="1" spans="1:13">
      <c r="A54" s="145">
        <v>51</v>
      </c>
      <c r="B54" s="184" t="s">
        <v>291</v>
      </c>
      <c r="C54" s="212" t="s">
        <v>292</v>
      </c>
      <c r="D54" s="185">
        <v>300</v>
      </c>
      <c r="E54" s="185">
        <v>0.45</v>
      </c>
      <c r="F54" s="185">
        <v>135</v>
      </c>
      <c r="G54" s="196">
        <v>300</v>
      </c>
      <c r="H54" s="185">
        <f t="shared" si="4"/>
        <v>0.45</v>
      </c>
      <c r="I54" s="185">
        <f t="shared" si="5"/>
        <v>135</v>
      </c>
      <c r="J54" s="185">
        <f t="shared" si="6"/>
        <v>0</v>
      </c>
      <c r="K54" s="185">
        <f t="shared" si="7"/>
        <v>0</v>
      </c>
      <c r="L54" s="185">
        <f t="shared" si="8"/>
        <v>0</v>
      </c>
      <c r="M54" s="185">
        <f t="shared" si="9"/>
        <v>0</v>
      </c>
    </row>
    <row r="55" s="167" customFormat="1" ht="13" customHeight="1" spans="1:13">
      <c r="A55" s="145">
        <v>53</v>
      </c>
      <c r="B55" s="184" t="s">
        <v>293</v>
      </c>
      <c r="C55" s="212" t="s">
        <v>294</v>
      </c>
      <c r="D55" s="185">
        <v>38</v>
      </c>
      <c r="E55" s="185">
        <v>30.34</v>
      </c>
      <c r="F55" s="185">
        <v>1152.92</v>
      </c>
      <c r="G55" s="196">
        <v>38</v>
      </c>
      <c r="H55" s="185">
        <f>E55</f>
        <v>30.34</v>
      </c>
      <c r="I55" s="185">
        <f>ROUND(G55*H55,2)</f>
        <v>1152.92</v>
      </c>
      <c r="J55" s="185">
        <f>IF((G55-D55)&gt;0,G55-D55,0)</f>
        <v>0</v>
      </c>
      <c r="K55" s="185">
        <f>IF((I55-F55)&gt;0,I55-F55,0)</f>
        <v>0</v>
      </c>
      <c r="L55" s="185">
        <f>IF((G55-D55)&lt;0,G55-D55,0)</f>
        <v>0</v>
      </c>
      <c r="M55" s="185">
        <f>IF((I55-F55)&lt;0,I55-F55,0)</f>
        <v>0</v>
      </c>
    </row>
    <row r="56" s="167" customFormat="1" ht="13" customHeight="1" spans="1:13">
      <c r="A56" s="145">
        <v>55</v>
      </c>
      <c r="B56" s="184" t="s">
        <v>295</v>
      </c>
      <c r="C56" s="212" t="s">
        <v>296</v>
      </c>
      <c r="D56" s="185">
        <v>5</v>
      </c>
      <c r="E56" s="185">
        <v>30.85</v>
      </c>
      <c r="F56" s="185">
        <v>154.25</v>
      </c>
      <c r="G56" s="196">
        <v>5</v>
      </c>
      <c r="H56" s="185">
        <f>E56</f>
        <v>30.85</v>
      </c>
      <c r="I56" s="185">
        <f>ROUND(G56*H56,2)</f>
        <v>154.25</v>
      </c>
      <c r="J56" s="185">
        <f>IF((G56-D56)&gt;0,G56-D56,0)</f>
        <v>0</v>
      </c>
      <c r="K56" s="185">
        <f>IF((I56-F56)&gt;0,I56-F56,0)</f>
        <v>0</v>
      </c>
      <c r="L56" s="185">
        <f>IF((G56-D56)&lt;0,G56-D56,0)</f>
        <v>0</v>
      </c>
      <c r="M56" s="185">
        <f>IF((I56-F56)&lt;0,I56-F56,0)</f>
        <v>0</v>
      </c>
    </row>
    <row r="57" s="167" customFormat="1" ht="13" customHeight="1" spans="1:13">
      <c r="A57" s="145">
        <v>56</v>
      </c>
      <c r="B57" s="184" t="s">
        <v>297</v>
      </c>
      <c r="C57" s="212" t="s">
        <v>298</v>
      </c>
      <c r="D57" s="185">
        <v>4</v>
      </c>
      <c r="E57" s="185">
        <v>20.75</v>
      </c>
      <c r="F57" s="185">
        <v>83</v>
      </c>
      <c r="G57" s="196">
        <v>4</v>
      </c>
      <c r="H57" s="185">
        <f>E57</f>
        <v>20.75</v>
      </c>
      <c r="I57" s="185">
        <f>ROUND(G57*H57,2)</f>
        <v>83</v>
      </c>
      <c r="J57" s="185">
        <f>IF((G57-D57)&gt;0,G57-D57,0)</f>
        <v>0</v>
      </c>
      <c r="K57" s="185">
        <f>IF((I57-F57)&gt;0,I57-F57,0)</f>
        <v>0</v>
      </c>
      <c r="L57" s="185">
        <f>IF((G57-D57)&lt;0,G57-D57,0)</f>
        <v>0</v>
      </c>
      <c r="M57" s="185">
        <f>IF((I57-F57)&lt;0,I57-F57,0)</f>
        <v>0</v>
      </c>
    </row>
    <row r="58" s="167" customFormat="1" ht="13" customHeight="1" spans="1:13">
      <c r="A58" s="145">
        <v>57</v>
      </c>
      <c r="B58" s="184" t="s">
        <v>299</v>
      </c>
      <c r="C58" s="212" t="s">
        <v>300</v>
      </c>
      <c r="D58" s="185">
        <v>148</v>
      </c>
      <c r="E58" s="185">
        <v>1.2308</v>
      </c>
      <c r="F58" s="185">
        <v>182.16</v>
      </c>
      <c r="G58" s="196">
        <v>148</v>
      </c>
      <c r="H58" s="185">
        <f>E58</f>
        <v>1.2308</v>
      </c>
      <c r="I58" s="185">
        <f>ROUND(G58*H58,2)</f>
        <v>182.16</v>
      </c>
      <c r="J58" s="185">
        <f>IF((G58-D58)&gt;0,G58-D58,0)</f>
        <v>0</v>
      </c>
      <c r="K58" s="185">
        <f>IF((I58-F58)&gt;0,I58-F58,0)</f>
        <v>0</v>
      </c>
      <c r="L58" s="185">
        <f>IF((G58-D58)&lt;0,G58-D58,0)</f>
        <v>0</v>
      </c>
      <c r="M58" s="185">
        <f>IF((I58-F58)&lt;0,I58-F58,0)</f>
        <v>0</v>
      </c>
    </row>
    <row r="59" s="167" customFormat="1" ht="13" customHeight="1" spans="1:13">
      <c r="A59" s="145">
        <v>58</v>
      </c>
      <c r="B59" s="184" t="s">
        <v>301</v>
      </c>
      <c r="C59" s="212" t="s">
        <v>302</v>
      </c>
      <c r="D59" s="185">
        <v>2</v>
      </c>
      <c r="E59" s="185">
        <v>12.8205</v>
      </c>
      <c r="F59" s="185">
        <v>25.64</v>
      </c>
      <c r="G59" s="196">
        <v>2</v>
      </c>
      <c r="H59" s="185">
        <f>E59</f>
        <v>12.8205</v>
      </c>
      <c r="I59" s="185">
        <f>ROUND(G59*H59,2)</f>
        <v>25.64</v>
      </c>
      <c r="J59" s="185">
        <f>IF((G59-D59)&gt;0,G59-D59,0)</f>
        <v>0</v>
      </c>
      <c r="K59" s="185">
        <f>IF((I59-F59)&gt;0,I59-F59,0)</f>
        <v>0</v>
      </c>
      <c r="L59" s="185">
        <f>IF((G59-D59)&lt;0,G59-D59,0)</f>
        <v>0</v>
      </c>
      <c r="M59" s="185">
        <f>IF((I59-F59)&lt;0,I59-F59,0)</f>
        <v>0</v>
      </c>
    </row>
    <row r="60" s="167" customFormat="1" ht="13" customHeight="1" spans="1:13">
      <c r="A60" s="145">
        <v>59</v>
      </c>
      <c r="B60" s="184" t="s">
        <v>303</v>
      </c>
      <c r="C60" s="212" t="s">
        <v>304</v>
      </c>
      <c r="D60" s="185">
        <v>267</v>
      </c>
      <c r="E60" s="185">
        <v>0.62</v>
      </c>
      <c r="F60" s="185">
        <v>165.54</v>
      </c>
      <c r="G60" s="196">
        <v>267</v>
      </c>
      <c r="H60" s="185">
        <f>E60</f>
        <v>0.62</v>
      </c>
      <c r="I60" s="185">
        <f>ROUND(G60*H60,2)</f>
        <v>165.54</v>
      </c>
      <c r="J60" s="185">
        <f>IF((G60-D60)&gt;0,G60-D60,0)</f>
        <v>0</v>
      </c>
      <c r="K60" s="185">
        <f>IF((I60-F60)&gt;0,I60-F60,0)</f>
        <v>0</v>
      </c>
      <c r="L60" s="185">
        <f>IF((G60-D60)&lt;0,G60-D60,0)</f>
        <v>0</v>
      </c>
      <c r="M60" s="185">
        <f>IF((I60-F60)&lt;0,I60-F60,0)</f>
        <v>0</v>
      </c>
    </row>
    <row r="61" s="167" customFormat="1" ht="13" customHeight="1" spans="1:13">
      <c r="A61" s="145">
        <v>60</v>
      </c>
      <c r="B61" s="184" t="s">
        <v>305</v>
      </c>
      <c r="C61" s="212" t="s">
        <v>306</v>
      </c>
      <c r="D61" s="185">
        <v>32950</v>
      </c>
      <c r="E61" s="185">
        <v>0.15385</v>
      </c>
      <c r="F61" s="185">
        <v>5069.36</v>
      </c>
      <c r="G61" s="196">
        <v>32950</v>
      </c>
      <c r="H61" s="185">
        <f>E61</f>
        <v>0.15385</v>
      </c>
      <c r="I61" s="185">
        <f>ROUND(G61*H61,2)</f>
        <v>5069.36</v>
      </c>
      <c r="J61" s="185">
        <f>IF((G61-D61)&gt;0,G61-D61,0)</f>
        <v>0</v>
      </c>
      <c r="K61" s="185">
        <f>IF((I61-F61)&gt;0,I61-F61,0)</f>
        <v>0</v>
      </c>
      <c r="L61" s="185">
        <f>IF((G61-D61)&lt;0,G61-D61,0)</f>
        <v>0</v>
      </c>
      <c r="M61" s="185">
        <f>IF((I61-F61)&lt;0,I61-F61,0)</f>
        <v>0</v>
      </c>
    </row>
    <row r="62" s="167" customFormat="1" ht="13" customHeight="1" spans="1:13">
      <c r="A62" s="145">
        <v>62</v>
      </c>
      <c r="B62" s="184" t="s">
        <v>307</v>
      </c>
      <c r="C62" s="212" t="s">
        <v>308</v>
      </c>
      <c r="D62" s="185">
        <v>46</v>
      </c>
      <c r="E62" s="185">
        <v>29.1</v>
      </c>
      <c r="F62" s="185">
        <v>1338.6</v>
      </c>
      <c r="G62" s="196">
        <v>46</v>
      </c>
      <c r="H62" s="185">
        <f>E62</f>
        <v>29.1</v>
      </c>
      <c r="I62" s="185">
        <f>ROUND(G62*H62,2)</f>
        <v>1338.6</v>
      </c>
      <c r="J62" s="185">
        <f>IF((G62-D62)&gt;0,G62-D62,0)</f>
        <v>0</v>
      </c>
      <c r="K62" s="185">
        <f>IF((I62-F62)&gt;0,I62-F62,0)</f>
        <v>0</v>
      </c>
      <c r="L62" s="185">
        <f>IF((G62-D62)&lt;0,G62-D62,0)</f>
        <v>0</v>
      </c>
      <c r="M62" s="185">
        <f>IF((I62-F62)&lt;0,I62-F62,0)</f>
        <v>0</v>
      </c>
    </row>
    <row r="63" s="167" customFormat="1" ht="13" customHeight="1" spans="1:13">
      <c r="A63" s="145">
        <v>63</v>
      </c>
      <c r="B63" s="184" t="s">
        <v>309</v>
      </c>
      <c r="C63" s="212" t="s">
        <v>310</v>
      </c>
      <c r="D63" s="185">
        <v>5</v>
      </c>
      <c r="E63" s="185">
        <v>26.97</v>
      </c>
      <c r="F63" s="185">
        <v>134.85</v>
      </c>
      <c r="G63" s="196">
        <v>5</v>
      </c>
      <c r="H63" s="185">
        <f>E63</f>
        <v>26.97</v>
      </c>
      <c r="I63" s="185">
        <f>ROUND(G63*H63,2)</f>
        <v>134.85</v>
      </c>
      <c r="J63" s="185">
        <f>IF((G63-D63)&gt;0,G63-D63,0)</f>
        <v>0</v>
      </c>
      <c r="K63" s="185">
        <f>IF((I63-F63)&gt;0,I63-F63,0)</f>
        <v>0</v>
      </c>
      <c r="L63" s="185">
        <f>IF((G63-D63)&lt;0,G63-D63,0)</f>
        <v>0</v>
      </c>
      <c r="M63" s="185">
        <f>IF((I63-F63)&lt;0,I63-F63,0)</f>
        <v>0</v>
      </c>
    </row>
    <row r="64" s="167" customFormat="1" ht="13" customHeight="1" spans="1:13">
      <c r="A64" s="145">
        <v>64</v>
      </c>
      <c r="B64" s="184" t="s">
        <v>311</v>
      </c>
      <c r="C64" s="212" t="s">
        <v>312</v>
      </c>
      <c r="D64" s="185">
        <v>7</v>
      </c>
      <c r="E64" s="185">
        <v>15.49</v>
      </c>
      <c r="F64" s="185">
        <v>108.43</v>
      </c>
      <c r="G64" s="196">
        <v>7</v>
      </c>
      <c r="H64" s="185">
        <f>E64</f>
        <v>15.49</v>
      </c>
      <c r="I64" s="185">
        <f>ROUND(G64*H64,2)</f>
        <v>108.43</v>
      </c>
      <c r="J64" s="185">
        <f>IF((G64-D64)&gt;0,G64-D64,0)</f>
        <v>0</v>
      </c>
      <c r="K64" s="185">
        <f>IF((I64-F64)&gt;0,I64-F64,0)</f>
        <v>0</v>
      </c>
      <c r="L64" s="185">
        <f>IF((G64-D64)&lt;0,G64-D64,0)</f>
        <v>0</v>
      </c>
      <c r="M64" s="185">
        <f>IF((I64-F64)&lt;0,I64-F64,0)</f>
        <v>0</v>
      </c>
    </row>
    <row r="65" s="167" customFormat="1" ht="13" customHeight="1" spans="1:13">
      <c r="A65" s="145">
        <v>65</v>
      </c>
      <c r="B65" s="184" t="s">
        <v>313</v>
      </c>
      <c r="C65" s="212" t="s">
        <v>314</v>
      </c>
      <c r="D65" s="185">
        <v>2</v>
      </c>
      <c r="E65" s="185">
        <v>34.79564</v>
      </c>
      <c r="F65" s="185">
        <v>69.59</v>
      </c>
      <c r="G65" s="196">
        <v>2</v>
      </c>
      <c r="H65" s="185">
        <f>E65</f>
        <v>34.79564</v>
      </c>
      <c r="I65" s="185">
        <f>ROUND(G65*H65,2)</f>
        <v>69.59</v>
      </c>
      <c r="J65" s="185">
        <f>IF((G65-D65)&gt;0,G65-D65,0)</f>
        <v>0</v>
      </c>
      <c r="K65" s="185">
        <f>IF((I65-F65)&gt;0,I65-F65,0)</f>
        <v>0</v>
      </c>
      <c r="L65" s="185">
        <f>IF((G65-D65)&lt;0,G65-D65,0)</f>
        <v>0</v>
      </c>
      <c r="M65" s="185">
        <f>IF((I65-F65)&lt;0,I65-F65,0)</f>
        <v>0</v>
      </c>
    </row>
    <row r="66" s="167" customFormat="1" ht="13" customHeight="1" spans="1:13">
      <c r="A66" s="145">
        <v>66</v>
      </c>
      <c r="B66" s="184" t="s">
        <v>315</v>
      </c>
      <c r="C66" s="212" t="s">
        <v>316</v>
      </c>
      <c r="D66" s="185">
        <v>2</v>
      </c>
      <c r="E66" s="185">
        <v>15.3846</v>
      </c>
      <c r="F66" s="185">
        <v>30.77</v>
      </c>
      <c r="G66" s="196">
        <v>2</v>
      </c>
      <c r="H66" s="185">
        <f>E66</f>
        <v>15.3846</v>
      </c>
      <c r="I66" s="185">
        <f>ROUND(G66*H66,2)</f>
        <v>30.77</v>
      </c>
      <c r="J66" s="185">
        <f>IF((G66-D66)&gt;0,G66-D66,0)</f>
        <v>0</v>
      </c>
      <c r="K66" s="185">
        <f>IF((I66-F66)&gt;0,I66-F66,0)</f>
        <v>0</v>
      </c>
      <c r="L66" s="185">
        <f>IF((G66-D66)&lt;0,G66-D66,0)</f>
        <v>0</v>
      </c>
      <c r="M66" s="185">
        <f>IF((I66-F66)&lt;0,I66-F66,0)</f>
        <v>0</v>
      </c>
    </row>
    <row r="67" s="167" customFormat="1" ht="13" customHeight="1" spans="1:13">
      <c r="A67" s="145">
        <v>67</v>
      </c>
      <c r="B67" s="184" t="s">
        <v>317</v>
      </c>
      <c r="C67" s="212" t="s">
        <v>318</v>
      </c>
      <c r="D67" s="185">
        <v>2</v>
      </c>
      <c r="E67" s="185">
        <v>13.6752</v>
      </c>
      <c r="F67" s="185">
        <v>27.35</v>
      </c>
      <c r="G67" s="196">
        <v>2</v>
      </c>
      <c r="H67" s="185">
        <f>E67</f>
        <v>13.6752</v>
      </c>
      <c r="I67" s="185">
        <f>ROUND(G67*H67,2)</f>
        <v>27.35</v>
      </c>
      <c r="J67" s="185">
        <f>IF((G67-D67)&gt;0,G67-D67,0)</f>
        <v>0</v>
      </c>
      <c r="K67" s="185">
        <f>IF((I67-F67)&gt;0,I67-F67,0)</f>
        <v>0</v>
      </c>
      <c r="L67" s="185">
        <f>IF((G67-D67)&lt;0,G67-D67,0)</f>
        <v>0</v>
      </c>
      <c r="M67" s="185">
        <f>IF((I67-F67)&lt;0,I67-F67,0)</f>
        <v>0</v>
      </c>
    </row>
    <row r="68" s="167" customFormat="1" ht="13" customHeight="1" spans="1:13">
      <c r="A68" s="145">
        <v>68</v>
      </c>
      <c r="B68" s="184" t="s">
        <v>319</v>
      </c>
      <c r="C68" s="212" t="s">
        <v>320</v>
      </c>
      <c r="D68" s="185">
        <v>10</v>
      </c>
      <c r="E68" s="185">
        <v>0.1345</v>
      </c>
      <c r="F68" s="185">
        <v>1.35</v>
      </c>
      <c r="G68" s="196">
        <v>10</v>
      </c>
      <c r="H68" s="185">
        <f>E68</f>
        <v>0.1345</v>
      </c>
      <c r="I68" s="185">
        <f>ROUND(G68*H68,2)</f>
        <v>1.35</v>
      </c>
      <c r="J68" s="185">
        <f>IF((G68-D68)&gt;0,G68-D68,0)</f>
        <v>0</v>
      </c>
      <c r="K68" s="185">
        <f>IF((I68-F68)&gt;0,I68-F68,0)</f>
        <v>0</v>
      </c>
      <c r="L68" s="185">
        <f>IF((G68-D68)&lt;0,G68-D68,0)</f>
        <v>0</v>
      </c>
      <c r="M68" s="185">
        <f>IF((I68-F68)&lt;0,I68-F68,0)</f>
        <v>0</v>
      </c>
    </row>
    <row r="69" s="167" customFormat="1" ht="13" customHeight="1" spans="1:13">
      <c r="A69" s="145">
        <v>69</v>
      </c>
      <c r="B69" s="184" t="s">
        <v>321</v>
      </c>
      <c r="C69" s="212" t="s">
        <v>322</v>
      </c>
      <c r="D69" s="185">
        <v>110</v>
      </c>
      <c r="E69" s="185">
        <v>27.03</v>
      </c>
      <c r="F69" s="185">
        <v>2973.3</v>
      </c>
      <c r="G69" s="196">
        <v>110</v>
      </c>
      <c r="H69" s="185">
        <f>E69</f>
        <v>27.03</v>
      </c>
      <c r="I69" s="185">
        <f>ROUND(G69*H69,2)</f>
        <v>2973.3</v>
      </c>
      <c r="J69" s="185">
        <f>IF((G69-D69)&gt;0,G69-D69,0)</f>
        <v>0</v>
      </c>
      <c r="K69" s="185">
        <f>IF((I69-F69)&gt;0,I69-F69,0)</f>
        <v>0</v>
      </c>
      <c r="L69" s="185">
        <f>IF((G69-D69)&lt;0,G69-D69,0)</f>
        <v>0</v>
      </c>
      <c r="M69" s="185">
        <f>IF((I69-F69)&lt;0,I69-F69,0)</f>
        <v>0</v>
      </c>
    </row>
    <row r="70" s="167" customFormat="1" ht="13" customHeight="1" spans="1:13">
      <c r="A70" s="145">
        <v>70</v>
      </c>
      <c r="B70" s="184" t="s">
        <v>323</v>
      </c>
      <c r="C70" s="212" t="s">
        <v>324</v>
      </c>
      <c r="D70" s="185">
        <v>224</v>
      </c>
      <c r="E70" s="185">
        <v>23.09</v>
      </c>
      <c r="F70" s="185">
        <v>5172.16</v>
      </c>
      <c r="G70" s="196">
        <v>224</v>
      </c>
      <c r="H70" s="185">
        <f>E70</f>
        <v>23.09</v>
      </c>
      <c r="I70" s="185">
        <f>ROUND(G70*H70,2)</f>
        <v>5172.16</v>
      </c>
      <c r="J70" s="185">
        <f>IF((G70-D70)&gt;0,G70-D70,0)</f>
        <v>0</v>
      </c>
      <c r="K70" s="185">
        <f>IF((I70-F70)&gt;0,I70-F70,0)</f>
        <v>0</v>
      </c>
      <c r="L70" s="185">
        <f>IF((G70-D70)&lt;0,G70-D70,0)</f>
        <v>0</v>
      </c>
      <c r="M70" s="185">
        <f>IF((I70-F70)&lt;0,I70-F70,0)</f>
        <v>0</v>
      </c>
    </row>
    <row r="71" s="167" customFormat="1" ht="13" customHeight="1" spans="1:13">
      <c r="A71" s="145">
        <v>71</v>
      </c>
      <c r="B71" s="184" t="s">
        <v>325</v>
      </c>
      <c r="C71" s="212" t="s">
        <v>326</v>
      </c>
      <c r="D71" s="185">
        <v>67</v>
      </c>
      <c r="E71" s="185">
        <v>24.52</v>
      </c>
      <c r="F71" s="185">
        <v>1642.84</v>
      </c>
      <c r="G71" s="196">
        <v>67</v>
      </c>
      <c r="H71" s="185">
        <f>E71</f>
        <v>24.52</v>
      </c>
      <c r="I71" s="185">
        <f>ROUND(G71*H71,2)</f>
        <v>1642.84</v>
      </c>
      <c r="J71" s="185">
        <f>IF((G71-D71)&gt;0,G71-D71,0)</f>
        <v>0</v>
      </c>
      <c r="K71" s="185">
        <f>IF((I71-F71)&gt;0,I71-F71,0)</f>
        <v>0</v>
      </c>
      <c r="L71" s="185">
        <f>IF((G71-D71)&lt;0,G71-D71,0)</f>
        <v>0</v>
      </c>
      <c r="M71" s="185">
        <f>IF((I71-F71)&lt;0,I71-F71,0)</f>
        <v>0</v>
      </c>
    </row>
    <row r="72" s="167" customFormat="1" ht="13" customHeight="1" spans="1:13">
      <c r="A72" s="145">
        <v>72</v>
      </c>
      <c r="B72" s="184" t="s">
        <v>327</v>
      </c>
      <c r="C72" s="212" t="s">
        <v>328</v>
      </c>
      <c r="D72" s="185">
        <v>30</v>
      </c>
      <c r="E72" s="185">
        <v>24.35</v>
      </c>
      <c r="F72" s="185">
        <v>730.5</v>
      </c>
      <c r="G72" s="196">
        <v>30</v>
      </c>
      <c r="H72" s="185">
        <f>E72</f>
        <v>24.35</v>
      </c>
      <c r="I72" s="185">
        <f>ROUND(G72*H72,2)</f>
        <v>730.5</v>
      </c>
      <c r="J72" s="185">
        <f>IF((G72-D72)&gt;0,G72-D72,0)</f>
        <v>0</v>
      </c>
      <c r="K72" s="185">
        <f>IF((I72-F72)&gt;0,I72-F72,0)</f>
        <v>0</v>
      </c>
      <c r="L72" s="185">
        <f>IF((G72-D72)&lt;0,G72-D72,0)</f>
        <v>0</v>
      </c>
      <c r="M72" s="185">
        <f>IF((I72-F72)&lt;0,I72-F72,0)</f>
        <v>0</v>
      </c>
    </row>
    <row r="73" s="167" customFormat="1" ht="13" customHeight="1" spans="1:13">
      <c r="A73" s="145">
        <v>73</v>
      </c>
      <c r="B73" s="184" t="s">
        <v>329</v>
      </c>
      <c r="C73" s="212" t="s">
        <v>330</v>
      </c>
      <c r="D73" s="185">
        <v>32</v>
      </c>
      <c r="E73" s="185">
        <v>16.7</v>
      </c>
      <c r="F73" s="185">
        <v>534.4</v>
      </c>
      <c r="G73" s="196">
        <v>32</v>
      </c>
      <c r="H73" s="185">
        <f>E73</f>
        <v>16.7</v>
      </c>
      <c r="I73" s="185">
        <f>ROUND(G73*H73,2)</f>
        <v>534.4</v>
      </c>
      <c r="J73" s="185">
        <f>IF((G73-D73)&gt;0,G73-D73,0)</f>
        <v>0</v>
      </c>
      <c r="K73" s="185">
        <f>IF((I73-F73)&gt;0,I73-F73,0)</f>
        <v>0</v>
      </c>
      <c r="L73" s="185">
        <f>IF((G73-D73)&lt;0,G73-D73,0)</f>
        <v>0</v>
      </c>
      <c r="M73" s="185">
        <f>IF((I73-F73)&lt;0,I73-F73,0)</f>
        <v>0</v>
      </c>
    </row>
    <row r="74" s="167" customFormat="1" ht="13" customHeight="1" spans="1:13">
      <c r="A74" s="145">
        <v>74</v>
      </c>
      <c r="B74" s="184" t="s">
        <v>331</v>
      </c>
      <c r="C74" s="212" t="s">
        <v>332</v>
      </c>
      <c r="D74" s="185">
        <v>291</v>
      </c>
      <c r="E74" s="185">
        <v>2.13</v>
      </c>
      <c r="F74" s="185">
        <v>619.83</v>
      </c>
      <c r="G74" s="196">
        <v>291</v>
      </c>
      <c r="H74" s="185">
        <f>E74</f>
        <v>2.13</v>
      </c>
      <c r="I74" s="185">
        <f>ROUND(G74*H74,2)</f>
        <v>619.83</v>
      </c>
      <c r="J74" s="185">
        <f>IF((G74-D74)&gt;0,G74-D74,0)</f>
        <v>0</v>
      </c>
      <c r="K74" s="185">
        <f>IF((I74-F74)&gt;0,I74-F74,0)</f>
        <v>0</v>
      </c>
      <c r="L74" s="185">
        <f>IF((G74-D74)&lt;0,G74-D74,0)</f>
        <v>0</v>
      </c>
      <c r="M74" s="185">
        <f>IF((I74-F74)&lt;0,I74-F74,0)</f>
        <v>0</v>
      </c>
    </row>
    <row r="75" s="167" customFormat="1" ht="13" customHeight="1" spans="1:13">
      <c r="A75" s="145">
        <v>75</v>
      </c>
      <c r="B75" s="184" t="s">
        <v>333</v>
      </c>
      <c r="C75" s="212" t="s">
        <v>334</v>
      </c>
      <c r="D75" s="185">
        <v>81</v>
      </c>
      <c r="E75" s="185">
        <v>27.323</v>
      </c>
      <c r="F75" s="185">
        <v>2213.16</v>
      </c>
      <c r="G75" s="196">
        <v>81</v>
      </c>
      <c r="H75" s="185">
        <f>E75</f>
        <v>27.323</v>
      </c>
      <c r="I75" s="185">
        <f>ROUND(G75*H75,2)</f>
        <v>2213.16</v>
      </c>
      <c r="J75" s="185">
        <f>IF((G75-D75)&gt;0,G75-D75,0)</f>
        <v>0</v>
      </c>
      <c r="K75" s="185">
        <f>IF((I75-F75)&gt;0,I75-F75,0)</f>
        <v>0</v>
      </c>
      <c r="L75" s="185">
        <f>IF((G75-D75)&lt;0,G75-D75,0)</f>
        <v>0</v>
      </c>
      <c r="M75" s="185">
        <f>IF((I75-F75)&lt;0,I75-F75,0)</f>
        <v>0</v>
      </c>
    </row>
    <row r="76" s="167" customFormat="1" ht="13" customHeight="1" spans="1:13">
      <c r="A76" s="145">
        <v>76</v>
      </c>
      <c r="B76" s="184" t="s">
        <v>335</v>
      </c>
      <c r="C76" s="212" t="s">
        <v>336</v>
      </c>
      <c r="D76" s="185">
        <v>74</v>
      </c>
      <c r="E76" s="185">
        <v>25.5531</v>
      </c>
      <c r="F76" s="185">
        <v>1890.93</v>
      </c>
      <c r="G76" s="196">
        <v>74</v>
      </c>
      <c r="H76" s="185">
        <f>E76</f>
        <v>25.5531</v>
      </c>
      <c r="I76" s="185">
        <f>ROUND(G76*H76,2)</f>
        <v>1890.93</v>
      </c>
      <c r="J76" s="185">
        <f>IF((G76-D76)&gt;0,G76-D76,0)</f>
        <v>0</v>
      </c>
      <c r="K76" s="185">
        <f>IF((I76-F76)&gt;0,I76-F76,0)</f>
        <v>0</v>
      </c>
      <c r="L76" s="185">
        <f>IF((G76-D76)&lt;0,G76-D76,0)</f>
        <v>0</v>
      </c>
      <c r="M76" s="185">
        <f>IF((I76-F76)&lt;0,I76-F76,0)</f>
        <v>0</v>
      </c>
    </row>
    <row r="77" s="167" customFormat="1" ht="13" customHeight="1" spans="1:13">
      <c r="A77" s="145">
        <v>77</v>
      </c>
      <c r="B77" s="184" t="s">
        <v>337</v>
      </c>
      <c r="C77" s="212" t="s">
        <v>338</v>
      </c>
      <c r="D77" s="185">
        <v>19</v>
      </c>
      <c r="E77" s="185">
        <v>1.5929</v>
      </c>
      <c r="F77" s="185">
        <v>30.27</v>
      </c>
      <c r="G77" s="196">
        <v>19</v>
      </c>
      <c r="H77" s="185">
        <f>E77</f>
        <v>1.5929</v>
      </c>
      <c r="I77" s="185">
        <f>ROUND(G77*H77,2)</f>
        <v>30.27</v>
      </c>
      <c r="J77" s="185">
        <f>IF((G77-D77)&gt;0,G77-D77,0)</f>
        <v>0</v>
      </c>
      <c r="K77" s="185">
        <f>IF((I77-F77)&gt;0,I77-F77,0)</f>
        <v>0</v>
      </c>
      <c r="L77" s="185">
        <f>IF((G77-D77)&lt;0,G77-D77,0)</f>
        <v>0</v>
      </c>
      <c r="M77" s="185">
        <f>IF((I77-F77)&lt;0,I77-F77,0)</f>
        <v>0</v>
      </c>
    </row>
    <row r="78" s="167" customFormat="1" ht="13" customHeight="1" spans="1:13">
      <c r="A78" s="145">
        <v>78</v>
      </c>
      <c r="B78" s="184" t="s">
        <v>339</v>
      </c>
      <c r="C78" s="212" t="s">
        <v>340</v>
      </c>
      <c r="D78" s="185">
        <v>114</v>
      </c>
      <c r="E78" s="185">
        <v>27.03</v>
      </c>
      <c r="F78" s="185">
        <v>3081.42</v>
      </c>
      <c r="G78" s="196">
        <v>114</v>
      </c>
      <c r="H78" s="185">
        <f>E78</f>
        <v>27.03</v>
      </c>
      <c r="I78" s="185">
        <f>ROUND(G78*H78,2)</f>
        <v>3081.42</v>
      </c>
      <c r="J78" s="185">
        <f>IF((G78-D78)&gt;0,G78-D78,0)</f>
        <v>0</v>
      </c>
      <c r="K78" s="185">
        <f>IF((I78-F78)&gt;0,I78-F78,0)</f>
        <v>0</v>
      </c>
      <c r="L78" s="185">
        <f>IF((G78-D78)&lt;0,G78-D78,0)</f>
        <v>0</v>
      </c>
      <c r="M78" s="185">
        <f>IF((I78-F78)&lt;0,I78-F78,0)</f>
        <v>0</v>
      </c>
    </row>
    <row r="79" s="167" customFormat="1" ht="13" customHeight="1" spans="1:13">
      <c r="A79" s="145">
        <v>79</v>
      </c>
      <c r="B79" s="184" t="s">
        <v>341</v>
      </c>
      <c r="C79" s="212" t="s">
        <v>342</v>
      </c>
      <c r="D79" s="185">
        <v>230</v>
      </c>
      <c r="E79" s="185">
        <v>11.08</v>
      </c>
      <c r="F79" s="185">
        <v>2548.4</v>
      </c>
      <c r="G79" s="196">
        <v>230</v>
      </c>
      <c r="H79" s="185">
        <f>E79</f>
        <v>11.08</v>
      </c>
      <c r="I79" s="185">
        <f>ROUND(G79*H79,2)</f>
        <v>2548.4</v>
      </c>
      <c r="J79" s="185">
        <f>IF((G79-D79)&gt;0,G79-D79,0)</f>
        <v>0</v>
      </c>
      <c r="K79" s="185">
        <f>IF((I79-F79)&gt;0,I79-F79,0)</f>
        <v>0</v>
      </c>
      <c r="L79" s="185">
        <f>IF((G79-D79)&lt;0,G79-D79,0)</f>
        <v>0</v>
      </c>
      <c r="M79" s="185">
        <f>IF((I79-F79)&lt;0,I79-F79,0)</f>
        <v>0</v>
      </c>
    </row>
    <row r="80" s="167" customFormat="1" ht="13" customHeight="1" spans="1:13">
      <c r="A80" s="145">
        <v>80</v>
      </c>
      <c r="B80" s="184" t="s">
        <v>343</v>
      </c>
      <c r="C80" s="212" t="s">
        <v>344</v>
      </c>
      <c r="D80" s="185">
        <v>167</v>
      </c>
      <c r="E80" s="185">
        <v>35.12</v>
      </c>
      <c r="F80" s="185">
        <v>5865.04</v>
      </c>
      <c r="G80" s="196">
        <v>167</v>
      </c>
      <c r="H80" s="185">
        <f>E80</f>
        <v>35.12</v>
      </c>
      <c r="I80" s="185">
        <f>ROUND(G80*H80,2)</f>
        <v>5865.04</v>
      </c>
      <c r="J80" s="185">
        <f>IF((G80-D80)&gt;0,G80-D80,0)</f>
        <v>0</v>
      </c>
      <c r="K80" s="185">
        <f>IF((I80-F80)&gt;0,I80-F80,0)</f>
        <v>0</v>
      </c>
      <c r="L80" s="185">
        <f>IF((G80-D80)&lt;0,G80-D80,0)</f>
        <v>0</v>
      </c>
      <c r="M80" s="185">
        <f>IF((I80-F80)&lt;0,I80-F80,0)</f>
        <v>0</v>
      </c>
    </row>
    <row r="81" s="167" customFormat="1" ht="13" customHeight="1" spans="1:13">
      <c r="A81" s="145">
        <v>82</v>
      </c>
      <c r="B81" s="184" t="s">
        <v>345</v>
      </c>
      <c r="C81" s="212" t="s">
        <v>346</v>
      </c>
      <c r="D81" s="185">
        <v>36</v>
      </c>
      <c r="E81" s="185">
        <v>27.02</v>
      </c>
      <c r="F81" s="185">
        <v>972.72</v>
      </c>
      <c r="G81" s="196">
        <v>36</v>
      </c>
      <c r="H81" s="185">
        <f>E81</f>
        <v>27.02</v>
      </c>
      <c r="I81" s="185">
        <f>ROUND(G81*H81,2)</f>
        <v>972.72</v>
      </c>
      <c r="J81" s="185">
        <f t="shared" ref="J81:J94" si="10">IF((G81-D81)&gt;0,G81-D81,0)</f>
        <v>0</v>
      </c>
      <c r="K81" s="185">
        <f t="shared" ref="K81:K94" si="11">IF((I81-F81)&gt;0,I81-F81,0)</f>
        <v>0</v>
      </c>
      <c r="L81" s="185">
        <f t="shared" ref="L81:L94" si="12">IF((G81-D81)&lt;0,G81-D81,0)</f>
        <v>0</v>
      </c>
      <c r="M81" s="185">
        <f t="shared" ref="M81:M94" si="13">IF((I81-F81)&lt;0,I81-F81,0)</f>
        <v>0</v>
      </c>
    </row>
    <row r="82" s="167" customFormat="1" ht="13" customHeight="1" spans="1:13">
      <c r="A82" s="145">
        <v>83</v>
      </c>
      <c r="B82" s="184" t="s">
        <v>347</v>
      </c>
      <c r="C82" s="212" t="s">
        <v>348</v>
      </c>
      <c r="D82" s="185">
        <v>144</v>
      </c>
      <c r="E82" s="185">
        <v>13.51</v>
      </c>
      <c r="F82" s="185">
        <v>1945.44</v>
      </c>
      <c r="G82" s="196">
        <v>144</v>
      </c>
      <c r="H82" s="185">
        <f>E82</f>
        <v>13.51</v>
      </c>
      <c r="I82" s="185">
        <f>ROUND(G82*H82,2)</f>
        <v>1945.44</v>
      </c>
      <c r="J82" s="185">
        <f t="shared" si="10"/>
        <v>0</v>
      </c>
      <c r="K82" s="185">
        <f t="shared" si="11"/>
        <v>0</v>
      </c>
      <c r="L82" s="185">
        <f t="shared" si="12"/>
        <v>0</v>
      </c>
      <c r="M82" s="185">
        <f t="shared" si="13"/>
        <v>0</v>
      </c>
    </row>
    <row r="83" s="167" customFormat="1" ht="13" customHeight="1" spans="1:13">
      <c r="A83" s="145">
        <v>84</v>
      </c>
      <c r="B83" s="184" t="s">
        <v>349</v>
      </c>
      <c r="C83" s="212" t="s">
        <v>350</v>
      </c>
      <c r="D83" s="185">
        <v>107</v>
      </c>
      <c r="E83" s="185">
        <v>43.42</v>
      </c>
      <c r="F83" s="185">
        <v>4645.94</v>
      </c>
      <c r="G83" s="196">
        <v>107</v>
      </c>
      <c r="H83" s="185">
        <f>E83</f>
        <v>43.42</v>
      </c>
      <c r="I83" s="185">
        <f>ROUND(G83*H83,2)</f>
        <v>4645.94</v>
      </c>
      <c r="J83" s="185">
        <f t="shared" si="10"/>
        <v>0</v>
      </c>
      <c r="K83" s="185">
        <f t="shared" si="11"/>
        <v>0</v>
      </c>
      <c r="L83" s="185">
        <f t="shared" si="12"/>
        <v>0</v>
      </c>
      <c r="M83" s="185">
        <f t="shared" si="13"/>
        <v>0</v>
      </c>
    </row>
    <row r="84" s="167" customFormat="1" ht="13" customHeight="1" spans="1:13">
      <c r="A84" s="145">
        <v>85</v>
      </c>
      <c r="B84" s="184" t="s">
        <v>351</v>
      </c>
      <c r="C84" s="212" t="s">
        <v>352</v>
      </c>
      <c r="D84" s="185">
        <v>6</v>
      </c>
      <c r="E84" s="185">
        <v>9.33</v>
      </c>
      <c r="F84" s="185">
        <v>55.98</v>
      </c>
      <c r="G84" s="196">
        <v>6</v>
      </c>
      <c r="H84" s="185">
        <f>E84</f>
        <v>9.33</v>
      </c>
      <c r="I84" s="185">
        <f>ROUND(G84*H84,2)</f>
        <v>55.98</v>
      </c>
      <c r="J84" s="185">
        <f t="shared" si="10"/>
        <v>0</v>
      </c>
      <c r="K84" s="185">
        <f t="shared" si="11"/>
        <v>0</v>
      </c>
      <c r="L84" s="185">
        <f t="shared" si="12"/>
        <v>0</v>
      </c>
      <c r="M84" s="185">
        <f t="shared" si="13"/>
        <v>0</v>
      </c>
    </row>
    <row r="85" s="167" customFormat="1" ht="13" customHeight="1" spans="1:13">
      <c r="A85" s="145">
        <v>86</v>
      </c>
      <c r="B85" s="184" t="s">
        <v>353</v>
      </c>
      <c r="C85" s="212" t="s">
        <v>354</v>
      </c>
      <c r="D85" s="185">
        <v>53</v>
      </c>
      <c r="E85" s="185">
        <v>20.62</v>
      </c>
      <c r="F85" s="185">
        <v>1092.86</v>
      </c>
      <c r="G85" s="196">
        <v>53</v>
      </c>
      <c r="H85" s="185">
        <f>E85</f>
        <v>20.62</v>
      </c>
      <c r="I85" s="185">
        <f>ROUND(G85*H85,2)</f>
        <v>1092.86</v>
      </c>
      <c r="J85" s="185">
        <f t="shared" si="10"/>
        <v>0</v>
      </c>
      <c r="K85" s="185">
        <f t="shared" si="11"/>
        <v>0</v>
      </c>
      <c r="L85" s="185">
        <f t="shared" si="12"/>
        <v>0</v>
      </c>
      <c r="M85" s="185">
        <f t="shared" si="13"/>
        <v>0</v>
      </c>
    </row>
    <row r="86" s="167" customFormat="1" ht="13" customHeight="1" spans="1:13">
      <c r="A86" s="145">
        <v>87</v>
      </c>
      <c r="B86" s="184" t="s">
        <v>355</v>
      </c>
      <c r="C86" s="212" t="s">
        <v>356</v>
      </c>
      <c r="D86" s="185">
        <v>58</v>
      </c>
      <c r="E86" s="185">
        <v>18.73</v>
      </c>
      <c r="F86" s="185">
        <v>1086.34</v>
      </c>
      <c r="G86" s="196">
        <v>58</v>
      </c>
      <c r="H86" s="185">
        <f>E86</f>
        <v>18.73</v>
      </c>
      <c r="I86" s="185">
        <f>ROUND(G86*H86,2)</f>
        <v>1086.34</v>
      </c>
      <c r="J86" s="185">
        <f t="shared" si="10"/>
        <v>0</v>
      </c>
      <c r="K86" s="185">
        <f t="shared" si="11"/>
        <v>0</v>
      </c>
      <c r="L86" s="185">
        <f t="shared" si="12"/>
        <v>0</v>
      </c>
      <c r="M86" s="185">
        <f t="shared" si="13"/>
        <v>0</v>
      </c>
    </row>
    <row r="87" s="167" customFormat="1" ht="13" customHeight="1" spans="1:13">
      <c r="A87" s="145">
        <v>88</v>
      </c>
      <c r="B87" s="184" t="s">
        <v>357</v>
      </c>
      <c r="C87" s="212" t="s">
        <v>358</v>
      </c>
      <c r="D87" s="185">
        <v>75</v>
      </c>
      <c r="E87" s="185">
        <v>6.67</v>
      </c>
      <c r="F87" s="185">
        <v>500.25</v>
      </c>
      <c r="G87" s="196">
        <v>75</v>
      </c>
      <c r="H87" s="185">
        <f>E87</f>
        <v>6.67</v>
      </c>
      <c r="I87" s="185">
        <f>ROUND(G87*H87,2)</f>
        <v>500.25</v>
      </c>
      <c r="J87" s="185">
        <f t="shared" si="10"/>
        <v>0</v>
      </c>
      <c r="K87" s="185">
        <f t="shared" si="11"/>
        <v>0</v>
      </c>
      <c r="L87" s="185">
        <f t="shared" si="12"/>
        <v>0</v>
      </c>
      <c r="M87" s="185">
        <f t="shared" si="13"/>
        <v>0</v>
      </c>
    </row>
    <row r="88" s="167" customFormat="1" ht="13" customHeight="1" spans="1:13">
      <c r="A88" s="145">
        <v>89</v>
      </c>
      <c r="B88" s="184" t="s">
        <v>359</v>
      </c>
      <c r="C88" s="212" t="s">
        <v>360</v>
      </c>
      <c r="D88" s="185">
        <v>50</v>
      </c>
      <c r="E88" s="185">
        <v>5.62</v>
      </c>
      <c r="F88" s="185">
        <v>281</v>
      </c>
      <c r="G88" s="196">
        <v>50</v>
      </c>
      <c r="H88" s="185">
        <f>E88</f>
        <v>5.62</v>
      </c>
      <c r="I88" s="185">
        <f>ROUND(G88*H88,2)</f>
        <v>281</v>
      </c>
      <c r="J88" s="185">
        <f t="shared" si="10"/>
        <v>0</v>
      </c>
      <c r="K88" s="185">
        <f t="shared" si="11"/>
        <v>0</v>
      </c>
      <c r="L88" s="185">
        <f t="shared" si="12"/>
        <v>0</v>
      </c>
      <c r="M88" s="185">
        <f t="shared" si="13"/>
        <v>0</v>
      </c>
    </row>
    <row r="89" s="167" customFormat="1" ht="13" customHeight="1" spans="1:13">
      <c r="A89" s="145">
        <v>90</v>
      </c>
      <c r="B89" s="184" t="s">
        <v>361</v>
      </c>
      <c r="C89" s="212" t="s">
        <v>362</v>
      </c>
      <c r="D89" s="185">
        <v>1423</v>
      </c>
      <c r="E89" s="185">
        <v>0.0862</v>
      </c>
      <c r="F89" s="185">
        <v>122.66</v>
      </c>
      <c r="G89" s="196">
        <v>1423</v>
      </c>
      <c r="H89" s="185">
        <f>E89</f>
        <v>0.0862</v>
      </c>
      <c r="I89" s="185">
        <f>ROUND(G89*H89,2)</f>
        <v>122.66</v>
      </c>
      <c r="J89" s="185">
        <f t="shared" si="10"/>
        <v>0</v>
      </c>
      <c r="K89" s="185">
        <f t="shared" si="11"/>
        <v>0</v>
      </c>
      <c r="L89" s="185">
        <f t="shared" si="12"/>
        <v>0</v>
      </c>
      <c r="M89" s="185">
        <f t="shared" si="13"/>
        <v>0</v>
      </c>
    </row>
    <row r="90" s="167" customFormat="1" ht="13" customHeight="1" spans="1:13">
      <c r="A90" s="145">
        <v>91</v>
      </c>
      <c r="B90" s="184" t="s">
        <v>363</v>
      </c>
      <c r="C90" s="212" t="s">
        <v>364</v>
      </c>
      <c r="D90" s="185">
        <v>137</v>
      </c>
      <c r="E90" s="185">
        <v>0.2991</v>
      </c>
      <c r="F90" s="185">
        <v>40.98</v>
      </c>
      <c r="G90" s="196">
        <v>137</v>
      </c>
      <c r="H90" s="185">
        <f>E90</f>
        <v>0.2991</v>
      </c>
      <c r="I90" s="185">
        <f>ROUND(G90*H90,2)</f>
        <v>40.98</v>
      </c>
      <c r="J90" s="185">
        <f t="shared" si="10"/>
        <v>0</v>
      </c>
      <c r="K90" s="185">
        <f t="shared" si="11"/>
        <v>0</v>
      </c>
      <c r="L90" s="185">
        <f t="shared" si="12"/>
        <v>0</v>
      </c>
      <c r="M90" s="185">
        <f t="shared" si="13"/>
        <v>0</v>
      </c>
    </row>
    <row r="91" s="167" customFormat="1" ht="13" customHeight="1" spans="1:13">
      <c r="A91" s="145">
        <v>92</v>
      </c>
      <c r="B91" s="184" t="s">
        <v>365</v>
      </c>
      <c r="C91" s="212" t="s">
        <v>366</v>
      </c>
      <c r="D91" s="185">
        <v>3195</v>
      </c>
      <c r="E91" s="185">
        <v>0.1538</v>
      </c>
      <c r="F91" s="185">
        <v>491.39</v>
      </c>
      <c r="G91" s="196">
        <v>3195</v>
      </c>
      <c r="H91" s="185">
        <f>E91</f>
        <v>0.1538</v>
      </c>
      <c r="I91" s="185">
        <f>ROUND(G91*H91,2)</f>
        <v>491.39</v>
      </c>
      <c r="J91" s="185">
        <f t="shared" si="10"/>
        <v>0</v>
      </c>
      <c r="K91" s="185">
        <f t="shared" si="11"/>
        <v>0</v>
      </c>
      <c r="L91" s="185">
        <f t="shared" si="12"/>
        <v>0</v>
      </c>
      <c r="M91" s="185">
        <f t="shared" si="13"/>
        <v>0</v>
      </c>
    </row>
    <row r="92" s="167" customFormat="1" ht="13" customHeight="1" spans="1:13">
      <c r="A92" s="145">
        <v>93</v>
      </c>
      <c r="B92" s="184" t="s">
        <v>367</v>
      </c>
      <c r="C92" s="212" t="s">
        <v>368</v>
      </c>
      <c r="D92" s="185">
        <v>181</v>
      </c>
      <c r="E92" s="185">
        <v>0.4017</v>
      </c>
      <c r="F92" s="185">
        <v>72.71</v>
      </c>
      <c r="G92" s="196">
        <v>181</v>
      </c>
      <c r="H92" s="185">
        <f>E92</f>
        <v>0.4017</v>
      </c>
      <c r="I92" s="185">
        <f>ROUND(G92*H92,2)</f>
        <v>72.71</v>
      </c>
      <c r="J92" s="185">
        <f t="shared" si="10"/>
        <v>0</v>
      </c>
      <c r="K92" s="185">
        <f t="shared" si="11"/>
        <v>0</v>
      </c>
      <c r="L92" s="185">
        <f t="shared" si="12"/>
        <v>0</v>
      </c>
      <c r="M92" s="185">
        <f t="shared" si="13"/>
        <v>0</v>
      </c>
    </row>
    <row r="93" s="167" customFormat="1" ht="13" customHeight="1" spans="1:13">
      <c r="A93" s="145">
        <v>94</v>
      </c>
      <c r="B93" s="184" t="s">
        <v>369</v>
      </c>
      <c r="C93" s="212" t="s">
        <v>370</v>
      </c>
      <c r="D93" s="185">
        <v>42</v>
      </c>
      <c r="E93" s="185">
        <v>48.51</v>
      </c>
      <c r="F93" s="185">
        <v>2037.42</v>
      </c>
      <c r="G93" s="196">
        <v>42</v>
      </c>
      <c r="H93" s="185">
        <f>E93</f>
        <v>48.51</v>
      </c>
      <c r="I93" s="185">
        <f>ROUND(G93*H93,2)</f>
        <v>2037.42</v>
      </c>
      <c r="J93" s="185">
        <f t="shared" si="10"/>
        <v>0</v>
      </c>
      <c r="K93" s="185">
        <f t="shared" si="11"/>
        <v>0</v>
      </c>
      <c r="L93" s="185">
        <f t="shared" si="12"/>
        <v>0</v>
      </c>
      <c r="M93" s="185">
        <f t="shared" si="13"/>
        <v>0</v>
      </c>
    </row>
    <row r="94" s="167" customFormat="1" ht="13" customHeight="1" spans="1:13">
      <c r="A94" s="145">
        <v>95</v>
      </c>
      <c r="B94" s="184" t="s">
        <v>371</v>
      </c>
      <c r="C94" s="212" t="s">
        <v>372</v>
      </c>
      <c r="D94" s="185">
        <v>32</v>
      </c>
      <c r="E94" s="185">
        <v>48.51</v>
      </c>
      <c r="F94" s="185">
        <v>1552.32</v>
      </c>
      <c r="G94" s="196">
        <v>32</v>
      </c>
      <c r="H94" s="185">
        <f>E94</f>
        <v>48.51</v>
      </c>
      <c r="I94" s="185">
        <f>ROUND(G94*H94,2)</f>
        <v>1552.32</v>
      </c>
      <c r="J94" s="185">
        <f t="shared" si="10"/>
        <v>0</v>
      </c>
      <c r="K94" s="185">
        <f t="shared" si="11"/>
        <v>0</v>
      </c>
      <c r="L94" s="185">
        <f t="shared" si="12"/>
        <v>0</v>
      </c>
      <c r="M94" s="185">
        <f t="shared" si="13"/>
        <v>0</v>
      </c>
    </row>
    <row r="95" s="167" customFormat="1" ht="13" customHeight="1" spans="1:13">
      <c r="A95" s="145">
        <v>98</v>
      </c>
      <c r="B95" s="184" t="s">
        <v>373</v>
      </c>
      <c r="C95" s="212" t="s">
        <v>374</v>
      </c>
      <c r="D95" s="185">
        <v>3961</v>
      </c>
      <c r="E95" s="185">
        <v>0.1538</v>
      </c>
      <c r="F95" s="185">
        <v>609.2</v>
      </c>
      <c r="G95" s="196">
        <v>3961</v>
      </c>
      <c r="H95" s="185">
        <f t="shared" ref="H95:H116" si="14">E95</f>
        <v>0.1538</v>
      </c>
      <c r="I95" s="185">
        <f t="shared" ref="I95:I116" si="15">ROUND(G95*H95,2)</f>
        <v>609.2</v>
      </c>
      <c r="J95" s="185">
        <f t="shared" ref="J95:J126" si="16">IF((G95-D95)&gt;0,G95-D95,0)</f>
        <v>0</v>
      </c>
      <c r="K95" s="185">
        <f t="shared" ref="K95:K126" si="17">IF((I95-F95)&gt;0,I95-F95,0)</f>
        <v>0</v>
      </c>
      <c r="L95" s="185">
        <f t="shared" ref="L95:L126" si="18">IF((G95-D95)&lt;0,G95-D95,0)</f>
        <v>0</v>
      </c>
      <c r="M95" s="185">
        <f t="shared" ref="M95:M126" si="19">IF((I95-F95)&lt;0,I95-F95,0)</f>
        <v>0</v>
      </c>
    </row>
    <row r="96" s="167" customFormat="1" ht="13" customHeight="1" spans="1:13">
      <c r="A96" s="145">
        <v>99</v>
      </c>
      <c r="B96" s="184" t="s">
        <v>375</v>
      </c>
      <c r="C96" s="212" t="s">
        <v>376</v>
      </c>
      <c r="D96" s="185">
        <v>3</v>
      </c>
      <c r="E96" s="185">
        <v>52.24</v>
      </c>
      <c r="F96" s="185">
        <v>156.72</v>
      </c>
      <c r="G96" s="196">
        <v>3</v>
      </c>
      <c r="H96" s="185">
        <f t="shared" si="14"/>
        <v>52.24</v>
      </c>
      <c r="I96" s="185">
        <f t="shared" si="15"/>
        <v>156.72</v>
      </c>
      <c r="J96" s="185">
        <f t="shared" si="16"/>
        <v>0</v>
      </c>
      <c r="K96" s="185">
        <f t="shared" si="17"/>
        <v>0</v>
      </c>
      <c r="L96" s="185">
        <f t="shared" si="18"/>
        <v>0</v>
      </c>
      <c r="M96" s="185">
        <f t="shared" si="19"/>
        <v>0</v>
      </c>
    </row>
    <row r="97" s="167" customFormat="1" ht="13" customHeight="1" spans="1:13">
      <c r="A97" s="145">
        <v>100</v>
      </c>
      <c r="B97" s="184" t="s">
        <v>377</v>
      </c>
      <c r="C97" s="212" t="s">
        <v>378</v>
      </c>
      <c r="D97" s="185">
        <v>3</v>
      </c>
      <c r="E97" s="185">
        <v>46.79</v>
      </c>
      <c r="F97" s="185">
        <v>140.37</v>
      </c>
      <c r="G97" s="196">
        <v>3</v>
      </c>
      <c r="H97" s="185">
        <f t="shared" si="14"/>
        <v>46.79</v>
      </c>
      <c r="I97" s="185">
        <f t="shared" si="15"/>
        <v>140.37</v>
      </c>
      <c r="J97" s="185">
        <f t="shared" si="16"/>
        <v>0</v>
      </c>
      <c r="K97" s="185">
        <f t="shared" si="17"/>
        <v>0</v>
      </c>
      <c r="L97" s="185">
        <f t="shared" si="18"/>
        <v>0</v>
      </c>
      <c r="M97" s="185">
        <f t="shared" si="19"/>
        <v>0</v>
      </c>
    </row>
    <row r="98" s="167" customFormat="1" ht="13" customHeight="1" spans="1:13">
      <c r="A98" s="145">
        <v>101</v>
      </c>
      <c r="B98" s="184" t="s">
        <v>379</v>
      </c>
      <c r="C98" s="212" t="s">
        <v>380</v>
      </c>
      <c r="D98" s="185">
        <v>116</v>
      </c>
      <c r="E98" s="185">
        <v>29.57</v>
      </c>
      <c r="F98" s="185">
        <v>3430.12</v>
      </c>
      <c r="G98" s="196">
        <v>116</v>
      </c>
      <c r="H98" s="185">
        <f t="shared" si="14"/>
        <v>29.57</v>
      </c>
      <c r="I98" s="185">
        <f t="shared" si="15"/>
        <v>3430.12</v>
      </c>
      <c r="J98" s="185">
        <f t="shared" si="16"/>
        <v>0</v>
      </c>
      <c r="K98" s="185">
        <f t="shared" si="17"/>
        <v>0</v>
      </c>
      <c r="L98" s="185">
        <f t="shared" si="18"/>
        <v>0</v>
      </c>
      <c r="M98" s="185">
        <f t="shared" si="19"/>
        <v>0</v>
      </c>
    </row>
    <row r="99" s="167" customFormat="1" ht="13" customHeight="1" spans="1:13">
      <c r="A99" s="145">
        <v>102</v>
      </c>
      <c r="B99" s="184" t="s">
        <v>381</v>
      </c>
      <c r="C99" s="212" t="s">
        <v>382</v>
      </c>
      <c r="D99" s="185">
        <v>47</v>
      </c>
      <c r="E99" s="185">
        <v>15.06</v>
      </c>
      <c r="F99" s="185">
        <v>707.82</v>
      </c>
      <c r="G99" s="196">
        <v>47</v>
      </c>
      <c r="H99" s="185">
        <f t="shared" si="14"/>
        <v>15.06</v>
      </c>
      <c r="I99" s="185">
        <f t="shared" si="15"/>
        <v>707.82</v>
      </c>
      <c r="J99" s="185">
        <f t="shared" si="16"/>
        <v>0</v>
      </c>
      <c r="K99" s="185">
        <f t="shared" si="17"/>
        <v>0</v>
      </c>
      <c r="L99" s="185">
        <f t="shared" si="18"/>
        <v>0</v>
      </c>
      <c r="M99" s="185">
        <f t="shared" si="19"/>
        <v>0</v>
      </c>
    </row>
    <row r="100" s="167" customFormat="1" ht="13" customHeight="1" spans="1:13">
      <c r="A100" s="145">
        <v>103</v>
      </c>
      <c r="B100" s="184" t="s">
        <v>383</v>
      </c>
      <c r="C100" s="212" t="s">
        <v>384</v>
      </c>
      <c r="D100" s="185">
        <v>106</v>
      </c>
      <c r="E100" s="185">
        <v>60.93</v>
      </c>
      <c r="F100" s="185">
        <v>6458.58</v>
      </c>
      <c r="G100" s="196">
        <v>106</v>
      </c>
      <c r="H100" s="185">
        <f t="shared" si="14"/>
        <v>60.93</v>
      </c>
      <c r="I100" s="185">
        <f t="shared" si="15"/>
        <v>6458.58</v>
      </c>
      <c r="J100" s="185">
        <f t="shared" si="16"/>
        <v>0</v>
      </c>
      <c r="K100" s="185">
        <f t="shared" si="17"/>
        <v>0</v>
      </c>
      <c r="L100" s="185">
        <f t="shared" si="18"/>
        <v>0</v>
      </c>
      <c r="M100" s="185">
        <f t="shared" si="19"/>
        <v>0</v>
      </c>
    </row>
    <row r="101" s="167" customFormat="1" ht="13" customHeight="1" spans="1:13">
      <c r="A101" s="145">
        <v>104</v>
      </c>
      <c r="B101" s="184" t="s">
        <v>385</v>
      </c>
      <c r="C101" s="212" t="s">
        <v>386</v>
      </c>
      <c r="D101" s="185">
        <v>111</v>
      </c>
      <c r="E101" s="185">
        <v>29.93</v>
      </c>
      <c r="F101" s="185">
        <v>3322.23</v>
      </c>
      <c r="G101" s="196">
        <v>111</v>
      </c>
      <c r="H101" s="185">
        <f t="shared" si="14"/>
        <v>29.93</v>
      </c>
      <c r="I101" s="185">
        <f t="shared" si="15"/>
        <v>3322.23</v>
      </c>
      <c r="J101" s="185">
        <f t="shared" si="16"/>
        <v>0</v>
      </c>
      <c r="K101" s="185">
        <f t="shared" si="17"/>
        <v>0</v>
      </c>
      <c r="L101" s="185">
        <f t="shared" si="18"/>
        <v>0</v>
      </c>
      <c r="M101" s="185">
        <f t="shared" si="19"/>
        <v>0</v>
      </c>
    </row>
    <row r="102" s="167" customFormat="1" ht="13" customHeight="1" spans="1:13">
      <c r="A102" s="145">
        <v>105</v>
      </c>
      <c r="B102" s="184" t="s">
        <v>387</v>
      </c>
      <c r="C102" s="212" t="s">
        <v>388</v>
      </c>
      <c r="D102" s="185">
        <v>12</v>
      </c>
      <c r="E102" s="185">
        <v>17.67</v>
      </c>
      <c r="F102" s="185">
        <v>212.04</v>
      </c>
      <c r="G102" s="196">
        <v>12</v>
      </c>
      <c r="H102" s="185">
        <f t="shared" si="14"/>
        <v>17.67</v>
      </c>
      <c r="I102" s="185">
        <f t="shared" si="15"/>
        <v>212.04</v>
      </c>
      <c r="J102" s="185">
        <f t="shared" si="16"/>
        <v>0</v>
      </c>
      <c r="K102" s="185">
        <f t="shared" si="17"/>
        <v>0</v>
      </c>
      <c r="L102" s="185">
        <f t="shared" si="18"/>
        <v>0</v>
      </c>
      <c r="M102" s="185">
        <f t="shared" si="19"/>
        <v>0</v>
      </c>
    </row>
    <row r="103" s="167" customFormat="1" ht="13" customHeight="1" spans="1:13">
      <c r="A103" s="145">
        <v>106</v>
      </c>
      <c r="B103" s="184" t="s">
        <v>389</v>
      </c>
      <c r="C103" s="212" t="s">
        <v>390</v>
      </c>
      <c r="D103" s="185">
        <v>10</v>
      </c>
      <c r="E103" s="185">
        <v>13.46</v>
      </c>
      <c r="F103" s="185">
        <v>134.6</v>
      </c>
      <c r="G103" s="196">
        <v>10</v>
      </c>
      <c r="H103" s="185">
        <f t="shared" si="14"/>
        <v>13.46</v>
      </c>
      <c r="I103" s="185">
        <f t="shared" si="15"/>
        <v>134.6</v>
      </c>
      <c r="J103" s="185">
        <f t="shared" si="16"/>
        <v>0</v>
      </c>
      <c r="K103" s="185">
        <f t="shared" si="17"/>
        <v>0</v>
      </c>
      <c r="L103" s="185">
        <f t="shared" si="18"/>
        <v>0</v>
      </c>
      <c r="M103" s="185">
        <f t="shared" si="19"/>
        <v>0</v>
      </c>
    </row>
    <row r="104" s="167" customFormat="1" ht="13" customHeight="1" spans="1:13">
      <c r="A104" s="145">
        <v>107</v>
      </c>
      <c r="B104" s="184" t="s">
        <v>391</v>
      </c>
      <c r="C104" s="212" t="s">
        <v>392</v>
      </c>
      <c r="D104" s="185">
        <v>76</v>
      </c>
      <c r="E104" s="185">
        <v>27.03</v>
      </c>
      <c r="F104" s="185">
        <v>2054.28</v>
      </c>
      <c r="G104" s="196">
        <v>76</v>
      </c>
      <c r="H104" s="185">
        <f t="shared" si="14"/>
        <v>27.03</v>
      </c>
      <c r="I104" s="185">
        <f t="shared" si="15"/>
        <v>2054.28</v>
      </c>
      <c r="J104" s="185">
        <f t="shared" si="16"/>
        <v>0</v>
      </c>
      <c r="K104" s="185">
        <f t="shared" si="17"/>
        <v>0</v>
      </c>
      <c r="L104" s="185">
        <f t="shared" si="18"/>
        <v>0</v>
      </c>
      <c r="M104" s="185">
        <f t="shared" si="19"/>
        <v>0</v>
      </c>
    </row>
    <row r="105" s="167" customFormat="1" ht="13" customHeight="1" spans="1:13">
      <c r="A105" s="145">
        <v>108</v>
      </c>
      <c r="B105" s="184" t="s">
        <v>393</v>
      </c>
      <c r="C105" s="212" t="s">
        <v>394</v>
      </c>
      <c r="D105" s="185">
        <v>30</v>
      </c>
      <c r="E105" s="185">
        <v>14.77</v>
      </c>
      <c r="F105" s="185">
        <v>443.1</v>
      </c>
      <c r="G105" s="196">
        <v>30</v>
      </c>
      <c r="H105" s="185">
        <f t="shared" si="14"/>
        <v>14.77</v>
      </c>
      <c r="I105" s="185">
        <f t="shared" si="15"/>
        <v>443.1</v>
      </c>
      <c r="J105" s="185">
        <f t="shared" si="16"/>
        <v>0</v>
      </c>
      <c r="K105" s="185">
        <f t="shared" si="17"/>
        <v>0</v>
      </c>
      <c r="L105" s="185">
        <f t="shared" si="18"/>
        <v>0</v>
      </c>
      <c r="M105" s="185">
        <f t="shared" si="19"/>
        <v>0</v>
      </c>
    </row>
    <row r="106" s="167" customFormat="1" ht="13" customHeight="1" spans="1:13">
      <c r="A106" s="145">
        <v>109</v>
      </c>
      <c r="B106" s="184" t="s">
        <v>395</v>
      </c>
      <c r="C106" s="212" t="s">
        <v>396</v>
      </c>
      <c r="D106" s="185">
        <v>55</v>
      </c>
      <c r="E106" s="185">
        <v>63.21</v>
      </c>
      <c r="F106" s="185">
        <v>3476.55</v>
      </c>
      <c r="G106" s="196">
        <v>55</v>
      </c>
      <c r="H106" s="185">
        <f t="shared" si="14"/>
        <v>63.21</v>
      </c>
      <c r="I106" s="185">
        <f t="shared" si="15"/>
        <v>3476.55</v>
      </c>
      <c r="J106" s="185">
        <f t="shared" si="16"/>
        <v>0</v>
      </c>
      <c r="K106" s="185">
        <f t="shared" si="17"/>
        <v>0</v>
      </c>
      <c r="L106" s="185">
        <f t="shared" si="18"/>
        <v>0</v>
      </c>
      <c r="M106" s="185">
        <f t="shared" si="19"/>
        <v>0</v>
      </c>
    </row>
    <row r="107" s="167" customFormat="1" ht="13" customHeight="1" spans="1:13">
      <c r="A107" s="145">
        <v>110</v>
      </c>
      <c r="B107" s="184" t="s">
        <v>397</v>
      </c>
      <c r="C107" s="212" t="s">
        <v>398</v>
      </c>
      <c r="D107" s="185">
        <v>19</v>
      </c>
      <c r="E107" s="185">
        <v>27.83</v>
      </c>
      <c r="F107" s="185">
        <v>528.77</v>
      </c>
      <c r="G107" s="196">
        <v>19</v>
      </c>
      <c r="H107" s="185">
        <f t="shared" si="14"/>
        <v>27.83</v>
      </c>
      <c r="I107" s="185">
        <f t="shared" si="15"/>
        <v>528.77</v>
      </c>
      <c r="J107" s="185">
        <f t="shared" si="16"/>
        <v>0</v>
      </c>
      <c r="K107" s="185">
        <f t="shared" si="17"/>
        <v>0</v>
      </c>
      <c r="L107" s="185">
        <f t="shared" si="18"/>
        <v>0</v>
      </c>
      <c r="M107" s="185">
        <f t="shared" si="19"/>
        <v>0</v>
      </c>
    </row>
    <row r="108" s="167" customFormat="1" ht="13" customHeight="1" spans="1:13">
      <c r="A108" s="145">
        <v>111</v>
      </c>
      <c r="B108" s="184" t="s">
        <v>399</v>
      </c>
      <c r="C108" s="212" t="s">
        <v>400</v>
      </c>
      <c r="D108" s="185">
        <v>249</v>
      </c>
      <c r="E108" s="185">
        <v>34.33</v>
      </c>
      <c r="F108" s="185">
        <v>8548.17</v>
      </c>
      <c r="G108" s="196">
        <v>249</v>
      </c>
      <c r="H108" s="185">
        <f t="shared" si="14"/>
        <v>34.33</v>
      </c>
      <c r="I108" s="185">
        <f t="shared" si="15"/>
        <v>8548.17</v>
      </c>
      <c r="J108" s="185">
        <f t="shared" si="16"/>
        <v>0</v>
      </c>
      <c r="K108" s="185">
        <f t="shared" si="17"/>
        <v>0</v>
      </c>
      <c r="L108" s="185">
        <f t="shared" si="18"/>
        <v>0</v>
      </c>
      <c r="M108" s="185">
        <f t="shared" si="19"/>
        <v>0</v>
      </c>
    </row>
    <row r="109" s="167" customFormat="1" ht="13" customHeight="1" spans="1:13">
      <c r="A109" s="145">
        <v>112</v>
      </c>
      <c r="B109" s="184" t="s">
        <v>401</v>
      </c>
      <c r="C109" s="212" t="s">
        <v>402</v>
      </c>
      <c r="D109" s="185">
        <v>98</v>
      </c>
      <c r="E109" s="185">
        <v>36.03</v>
      </c>
      <c r="F109" s="185">
        <v>3530.94</v>
      </c>
      <c r="G109" s="196">
        <v>98</v>
      </c>
      <c r="H109" s="185">
        <f t="shared" si="14"/>
        <v>36.03</v>
      </c>
      <c r="I109" s="185">
        <f t="shared" si="15"/>
        <v>3530.94</v>
      </c>
      <c r="J109" s="185">
        <f t="shared" si="16"/>
        <v>0</v>
      </c>
      <c r="K109" s="185">
        <f t="shared" si="17"/>
        <v>0</v>
      </c>
      <c r="L109" s="185">
        <f t="shared" si="18"/>
        <v>0</v>
      </c>
      <c r="M109" s="185">
        <f t="shared" si="19"/>
        <v>0</v>
      </c>
    </row>
    <row r="110" s="167" customFormat="1" ht="13" customHeight="1" spans="1:13">
      <c r="A110" s="145">
        <v>113</v>
      </c>
      <c r="B110" s="184" t="s">
        <v>403</v>
      </c>
      <c r="C110" s="212" t="s">
        <v>404</v>
      </c>
      <c r="D110" s="185">
        <v>194</v>
      </c>
      <c r="E110" s="185">
        <v>36.32</v>
      </c>
      <c r="F110" s="185">
        <v>7046.08</v>
      </c>
      <c r="G110" s="196">
        <v>194</v>
      </c>
      <c r="H110" s="185">
        <f t="shared" si="14"/>
        <v>36.32</v>
      </c>
      <c r="I110" s="185">
        <f t="shared" si="15"/>
        <v>7046.08</v>
      </c>
      <c r="J110" s="185">
        <f t="shared" si="16"/>
        <v>0</v>
      </c>
      <c r="K110" s="185">
        <f t="shared" si="17"/>
        <v>0</v>
      </c>
      <c r="L110" s="185">
        <f t="shared" si="18"/>
        <v>0</v>
      </c>
      <c r="M110" s="185">
        <f t="shared" si="19"/>
        <v>0</v>
      </c>
    </row>
    <row r="111" s="167" customFormat="1" ht="13" customHeight="1" spans="1:13">
      <c r="A111" s="145">
        <v>114</v>
      </c>
      <c r="B111" s="184" t="s">
        <v>405</v>
      </c>
      <c r="C111" s="212" t="s">
        <v>406</v>
      </c>
      <c r="D111" s="185">
        <v>14</v>
      </c>
      <c r="E111" s="185">
        <v>18.07</v>
      </c>
      <c r="F111" s="185">
        <v>252.98</v>
      </c>
      <c r="G111" s="196">
        <v>14</v>
      </c>
      <c r="H111" s="185">
        <f t="shared" si="14"/>
        <v>18.07</v>
      </c>
      <c r="I111" s="185">
        <f t="shared" si="15"/>
        <v>252.98</v>
      </c>
      <c r="J111" s="185">
        <f t="shared" si="16"/>
        <v>0</v>
      </c>
      <c r="K111" s="185">
        <f t="shared" si="17"/>
        <v>0</v>
      </c>
      <c r="L111" s="185">
        <f t="shared" si="18"/>
        <v>0</v>
      </c>
      <c r="M111" s="185">
        <f t="shared" si="19"/>
        <v>0</v>
      </c>
    </row>
    <row r="112" s="167" customFormat="1" ht="13" customHeight="1" spans="1:13">
      <c r="A112" s="145">
        <v>115</v>
      </c>
      <c r="B112" s="184" t="s">
        <v>407</v>
      </c>
      <c r="C112" s="212" t="s">
        <v>408</v>
      </c>
      <c r="D112" s="185">
        <v>2071</v>
      </c>
      <c r="E112" s="185">
        <v>0.1538</v>
      </c>
      <c r="F112" s="185">
        <v>318.52</v>
      </c>
      <c r="G112" s="196">
        <v>2071</v>
      </c>
      <c r="H112" s="185">
        <f t="shared" si="14"/>
        <v>0.1538</v>
      </c>
      <c r="I112" s="185">
        <f t="shared" si="15"/>
        <v>318.52</v>
      </c>
      <c r="J112" s="185">
        <f t="shared" si="16"/>
        <v>0</v>
      </c>
      <c r="K112" s="185">
        <f t="shared" si="17"/>
        <v>0</v>
      </c>
      <c r="L112" s="185">
        <f t="shared" si="18"/>
        <v>0</v>
      </c>
      <c r="M112" s="185">
        <f t="shared" si="19"/>
        <v>0</v>
      </c>
    </row>
    <row r="113" s="167" customFormat="1" ht="13" customHeight="1" spans="1:13">
      <c r="A113" s="145">
        <v>116</v>
      </c>
      <c r="B113" s="184" t="s">
        <v>409</v>
      </c>
      <c r="C113" s="212" t="s">
        <v>410</v>
      </c>
      <c r="D113" s="185">
        <v>1766</v>
      </c>
      <c r="E113" s="185">
        <v>0.53</v>
      </c>
      <c r="F113" s="185">
        <v>935.98</v>
      </c>
      <c r="G113" s="196">
        <v>1766</v>
      </c>
      <c r="H113" s="185">
        <f t="shared" si="14"/>
        <v>0.53</v>
      </c>
      <c r="I113" s="185">
        <f t="shared" si="15"/>
        <v>935.98</v>
      </c>
      <c r="J113" s="185">
        <f t="shared" si="16"/>
        <v>0</v>
      </c>
      <c r="K113" s="185">
        <f t="shared" si="17"/>
        <v>0</v>
      </c>
      <c r="L113" s="185">
        <f t="shared" si="18"/>
        <v>0</v>
      </c>
      <c r="M113" s="185">
        <f t="shared" si="19"/>
        <v>0</v>
      </c>
    </row>
    <row r="114" s="167" customFormat="1" ht="13" customHeight="1" spans="1:13">
      <c r="A114" s="145">
        <v>117</v>
      </c>
      <c r="B114" s="184" t="s">
        <v>411</v>
      </c>
      <c r="C114" s="212" t="s">
        <v>412</v>
      </c>
      <c r="D114" s="185">
        <v>17</v>
      </c>
      <c r="E114" s="185">
        <v>9.16</v>
      </c>
      <c r="F114" s="185">
        <v>155.72</v>
      </c>
      <c r="G114" s="196">
        <v>17</v>
      </c>
      <c r="H114" s="185">
        <f t="shared" si="14"/>
        <v>9.16</v>
      </c>
      <c r="I114" s="185">
        <f t="shared" si="15"/>
        <v>155.72</v>
      </c>
      <c r="J114" s="185">
        <f t="shared" si="16"/>
        <v>0</v>
      </c>
      <c r="K114" s="185">
        <f t="shared" si="17"/>
        <v>0</v>
      </c>
      <c r="L114" s="185">
        <f t="shared" si="18"/>
        <v>0</v>
      </c>
      <c r="M114" s="185">
        <f t="shared" si="19"/>
        <v>0</v>
      </c>
    </row>
    <row r="115" s="167" customFormat="1" ht="13" customHeight="1" spans="1:13">
      <c r="A115" s="145">
        <v>118</v>
      </c>
      <c r="B115" s="184" t="s">
        <v>413</v>
      </c>
      <c r="C115" s="212" t="s">
        <v>414</v>
      </c>
      <c r="D115" s="185">
        <v>215</v>
      </c>
      <c r="E115" s="185">
        <v>0.188</v>
      </c>
      <c r="F115" s="185">
        <v>40.42</v>
      </c>
      <c r="G115" s="196">
        <v>215</v>
      </c>
      <c r="H115" s="185">
        <f t="shared" si="14"/>
        <v>0.188</v>
      </c>
      <c r="I115" s="185">
        <f t="shared" si="15"/>
        <v>40.42</v>
      </c>
      <c r="J115" s="185">
        <f t="shared" si="16"/>
        <v>0</v>
      </c>
      <c r="K115" s="185">
        <f t="shared" si="17"/>
        <v>0</v>
      </c>
      <c r="L115" s="185">
        <f t="shared" si="18"/>
        <v>0</v>
      </c>
      <c r="M115" s="185">
        <f t="shared" si="19"/>
        <v>0</v>
      </c>
    </row>
    <row r="116" s="167" customFormat="1" ht="13" customHeight="1" spans="1:13">
      <c r="A116" s="145">
        <v>119</v>
      </c>
      <c r="B116" s="184" t="s">
        <v>415</v>
      </c>
      <c r="C116" s="212" t="s">
        <v>416</v>
      </c>
      <c r="D116" s="185">
        <v>65</v>
      </c>
      <c r="E116" s="185">
        <v>7.3419</v>
      </c>
      <c r="F116" s="185">
        <v>477.22</v>
      </c>
      <c r="G116" s="196">
        <v>65</v>
      </c>
      <c r="H116" s="185">
        <f t="shared" si="14"/>
        <v>7.3419</v>
      </c>
      <c r="I116" s="185">
        <f t="shared" si="15"/>
        <v>477.22</v>
      </c>
      <c r="J116" s="185">
        <f t="shared" si="16"/>
        <v>0</v>
      </c>
      <c r="K116" s="185">
        <f t="shared" si="17"/>
        <v>0</v>
      </c>
      <c r="L116" s="185">
        <f t="shared" si="18"/>
        <v>0</v>
      </c>
      <c r="M116" s="185">
        <f t="shared" si="19"/>
        <v>0</v>
      </c>
    </row>
    <row r="117" s="167" customFormat="1" ht="13" customHeight="1" spans="1:13">
      <c r="A117" s="145">
        <v>120</v>
      </c>
      <c r="B117" s="184" t="s">
        <v>417</v>
      </c>
      <c r="C117" s="212" t="s">
        <v>418</v>
      </c>
      <c r="D117" s="185">
        <v>100</v>
      </c>
      <c r="E117" s="185">
        <v>0.9342</v>
      </c>
      <c r="F117" s="185">
        <v>93.42</v>
      </c>
      <c r="G117" s="196">
        <v>100</v>
      </c>
      <c r="H117" s="185">
        <f>E117</f>
        <v>0.9342</v>
      </c>
      <c r="I117" s="185">
        <f>ROUND(G117*H117,2)</f>
        <v>93.42</v>
      </c>
      <c r="J117" s="185">
        <f t="shared" si="16"/>
        <v>0</v>
      </c>
      <c r="K117" s="185">
        <f t="shared" si="17"/>
        <v>0</v>
      </c>
      <c r="L117" s="185">
        <f t="shared" si="18"/>
        <v>0</v>
      </c>
      <c r="M117" s="185">
        <f t="shared" si="19"/>
        <v>0</v>
      </c>
    </row>
    <row r="118" s="167" customFormat="1" ht="13" customHeight="1" spans="1:13">
      <c r="A118" s="145">
        <v>121</v>
      </c>
      <c r="B118" s="184" t="s">
        <v>419</v>
      </c>
      <c r="C118" s="212" t="s">
        <v>420</v>
      </c>
      <c r="D118" s="185">
        <v>271</v>
      </c>
      <c r="E118" s="185">
        <v>0.0901</v>
      </c>
      <c r="F118" s="185">
        <v>24.42</v>
      </c>
      <c r="G118" s="196">
        <v>271</v>
      </c>
      <c r="H118" s="185">
        <f>E118</f>
        <v>0.0901</v>
      </c>
      <c r="I118" s="185">
        <f>ROUND(G118*H118,2)</f>
        <v>24.42</v>
      </c>
      <c r="J118" s="185">
        <f t="shared" si="16"/>
        <v>0</v>
      </c>
      <c r="K118" s="185">
        <f t="shared" si="17"/>
        <v>0</v>
      </c>
      <c r="L118" s="185">
        <f t="shared" si="18"/>
        <v>0</v>
      </c>
      <c r="M118" s="185">
        <f t="shared" si="19"/>
        <v>0</v>
      </c>
    </row>
    <row r="119" s="167" customFormat="1" ht="13" customHeight="1" spans="1:13">
      <c r="A119" s="145">
        <v>122</v>
      </c>
      <c r="B119" s="184" t="s">
        <v>421</v>
      </c>
      <c r="C119" s="212" t="s">
        <v>422</v>
      </c>
      <c r="D119" s="185">
        <v>70</v>
      </c>
      <c r="E119" s="185">
        <v>5.99</v>
      </c>
      <c r="F119" s="185">
        <v>419.3</v>
      </c>
      <c r="G119" s="196">
        <v>70</v>
      </c>
      <c r="H119" s="185">
        <f>E119</f>
        <v>5.99</v>
      </c>
      <c r="I119" s="185">
        <f>ROUND(G119*H119,2)</f>
        <v>419.3</v>
      </c>
      <c r="J119" s="185">
        <f t="shared" si="16"/>
        <v>0</v>
      </c>
      <c r="K119" s="185">
        <f t="shared" si="17"/>
        <v>0</v>
      </c>
      <c r="L119" s="185">
        <f t="shared" si="18"/>
        <v>0</v>
      </c>
      <c r="M119" s="185">
        <f t="shared" si="19"/>
        <v>0</v>
      </c>
    </row>
    <row r="120" s="167" customFormat="1" ht="13" customHeight="1" spans="1:13">
      <c r="A120" s="145">
        <v>123</v>
      </c>
      <c r="B120" s="184" t="s">
        <v>423</v>
      </c>
      <c r="C120" s="212" t="s">
        <v>424</v>
      </c>
      <c r="D120" s="185">
        <v>196</v>
      </c>
      <c r="E120" s="185">
        <v>1.5831</v>
      </c>
      <c r="F120" s="185">
        <v>310.29</v>
      </c>
      <c r="G120" s="196">
        <v>196</v>
      </c>
      <c r="H120" s="185">
        <f>E120</f>
        <v>1.5831</v>
      </c>
      <c r="I120" s="185">
        <f>ROUND(G120*H120,2)</f>
        <v>310.29</v>
      </c>
      <c r="J120" s="185">
        <f t="shared" si="16"/>
        <v>0</v>
      </c>
      <c r="K120" s="185">
        <f t="shared" si="17"/>
        <v>0</v>
      </c>
      <c r="L120" s="185">
        <f t="shared" si="18"/>
        <v>0</v>
      </c>
      <c r="M120" s="185">
        <f t="shared" si="19"/>
        <v>0</v>
      </c>
    </row>
    <row r="121" s="167" customFormat="1" ht="13" customHeight="1" spans="1:13">
      <c r="A121" s="145">
        <v>124</v>
      </c>
      <c r="B121" s="184" t="s">
        <v>425</v>
      </c>
      <c r="C121" s="212" t="s">
        <v>426</v>
      </c>
      <c r="D121" s="185">
        <v>408</v>
      </c>
      <c r="E121" s="185">
        <v>21.58</v>
      </c>
      <c r="F121" s="185">
        <v>8804.64</v>
      </c>
      <c r="G121" s="196">
        <v>408</v>
      </c>
      <c r="H121" s="185">
        <f>E121</f>
        <v>21.58</v>
      </c>
      <c r="I121" s="185">
        <f>ROUND(G121*H121,2)</f>
        <v>8804.64</v>
      </c>
      <c r="J121" s="185">
        <f t="shared" si="16"/>
        <v>0</v>
      </c>
      <c r="K121" s="185">
        <f t="shared" si="17"/>
        <v>0</v>
      </c>
      <c r="L121" s="185">
        <f t="shared" si="18"/>
        <v>0</v>
      </c>
      <c r="M121" s="185">
        <f t="shared" si="19"/>
        <v>0</v>
      </c>
    </row>
    <row r="122" s="167" customFormat="1" ht="13" customHeight="1" spans="1:13">
      <c r="A122" s="145">
        <v>125</v>
      </c>
      <c r="B122" s="184" t="s">
        <v>427</v>
      </c>
      <c r="C122" s="212" t="s">
        <v>428</v>
      </c>
      <c r="D122" s="185">
        <v>212</v>
      </c>
      <c r="E122" s="185">
        <v>23.41</v>
      </c>
      <c r="F122" s="185">
        <v>4962.92</v>
      </c>
      <c r="G122" s="196">
        <v>212</v>
      </c>
      <c r="H122" s="185">
        <f>E122</f>
        <v>23.41</v>
      </c>
      <c r="I122" s="185">
        <f>ROUND(G122*H122,2)</f>
        <v>4962.92</v>
      </c>
      <c r="J122" s="185">
        <f t="shared" si="16"/>
        <v>0</v>
      </c>
      <c r="K122" s="185">
        <f t="shared" si="17"/>
        <v>0</v>
      </c>
      <c r="L122" s="185">
        <f t="shared" si="18"/>
        <v>0</v>
      </c>
      <c r="M122" s="185">
        <f t="shared" si="19"/>
        <v>0</v>
      </c>
    </row>
    <row r="123" s="167" customFormat="1" ht="13" customHeight="1" spans="1:13">
      <c r="A123" s="145">
        <v>126</v>
      </c>
      <c r="B123" s="184" t="s">
        <v>429</v>
      </c>
      <c r="C123" s="212" t="s">
        <v>430</v>
      </c>
      <c r="D123" s="185">
        <v>68</v>
      </c>
      <c r="E123" s="185">
        <v>0</v>
      </c>
      <c r="F123" s="185">
        <v>0</v>
      </c>
      <c r="G123" s="196">
        <v>68</v>
      </c>
      <c r="H123" s="185">
        <f>E123</f>
        <v>0</v>
      </c>
      <c r="I123" s="185">
        <f>ROUND(G123*H123,2)</f>
        <v>0</v>
      </c>
      <c r="J123" s="185">
        <f t="shared" si="16"/>
        <v>0</v>
      </c>
      <c r="K123" s="185">
        <f t="shared" si="17"/>
        <v>0</v>
      </c>
      <c r="L123" s="185">
        <f t="shared" si="18"/>
        <v>0</v>
      </c>
      <c r="M123" s="185">
        <f t="shared" si="19"/>
        <v>0</v>
      </c>
    </row>
    <row r="124" s="167" customFormat="1" ht="13" customHeight="1" spans="1:13">
      <c r="A124" s="145">
        <v>127</v>
      </c>
      <c r="B124" s="184" t="s">
        <v>431</v>
      </c>
      <c r="C124" s="212" t="s">
        <v>432</v>
      </c>
      <c r="D124" s="185">
        <v>106</v>
      </c>
      <c r="E124" s="185">
        <v>19.86</v>
      </c>
      <c r="F124" s="185">
        <v>2105.16</v>
      </c>
      <c r="G124" s="196">
        <v>106</v>
      </c>
      <c r="H124" s="185">
        <f>E124</f>
        <v>19.86</v>
      </c>
      <c r="I124" s="185">
        <f>ROUND(G124*H124,2)</f>
        <v>2105.16</v>
      </c>
      <c r="J124" s="185">
        <f t="shared" si="16"/>
        <v>0</v>
      </c>
      <c r="K124" s="185">
        <f t="shared" si="17"/>
        <v>0</v>
      </c>
      <c r="L124" s="185">
        <f t="shared" si="18"/>
        <v>0</v>
      </c>
      <c r="M124" s="185">
        <f t="shared" si="19"/>
        <v>0</v>
      </c>
    </row>
    <row r="125" s="167" customFormat="1" ht="13" customHeight="1" spans="1:13">
      <c r="A125" s="145">
        <v>128</v>
      </c>
      <c r="B125" s="184" t="s">
        <v>433</v>
      </c>
      <c r="C125" s="212" t="s">
        <v>434</v>
      </c>
      <c r="D125" s="185">
        <v>221</v>
      </c>
      <c r="E125" s="185">
        <v>20.16</v>
      </c>
      <c r="F125" s="185">
        <v>4455.36</v>
      </c>
      <c r="G125" s="196">
        <v>221</v>
      </c>
      <c r="H125" s="185">
        <f>E125</f>
        <v>20.16</v>
      </c>
      <c r="I125" s="185">
        <f>ROUND(G125*H125,2)</f>
        <v>4455.36</v>
      </c>
      <c r="J125" s="185">
        <f t="shared" si="16"/>
        <v>0</v>
      </c>
      <c r="K125" s="185">
        <f t="shared" si="17"/>
        <v>0</v>
      </c>
      <c r="L125" s="185">
        <f t="shared" si="18"/>
        <v>0</v>
      </c>
      <c r="M125" s="185">
        <f t="shared" si="19"/>
        <v>0</v>
      </c>
    </row>
    <row r="126" s="167" customFormat="1" ht="13" customHeight="1" spans="1:13">
      <c r="A126" s="145">
        <v>129</v>
      </c>
      <c r="B126" s="184" t="s">
        <v>435</v>
      </c>
      <c r="C126" s="212" t="s">
        <v>436</v>
      </c>
      <c r="D126" s="185">
        <v>71</v>
      </c>
      <c r="E126" s="185">
        <v>17.2222</v>
      </c>
      <c r="F126" s="185">
        <v>1222.78</v>
      </c>
      <c r="G126" s="196">
        <v>71</v>
      </c>
      <c r="H126" s="185">
        <f>E126</f>
        <v>17.2222</v>
      </c>
      <c r="I126" s="185">
        <f>ROUND(G126*H126,2)</f>
        <v>1222.78</v>
      </c>
      <c r="J126" s="185">
        <f t="shared" si="16"/>
        <v>0</v>
      </c>
      <c r="K126" s="185">
        <f t="shared" si="17"/>
        <v>0</v>
      </c>
      <c r="L126" s="185">
        <f t="shared" si="18"/>
        <v>0</v>
      </c>
      <c r="M126" s="185">
        <f t="shared" si="19"/>
        <v>0</v>
      </c>
    </row>
    <row r="127" s="167" customFormat="1" ht="13" customHeight="1" spans="1:13">
      <c r="A127" s="145">
        <v>131</v>
      </c>
      <c r="B127" s="184" t="s">
        <v>437</v>
      </c>
      <c r="C127" s="212" t="s">
        <v>438</v>
      </c>
      <c r="D127" s="185">
        <v>550</v>
      </c>
      <c r="E127" s="185">
        <v>4.9</v>
      </c>
      <c r="F127" s="185">
        <v>2695</v>
      </c>
      <c r="G127" s="196">
        <v>550</v>
      </c>
      <c r="H127" s="185">
        <f>E127</f>
        <v>4.9</v>
      </c>
      <c r="I127" s="185">
        <f>ROUND(G127*H127,2)</f>
        <v>2695</v>
      </c>
      <c r="J127" s="185">
        <f>IF((G127-D127)&gt;0,G127-D127,0)</f>
        <v>0</v>
      </c>
      <c r="K127" s="185">
        <f>IF((I127-F127)&gt;0,I127-F127,0)</f>
        <v>0</v>
      </c>
      <c r="L127" s="185">
        <f>IF((G127-D127)&lt;0,G127-D127,0)</f>
        <v>0</v>
      </c>
      <c r="M127" s="185">
        <f>IF((I127-F127)&lt;0,I127-F127,0)</f>
        <v>0</v>
      </c>
    </row>
    <row r="128" s="167" customFormat="1" ht="13" customHeight="1" spans="1:13">
      <c r="A128" s="145">
        <v>132</v>
      </c>
      <c r="B128" s="184" t="s">
        <v>439</v>
      </c>
      <c r="C128" s="212" t="s">
        <v>440</v>
      </c>
      <c r="D128" s="185">
        <v>557</v>
      </c>
      <c r="E128" s="185">
        <v>5.48</v>
      </c>
      <c r="F128" s="185">
        <v>3052.36</v>
      </c>
      <c r="G128" s="196">
        <v>557</v>
      </c>
      <c r="H128" s="185">
        <f>E128</f>
        <v>5.48</v>
      </c>
      <c r="I128" s="185">
        <f>ROUND(G128*H128,2)</f>
        <v>3052.36</v>
      </c>
      <c r="J128" s="185">
        <f>IF((G128-D128)&gt;0,G128-D128,0)</f>
        <v>0</v>
      </c>
      <c r="K128" s="185">
        <f>IF((I128-F128)&gt;0,I128-F128,0)</f>
        <v>0</v>
      </c>
      <c r="L128" s="185">
        <f>IF((G128-D128)&lt;0,G128-D128,0)</f>
        <v>0</v>
      </c>
      <c r="M128" s="185">
        <f>IF((I128-F128)&lt;0,I128-F128,0)</f>
        <v>0</v>
      </c>
    </row>
    <row r="129" s="167" customFormat="1" ht="13" customHeight="1" spans="1:13">
      <c r="A129" s="145">
        <v>133</v>
      </c>
      <c r="B129" s="184" t="s">
        <v>441</v>
      </c>
      <c r="C129" s="212" t="s">
        <v>442</v>
      </c>
      <c r="D129" s="185">
        <v>32</v>
      </c>
      <c r="E129" s="185">
        <v>0</v>
      </c>
      <c r="F129" s="185">
        <v>0</v>
      </c>
      <c r="G129" s="196">
        <v>32</v>
      </c>
      <c r="H129" s="185">
        <f>E129</f>
        <v>0</v>
      </c>
      <c r="I129" s="185">
        <f>ROUND(G129*H129,2)</f>
        <v>0</v>
      </c>
      <c r="J129" s="185">
        <f>IF((G129-D129)&gt;0,G129-D129,0)</f>
        <v>0</v>
      </c>
      <c r="K129" s="185">
        <f>IF((I129-F129)&gt;0,I129-F129,0)</f>
        <v>0</v>
      </c>
      <c r="L129" s="185">
        <f>IF((G129-D129)&lt;0,G129-D129,0)</f>
        <v>0</v>
      </c>
      <c r="M129" s="185">
        <f>IF((I129-F129)&lt;0,I129-F129,0)</f>
        <v>0</v>
      </c>
    </row>
    <row r="130" s="167" customFormat="1" ht="13" customHeight="1" spans="1:13">
      <c r="A130" s="145">
        <v>134</v>
      </c>
      <c r="B130" s="184" t="s">
        <v>443</v>
      </c>
      <c r="C130" s="212" t="s">
        <v>444</v>
      </c>
      <c r="D130" s="185">
        <v>143</v>
      </c>
      <c r="E130" s="185">
        <v>0.645</v>
      </c>
      <c r="F130" s="185">
        <v>92.24</v>
      </c>
      <c r="G130" s="196">
        <v>143</v>
      </c>
      <c r="H130" s="185">
        <f>E130</f>
        <v>0.645</v>
      </c>
      <c r="I130" s="185">
        <f>ROUND(G130*H130,2)</f>
        <v>92.24</v>
      </c>
      <c r="J130" s="185">
        <f>IF((G130-D130)&gt;0,G130-D130,0)</f>
        <v>0</v>
      </c>
      <c r="K130" s="185">
        <f>IF((I130-F130)&gt;0,I130-F130,0)</f>
        <v>0</v>
      </c>
      <c r="L130" s="185">
        <f>IF((G130-D130)&lt;0,G130-D130,0)</f>
        <v>0</v>
      </c>
      <c r="M130" s="185">
        <f>IF((I130-F130)&lt;0,I130-F130,0)</f>
        <v>0</v>
      </c>
    </row>
    <row r="131" s="167" customFormat="1" ht="13" customHeight="1" spans="1:13">
      <c r="A131" s="145">
        <v>135</v>
      </c>
      <c r="B131" s="184" t="s">
        <v>445</v>
      </c>
      <c r="C131" s="212" t="s">
        <v>446</v>
      </c>
      <c r="D131" s="185">
        <v>503</v>
      </c>
      <c r="E131" s="185">
        <v>0.3853</v>
      </c>
      <c r="F131" s="185">
        <v>193.81</v>
      </c>
      <c r="G131" s="196">
        <v>503</v>
      </c>
      <c r="H131" s="185">
        <f>E131</f>
        <v>0.3853</v>
      </c>
      <c r="I131" s="185">
        <f>ROUND(G131*H131,2)</f>
        <v>193.81</v>
      </c>
      <c r="J131" s="185">
        <f>IF((G131-D131)&gt;0,G131-D131,0)</f>
        <v>0</v>
      </c>
      <c r="K131" s="185">
        <f>IF((I131-F131)&gt;0,I131-F131,0)</f>
        <v>0</v>
      </c>
      <c r="L131" s="185">
        <f>IF((G131-D131)&lt;0,G131-D131,0)</f>
        <v>0</v>
      </c>
      <c r="M131" s="185">
        <f>IF((I131-F131)&lt;0,I131-F131,0)</f>
        <v>0</v>
      </c>
    </row>
    <row r="132" s="167" customFormat="1" ht="13" customHeight="1" spans="1:13">
      <c r="A132" s="145">
        <v>136</v>
      </c>
      <c r="B132" s="184" t="s">
        <v>447</v>
      </c>
      <c r="C132" s="212" t="s">
        <v>448</v>
      </c>
      <c r="D132" s="185">
        <v>628</v>
      </c>
      <c r="E132" s="185">
        <v>0.4607</v>
      </c>
      <c r="F132" s="185">
        <v>289.32</v>
      </c>
      <c r="G132" s="196">
        <v>628</v>
      </c>
      <c r="H132" s="185">
        <f>E132</f>
        <v>0.4607</v>
      </c>
      <c r="I132" s="185">
        <f>ROUND(G132*H132,2)</f>
        <v>289.32</v>
      </c>
      <c r="J132" s="185">
        <f>IF((G132-D132)&gt;0,G132-D132,0)</f>
        <v>0</v>
      </c>
      <c r="K132" s="185">
        <f>IF((I132-F132)&gt;0,I132-F132,0)</f>
        <v>0</v>
      </c>
      <c r="L132" s="185">
        <f>IF((G132-D132)&lt;0,G132-D132,0)</f>
        <v>0</v>
      </c>
      <c r="M132" s="185">
        <f>IF((I132-F132)&lt;0,I132-F132,0)</f>
        <v>0</v>
      </c>
    </row>
    <row r="133" s="167" customFormat="1" ht="13" customHeight="1" spans="1:13">
      <c r="A133" s="145">
        <v>137</v>
      </c>
      <c r="B133" s="184" t="s">
        <v>449</v>
      </c>
      <c r="C133" s="212" t="s">
        <v>450</v>
      </c>
      <c r="D133" s="185">
        <v>143</v>
      </c>
      <c r="E133" s="185">
        <v>2.2783</v>
      </c>
      <c r="F133" s="185">
        <v>325.8</v>
      </c>
      <c r="G133" s="196">
        <v>143</v>
      </c>
      <c r="H133" s="185">
        <f>E133</f>
        <v>2.2783</v>
      </c>
      <c r="I133" s="185">
        <f>ROUND(G133*H133,2)</f>
        <v>325.8</v>
      </c>
      <c r="J133" s="185">
        <f>IF((G133-D133)&gt;0,G133-D133,0)</f>
        <v>0</v>
      </c>
      <c r="K133" s="185">
        <f>IF((I133-F133)&gt;0,I133-F133,0)</f>
        <v>0</v>
      </c>
      <c r="L133" s="185">
        <f>IF((G133-D133)&lt;0,G133-D133,0)</f>
        <v>0</v>
      </c>
      <c r="M133" s="185">
        <f>IF((I133-F133)&lt;0,I133-F133,0)</f>
        <v>0</v>
      </c>
    </row>
    <row r="134" s="167" customFormat="1" ht="13" customHeight="1" spans="1:13">
      <c r="A134" s="145">
        <v>138</v>
      </c>
      <c r="B134" s="184" t="s">
        <v>451</v>
      </c>
      <c r="C134" s="212" t="s">
        <v>452</v>
      </c>
      <c r="D134" s="185">
        <v>68</v>
      </c>
      <c r="E134" s="185">
        <v>2.2783</v>
      </c>
      <c r="F134" s="185">
        <v>154.92</v>
      </c>
      <c r="G134" s="196">
        <v>68</v>
      </c>
      <c r="H134" s="185">
        <f>E134</f>
        <v>2.2783</v>
      </c>
      <c r="I134" s="185">
        <f>ROUND(G134*H134,2)</f>
        <v>154.92</v>
      </c>
      <c r="J134" s="185">
        <f>IF((G134-D134)&gt;0,G134-D134,0)</f>
        <v>0</v>
      </c>
      <c r="K134" s="185">
        <f>IF((I134-F134)&gt;0,I134-F134,0)</f>
        <v>0</v>
      </c>
      <c r="L134" s="185">
        <f>IF((G134-D134)&lt;0,G134-D134,0)</f>
        <v>0</v>
      </c>
      <c r="M134" s="185">
        <f>IF((I134-F134)&lt;0,I134-F134,0)</f>
        <v>0</v>
      </c>
    </row>
    <row r="135" s="167" customFormat="1" ht="13" customHeight="1" spans="1:13">
      <c r="A135" s="145">
        <v>139</v>
      </c>
      <c r="B135" s="184" t="s">
        <v>453</v>
      </c>
      <c r="C135" s="212" t="s">
        <v>454</v>
      </c>
      <c r="D135" s="185">
        <v>242</v>
      </c>
      <c r="E135" s="185">
        <v>1.5161</v>
      </c>
      <c r="F135" s="185">
        <v>366.9</v>
      </c>
      <c r="G135" s="196">
        <v>242</v>
      </c>
      <c r="H135" s="185">
        <f>E135</f>
        <v>1.5161</v>
      </c>
      <c r="I135" s="185">
        <f>ROUND(G135*H135,2)</f>
        <v>366.9</v>
      </c>
      <c r="J135" s="185">
        <f>IF((G135-D135)&gt;0,G135-D135,0)</f>
        <v>0</v>
      </c>
      <c r="K135" s="185">
        <f>IF((I135-F135)&gt;0,I135-F135,0)</f>
        <v>0</v>
      </c>
      <c r="L135" s="185">
        <f>IF((G135-D135)&lt;0,G135-D135,0)</f>
        <v>0</v>
      </c>
      <c r="M135" s="185">
        <f>IF((I135-F135)&lt;0,I135-F135,0)</f>
        <v>0</v>
      </c>
    </row>
    <row r="136" s="167" customFormat="1" ht="13" customHeight="1" spans="1:13">
      <c r="A136" s="145">
        <v>140</v>
      </c>
      <c r="B136" s="184" t="s">
        <v>455</v>
      </c>
      <c r="C136" s="212" t="s">
        <v>456</v>
      </c>
      <c r="D136" s="185">
        <v>143</v>
      </c>
      <c r="E136" s="185">
        <v>1.6668</v>
      </c>
      <c r="F136" s="185">
        <v>238.35</v>
      </c>
      <c r="G136" s="196">
        <v>143</v>
      </c>
      <c r="H136" s="185">
        <f>E136</f>
        <v>1.6668</v>
      </c>
      <c r="I136" s="185">
        <f>ROUND(G136*H136,2)</f>
        <v>238.35</v>
      </c>
      <c r="J136" s="185">
        <f>IF((G136-D136)&gt;0,G136-D136,0)</f>
        <v>0</v>
      </c>
      <c r="K136" s="185">
        <f>IF((I136-F136)&gt;0,I136-F136,0)</f>
        <v>0</v>
      </c>
      <c r="L136" s="185">
        <f>IF((G136-D136)&lt;0,G136-D136,0)</f>
        <v>0</v>
      </c>
      <c r="M136" s="185">
        <f>IF((I136-F136)&lt;0,I136-F136,0)</f>
        <v>0</v>
      </c>
    </row>
    <row r="137" s="167" customFormat="1" ht="13" customHeight="1" spans="1:13">
      <c r="A137" s="145">
        <v>141</v>
      </c>
      <c r="B137" s="184" t="s">
        <v>457</v>
      </c>
      <c r="C137" s="212" t="s">
        <v>458</v>
      </c>
      <c r="D137" s="185">
        <v>227</v>
      </c>
      <c r="E137" s="185">
        <v>9.4901</v>
      </c>
      <c r="F137" s="185">
        <v>2154.25</v>
      </c>
      <c r="G137" s="196">
        <v>227</v>
      </c>
      <c r="H137" s="185">
        <f>E137</f>
        <v>9.4901</v>
      </c>
      <c r="I137" s="185">
        <f>ROUND(G137*H137,2)</f>
        <v>2154.25</v>
      </c>
      <c r="J137" s="185">
        <f>IF((G137-D137)&gt;0,G137-D137,0)</f>
        <v>0</v>
      </c>
      <c r="K137" s="185">
        <f>IF((I137-F137)&gt;0,I137-F137,0)</f>
        <v>0</v>
      </c>
      <c r="L137" s="185">
        <f>IF((G137-D137)&lt;0,G137-D137,0)</f>
        <v>0</v>
      </c>
      <c r="M137" s="185">
        <f>IF((I137-F137)&lt;0,I137-F137,0)</f>
        <v>0</v>
      </c>
    </row>
    <row r="138" s="167" customFormat="1" ht="13" customHeight="1" spans="1:13">
      <c r="A138" s="145">
        <v>142</v>
      </c>
      <c r="B138" s="184" t="s">
        <v>459</v>
      </c>
      <c r="C138" s="212" t="s">
        <v>460</v>
      </c>
      <c r="D138" s="185">
        <v>345</v>
      </c>
      <c r="E138" s="185">
        <v>0</v>
      </c>
      <c r="F138" s="185">
        <v>0</v>
      </c>
      <c r="G138" s="196">
        <v>345</v>
      </c>
      <c r="H138" s="185">
        <f>E138</f>
        <v>0</v>
      </c>
      <c r="I138" s="185">
        <f>ROUND(G138*H138,2)</f>
        <v>0</v>
      </c>
      <c r="J138" s="185">
        <f>IF((G138-D138)&gt;0,G138-D138,0)</f>
        <v>0</v>
      </c>
      <c r="K138" s="185">
        <f>IF((I138-F138)&gt;0,I138-F138,0)</f>
        <v>0</v>
      </c>
      <c r="L138" s="185">
        <f>IF((G138-D138)&lt;0,G138-D138,0)</f>
        <v>0</v>
      </c>
      <c r="M138" s="185">
        <f>IF((I138-F138)&lt;0,I138-F138,0)</f>
        <v>0</v>
      </c>
    </row>
    <row r="139" s="167" customFormat="1" ht="13" customHeight="1" spans="1:13">
      <c r="A139" s="145">
        <v>143</v>
      </c>
      <c r="B139" s="184" t="s">
        <v>461</v>
      </c>
      <c r="C139" s="212" t="s">
        <v>462</v>
      </c>
      <c r="D139" s="185">
        <v>420</v>
      </c>
      <c r="E139" s="185">
        <v>16.69</v>
      </c>
      <c r="F139" s="185">
        <v>7009.8</v>
      </c>
      <c r="G139" s="196">
        <v>420</v>
      </c>
      <c r="H139" s="185">
        <f>E139</f>
        <v>16.69</v>
      </c>
      <c r="I139" s="185">
        <f>ROUND(G139*H139,2)</f>
        <v>7009.8</v>
      </c>
      <c r="J139" s="185">
        <f>IF((G139-D139)&gt;0,G139-D139,0)</f>
        <v>0</v>
      </c>
      <c r="K139" s="185">
        <f>IF((I139-F139)&gt;0,I139-F139,0)</f>
        <v>0</v>
      </c>
      <c r="L139" s="185">
        <f>IF((G139-D139)&lt;0,G139-D139,0)</f>
        <v>0</v>
      </c>
      <c r="M139" s="185">
        <f>IF((I139-F139)&lt;0,I139-F139,0)</f>
        <v>0</v>
      </c>
    </row>
    <row r="140" s="167" customFormat="1" ht="13" customHeight="1" spans="1:13">
      <c r="A140" s="145">
        <v>144</v>
      </c>
      <c r="B140" s="184" t="s">
        <v>463</v>
      </c>
      <c r="C140" s="212" t="s">
        <v>464</v>
      </c>
      <c r="D140" s="185">
        <v>307</v>
      </c>
      <c r="E140" s="185">
        <v>33.33</v>
      </c>
      <c r="F140" s="185">
        <v>10232.31</v>
      </c>
      <c r="G140" s="196">
        <v>307</v>
      </c>
      <c r="H140" s="185">
        <f>E140</f>
        <v>33.33</v>
      </c>
      <c r="I140" s="185">
        <f>ROUND(G140*H140,2)</f>
        <v>10232.31</v>
      </c>
      <c r="J140" s="185">
        <f>IF((G140-D140)&gt;0,G140-D140,0)</f>
        <v>0</v>
      </c>
      <c r="K140" s="185">
        <f>IF((I140-F140)&gt;0,I140-F140,0)</f>
        <v>0</v>
      </c>
      <c r="L140" s="185">
        <f>IF((G140-D140)&lt;0,G140-D140,0)</f>
        <v>0</v>
      </c>
      <c r="M140" s="185">
        <f>IF((I140-F140)&lt;0,I140-F140,0)</f>
        <v>0</v>
      </c>
    </row>
    <row r="141" s="167" customFormat="1" ht="13" customHeight="1" spans="1:13">
      <c r="A141" s="145">
        <v>145</v>
      </c>
      <c r="B141" s="184" t="s">
        <v>465</v>
      </c>
      <c r="C141" s="212" t="s">
        <v>466</v>
      </c>
      <c r="D141" s="185">
        <v>410</v>
      </c>
      <c r="E141" s="185">
        <v>17.72</v>
      </c>
      <c r="F141" s="185">
        <v>7265.2</v>
      </c>
      <c r="G141" s="196">
        <v>410</v>
      </c>
      <c r="H141" s="185">
        <f>E141</f>
        <v>17.72</v>
      </c>
      <c r="I141" s="185">
        <f>ROUND(G141*H141,2)</f>
        <v>7265.2</v>
      </c>
      <c r="J141" s="185">
        <f>IF((G141-D141)&gt;0,G141-D141,0)</f>
        <v>0</v>
      </c>
      <c r="K141" s="185">
        <f>IF((I141-F141)&gt;0,I141-F141,0)</f>
        <v>0</v>
      </c>
      <c r="L141" s="185">
        <f>IF((G141-D141)&lt;0,G141-D141,0)</f>
        <v>0</v>
      </c>
      <c r="M141" s="185">
        <f>IF((I141-F141)&lt;0,I141-F141,0)</f>
        <v>0</v>
      </c>
    </row>
    <row r="142" s="167" customFormat="1" ht="13" customHeight="1" spans="1:13">
      <c r="A142" s="145">
        <v>146</v>
      </c>
      <c r="B142" s="184" t="s">
        <v>467</v>
      </c>
      <c r="C142" s="212" t="s">
        <v>468</v>
      </c>
      <c r="D142" s="185">
        <v>54</v>
      </c>
      <c r="E142" s="185">
        <v>2.2783</v>
      </c>
      <c r="F142" s="185">
        <v>123.03</v>
      </c>
      <c r="G142" s="196">
        <v>54</v>
      </c>
      <c r="H142" s="185">
        <f>E142</f>
        <v>2.2783</v>
      </c>
      <c r="I142" s="185">
        <f>ROUND(G142*H142,2)</f>
        <v>123.03</v>
      </c>
      <c r="J142" s="185">
        <f>IF((G142-D142)&gt;0,G142-D142,0)</f>
        <v>0</v>
      </c>
      <c r="K142" s="185">
        <f>IF((I142-F142)&gt;0,I142-F142,0)</f>
        <v>0</v>
      </c>
      <c r="L142" s="185">
        <f>IF((G142-D142)&lt;0,G142-D142,0)</f>
        <v>0</v>
      </c>
      <c r="M142" s="185">
        <f>IF((I142-F142)&lt;0,I142-F142,0)</f>
        <v>0</v>
      </c>
    </row>
    <row r="143" s="167" customFormat="1" ht="13" customHeight="1" spans="1:13">
      <c r="A143" s="145">
        <v>147</v>
      </c>
      <c r="B143" s="184" t="s">
        <v>469</v>
      </c>
      <c r="C143" s="212" t="s">
        <v>470</v>
      </c>
      <c r="D143" s="185">
        <v>54</v>
      </c>
      <c r="E143" s="185">
        <v>2.7976</v>
      </c>
      <c r="F143" s="185">
        <v>151.07</v>
      </c>
      <c r="G143" s="196">
        <v>54</v>
      </c>
      <c r="H143" s="185">
        <f>E143</f>
        <v>2.7976</v>
      </c>
      <c r="I143" s="185">
        <f>ROUND(G143*H143,2)</f>
        <v>151.07</v>
      </c>
      <c r="J143" s="185">
        <f>IF((G143-D143)&gt;0,G143-D143,0)</f>
        <v>0</v>
      </c>
      <c r="K143" s="185">
        <f>IF((I143-F143)&gt;0,I143-F143,0)</f>
        <v>0</v>
      </c>
      <c r="L143" s="185">
        <f>IF((G143-D143)&lt;0,G143-D143,0)</f>
        <v>0</v>
      </c>
      <c r="M143" s="185">
        <f>IF((I143-F143)&lt;0,I143-F143,0)</f>
        <v>0</v>
      </c>
    </row>
    <row r="144" s="167" customFormat="1" ht="13" customHeight="1" spans="1:13">
      <c r="A144" s="145">
        <v>148</v>
      </c>
      <c r="B144" s="184" t="s">
        <v>471</v>
      </c>
      <c r="C144" s="212" t="s">
        <v>472</v>
      </c>
      <c r="D144" s="185">
        <v>132</v>
      </c>
      <c r="E144" s="185">
        <v>15.23</v>
      </c>
      <c r="F144" s="185">
        <v>2010.36</v>
      </c>
      <c r="G144" s="196">
        <v>132</v>
      </c>
      <c r="H144" s="185">
        <f>E144</f>
        <v>15.23</v>
      </c>
      <c r="I144" s="185">
        <f>ROUND(G144*H144,2)</f>
        <v>2010.36</v>
      </c>
      <c r="J144" s="185">
        <f>IF((G144-D144)&gt;0,G144-D144,0)</f>
        <v>0</v>
      </c>
      <c r="K144" s="185">
        <f>IF((I144-F144)&gt;0,I144-F144,0)</f>
        <v>0</v>
      </c>
      <c r="L144" s="185">
        <f>IF((G144-D144)&lt;0,G144-D144,0)</f>
        <v>0</v>
      </c>
      <c r="M144" s="185">
        <f>IF((I144-F144)&lt;0,I144-F144,0)</f>
        <v>0</v>
      </c>
    </row>
    <row r="145" s="167" customFormat="1" ht="13" customHeight="1" spans="1:13">
      <c r="A145" s="145">
        <v>149</v>
      </c>
      <c r="B145" s="184" t="s">
        <v>473</v>
      </c>
      <c r="C145" s="212" t="s">
        <v>474</v>
      </c>
      <c r="D145" s="185">
        <v>281</v>
      </c>
      <c r="E145" s="185">
        <v>15.32</v>
      </c>
      <c r="F145" s="185">
        <v>4304.92</v>
      </c>
      <c r="G145" s="196">
        <v>281</v>
      </c>
      <c r="H145" s="185">
        <f>E145</f>
        <v>15.32</v>
      </c>
      <c r="I145" s="185">
        <f>ROUND(G145*H145,2)</f>
        <v>4304.92</v>
      </c>
      <c r="J145" s="185">
        <f>IF((G145-D145)&gt;0,G145-D145,0)</f>
        <v>0</v>
      </c>
      <c r="K145" s="185">
        <f>IF((I145-F145)&gt;0,I145-F145,0)</f>
        <v>0</v>
      </c>
      <c r="L145" s="185">
        <f>IF((G145-D145)&lt;0,G145-D145,0)</f>
        <v>0</v>
      </c>
      <c r="M145" s="185">
        <f>IF((I145-F145)&lt;0,I145-F145,0)</f>
        <v>0</v>
      </c>
    </row>
    <row r="146" s="167" customFormat="1" ht="13" customHeight="1" spans="1:13">
      <c r="A146" s="145">
        <v>151</v>
      </c>
      <c r="B146" s="184" t="s">
        <v>475</v>
      </c>
      <c r="C146" s="212" t="s">
        <v>476</v>
      </c>
      <c r="D146" s="185">
        <v>124</v>
      </c>
      <c r="E146" s="185">
        <v>0.4017</v>
      </c>
      <c r="F146" s="185">
        <v>49.81</v>
      </c>
      <c r="G146" s="196">
        <v>124</v>
      </c>
      <c r="H146" s="185">
        <f>E146</f>
        <v>0.4017</v>
      </c>
      <c r="I146" s="185">
        <f>ROUND(G146*H146,2)</f>
        <v>49.81</v>
      </c>
      <c r="J146" s="185">
        <f>IF((G146-D146)&gt;0,G146-D146,0)</f>
        <v>0</v>
      </c>
      <c r="K146" s="185">
        <f>IF((I146-F146)&gt;0,I146-F146,0)</f>
        <v>0</v>
      </c>
      <c r="L146" s="185">
        <f>IF((G146-D146)&lt;0,G146-D146,0)</f>
        <v>0</v>
      </c>
      <c r="M146" s="185">
        <f>IF((I146-F146)&lt;0,I146-F146,0)</f>
        <v>0</v>
      </c>
    </row>
    <row r="147" s="167" customFormat="1" ht="13" customHeight="1" spans="1:13">
      <c r="A147" s="145">
        <v>152</v>
      </c>
      <c r="B147" s="184" t="s">
        <v>477</v>
      </c>
      <c r="C147" s="212" t="s">
        <v>478</v>
      </c>
      <c r="D147" s="185">
        <v>19</v>
      </c>
      <c r="E147" s="185">
        <v>0</v>
      </c>
      <c r="F147" s="185">
        <v>0</v>
      </c>
      <c r="G147" s="196">
        <v>19</v>
      </c>
      <c r="H147" s="185">
        <f>E147</f>
        <v>0</v>
      </c>
      <c r="I147" s="185">
        <f>ROUND(G147*H147,2)</f>
        <v>0</v>
      </c>
      <c r="J147" s="185">
        <f>IF((G147-D147)&gt;0,G147-D147,0)</f>
        <v>0</v>
      </c>
      <c r="K147" s="185">
        <f>IF((I147-F147)&gt;0,I147-F147,0)</f>
        <v>0</v>
      </c>
      <c r="L147" s="185">
        <f>IF((G147-D147)&lt;0,G147-D147,0)</f>
        <v>0</v>
      </c>
      <c r="M147" s="185">
        <f>IF((I147-F147)&lt;0,I147-F147,0)</f>
        <v>0</v>
      </c>
    </row>
    <row r="148" s="167" customFormat="1" ht="13" customHeight="1" spans="1:13">
      <c r="A148" s="145">
        <v>154</v>
      </c>
      <c r="B148" s="184" t="s">
        <v>479</v>
      </c>
      <c r="C148" s="212" t="s">
        <v>480</v>
      </c>
      <c r="D148" s="185">
        <v>242</v>
      </c>
      <c r="E148" s="185">
        <v>65.14</v>
      </c>
      <c r="F148" s="185">
        <v>15763.88</v>
      </c>
      <c r="G148" s="196">
        <v>242</v>
      </c>
      <c r="H148" s="185">
        <f t="shared" ref="H148:H177" si="20">E148</f>
        <v>65.14</v>
      </c>
      <c r="I148" s="185">
        <f t="shared" ref="I148:I177" si="21">ROUND(G148*H148,2)</f>
        <v>15763.88</v>
      </c>
      <c r="J148" s="185">
        <f>IF((G148-D148)&gt;0,G148-D148,0)</f>
        <v>0</v>
      </c>
      <c r="K148" s="185">
        <f>IF((I148-F148)&gt;0,I148-F148,0)</f>
        <v>0</v>
      </c>
      <c r="L148" s="185">
        <f>IF((G148-D148)&lt;0,G148-D148,0)</f>
        <v>0</v>
      </c>
      <c r="M148" s="185">
        <f>IF((I148-F148)&lt;0,I148-F148,0)</f>
        <v>0</v>
      </c>
    </row>
    <row r="149" s="167" customFormat="1" ht="13" customHeight="1" spans="1:13">
      <c r="A149" s="145">
        <v>155</v>
      </c>
      <c r="B149" s="184" t="s">
        <v>481</v>
      </c>
      <c r="C149" s="212" t="s">
        <v>482</v>
      </c>
      <c r="D149" s="185">
        <v>190</v>
      </c>
      <c r="E149" s="185">
        <v>34.95</v>
      </c>
      <c r="F149" s="185">
        <v>6640.5</v>
      </c>
      <c r="G149" s="196">
        <v>190</v>
      </c>
      <c r="H149" s="185">
        <f t="shared" si="20"/>
        <v>34.95</v>
      </c>
      <c r="I149" s="185">
        <f t="shared" si="21"/>
        <v>6640.5</v>
      </c>
      <c r="J149" s="185">
        <f>IF((G149-D149)&gt;0,G149-D149,0)</f>
        <v>0</v>
      </c>
      <c r="K149" s="185">
        <f>IF((I149-F149)&gt;0,I149-F149,0)</f>
        <v>0</v>
      </c>
      <c r="L149" s="185">
        <f>IF((G149-D149)&lt;0,G149-D149,0)</f>
        <v>0</v>
      </c>
      <c r="M149" s="185">
        <f>IF((I149-F149)&lt;0,I149-F149,0)</f>
        <v>0</v>
      </c>
    </row>
    <row r="150" s="167" customFormat="1" ht="13" customHeight="1" spans="1:13">
      <c r="A150" s="145">
        <v>156</v>
      </c>
      <c r="B150" s="184" t="s">
        <v>483</v>
      </c>
      <c r="C150" s="212" t="s">
        <v>484</v>
      </c>
      <c r="D150" s="185">
        <v>16</v>
      </c>
      <c r="E150" s="185">
        <v>1.1026</v>
      </c>
      <c r="F150" s="185">
        <v>17.64</v>
      </c>
      <c r="G150" s="196">
        <v>16</v>
      </c>
      <c r="H150" s="185">
        <f t="shared" si="20"/>
        <v>1.1026</v>
      </c>
      <c r="I150" s="185">
        <f t="shared" si="21"/>
        <v>17.64</v>
      </c>
      <c r="J150" s="185">
        <f>IF((G150-D150)&gt;0,G150-D150,0)</f>
        <v>0</v>
      </c>
      <c r="K150" s="185">
        <f>IF((I150-F150)&gt;0,I150-F150,0)</f>
        <v>0</v>
      </c>
      <c r="L150" s="185">
        <f>IF((G150-D150)&lt;0,G150-D150,0)</f>
        <v>0</v>
      </c>
      <c r="M150" s="185">
        <f>IF((I150-F150)&lt;0,I150-F150,0)</f>
        <v>0</v>
      </c>
    </row>
    <row r="151" s="167" customFormat="1" ht="13" customHeight="1" spans="1:13">
      <c r="A151" s="145">
        <v>157</v>
      </c>
      <c r="B151" s="184" t="s">
        <v>485</v>
      </c>
      <c r="C151" s="212" t="s">
        <v>486</v>
      </c>
      <c r="D151" s="185">
        <v>127</v>
      </c>
      <c r="E151" s="185">
        <v>9.23</v>
      </c>
      <c r="F151" s="185">
        <v>1172.21</v>
      </c>
      <c r="G151" s="196">
        <v>127</v>
      </c>
      <c r="H151" s="185">
        <f t="shared" si="20"/>
        <v>9.23</v>
      </c>
      <c r="I151" s="185">
        <f t="shared" si="21"/>
        <v>1172.21</v>
      </c>
      <c r="J151" s="185">
        <f>IF((G151-D151)&gt;0,G151-D151,0)</f>
        <v>0</v>
      </c>
      <c r="K151" s="185">
        <f>IF((I151-F151)&gt;0,I151-F151,0)</f>
        <v>0</v>
      </c>
      <c r="L151" s="185">
        <f>IF((G151-D151)&lt;0,G151-D151,0)</f>
        <v>0</v>
      </c>
      <c r="M151" s="185">
        <f>IF((I151-F151)&lt;0,I151-F151,0)</f>
        <v>0</v>
      </c>
    </row>
    <row r="152" s="167" customFormat="1" ht="13" customHeight="1" spans="1:13">
      <c r="A152" s="145">
        <v>158</v>
      </c>
      <c r="B152" s="184" t="s">
        <v>487</v>
      </c>
      <c r="C152" s="212" t="s">
        <v>488</v>
      </c>
      <c r="D152" s="185">
        <v>54</v>
      </c>
      <c r="E152" s="185">
        <v>3.812</v>
      </c>
      <c r="F152" s="185">
        <v>205.85</v>
      </c>
      <c r="G152" s="196">
        <v>54</v>
      </c>
      <c r="H152" s="185">
        <f t="shared" si="20"/>
        <v>3.812</v>
      </c>
      <c r="I152" s="185">
        <f t="shared" si="21"/>
        <v>205.85</v>
      </c>
      <c r="J152" s="185">
        <f>IF((G152-D152)&gt;0,G152-D152,0)</f>
        <v>0</v>
      </c>
      <c r="K152" s="185">
        <f>IF((I152-F152)&gt;0,I152-F152,0)</f>
        <v>0</v>
      </c>
      <c r="L152" s="185">
        <f>IF((G152-D152)&lt;0,G152-D152,0)</f>
        <v>0</v>
      </c>
      <c r="M152" s="185">
        <f>IF((I152-F152)&lt;0,I152-F152,0)</f>
        <v>0</v>
      </c>
    </row>
    <row r="153" s="167" customFormat="1" ht="13" customHeight="1" spans="1:13">
      <c r="A153" s="145">
        <v>159</v>
      </c>
      <c r="B153" s="184" t="s">
        <v>489</v>
      </c>
      <c r="C153" s="212" t="s">
        <v>490</v>
      </c>
      <c r="D153" s="185">
        <v>63</v>
      </c>
      <c r="E153" s="185">
        <v>33.47</v>
      </c>
      <c r="F153" s="185">
        <v>2108.61</v>
      </c>
      <c r="G153" s="196">
        <v>63</v>
      </c>
      <c r="H153" s="185">
        <f t="shared" si="20"/>
        <v>33.47</v>
      </c>
      <c r="I153" s="185">
        <f t="shared" si="21"/>
        <v>2108.61</v>
      </c>
      <c r="J153" s="185">
        <f>IF((G153-D153)&gt;0,G153-D153,0)</f>
        <v>0</v>
      </c>
      <c r="K153" s="185">
        <f>IF((I153-F153)&gt;0,I153-F153,0)</f>
        <v>0</v>
      </c>
      <c r="L153" s="185">
        <f>IF((G153-D153)&lt;0,G153-D153,0)</f>
        <v>0</v>
      </c>
      <c r="M153" s="185">
        <f>IF((I153-F153)&lt;0,I153-F153,0)</f>
        <v>0</v>
      </c>
    </row>
    <row r="154" s="167" customFormat="1" ht="13" customHeight="1" spans="1:13">
      <c r="A154" s="145">
        <v>160</v>
      </c>
      <c r="B154" s="184" t="s">
        <v>491</v>
      </c>
      <c r="C154" s="212" t="s">
        <v>492</v>
      </c>
      <c r="D154" s="185">
        <v>42</v>
      </c>
      <c r="E154" s="185">
        <v>32.1</v>
      </c>
      <c r="F154" s="185">
        <v>1348.2</v>
      </c>
      <c r="G154" s="196">
        <v>42</v>
      </c>
      <c r="H154" s="185">
        <f t="shared" si="20"/>
        <v>32.1</v>
      </c>
      <c r="I154" s="185">
        <f t="shared" si="21"/>
        <v>1348.2</v>
      </c>
      <c r="J154" s="185">
        <f>IF((G154-D154)&gt;0,G154-D154,0)</f>
        <v>0</v>
      </c>
      <c r="K154" s="185">
        <f>IF((I154-F154)&gt;0,I154-F154,0)</f>
        <v>0</v>
      </c>
      <c r="L154" s="185">
        <f>IF((G154-D154)&lt;0,G154-D154,0)</f>
        <v>0</v>
      </c>
      <c r="M154" s="185">
        <f>IF((I154-F154)&lt;0,I154-F154,0)</f>
        <v>0</v>
      </c>
    </row>
    <row r="155" s="167" customFormat="1" ht="13" customHeight="1" spans="1:13">
      <c r="A155" s="145">
        <v>161</v>
      </c>
      <c r="B155" s="184" t="s">
        <v>493</v>
      </c>
      <c r="C155" s="212" t="s">
        <v>494</v>
      </c>
      <c r="D155" s="185">
        <v>467</v>
      </c>
      <c r="E155" s="185">
        <v>6.94</v>
      </c>
      <c r="F155" s="185">
        <v>3240.98</v>
      </c>
      <c r="G155" s="196">
        <v>467</v>
      </c>
      <c r="H155" s="185">
        <f t="shared" si="20"/>
        <v>6.94</v>
      </c>
      <c r="I155" s="185">
        <f t="shared" si="21"/>
        <v>3240.98</v>
      </c>
      <c r="J155" s="185">
        <f>IF((G155-D155)&gt;0,G155-D155,0)</f>
        <v>0</v>
      </c>
      <c r="K155" s="185">
        <f>IF((I155-F155)&gt;0,I155-F155,0)</f>
        <v>0</v>
      </c>
      <c r="L155" s="185">
        <f>IF((G155-D155)&lt;0,G155-D155,0)</f>
        <v>0</v>
      </c>
      <c r="M155" s="185">
        <f>IF((I155-F155)&lt;0,I155-F155,0)</f>
        <v>0</v>
      </c>
    </row>
    <row r="156" s="167" customFormat="1" ht="13" customHeight="1" spans="1:13">
      <c r="A156" s="145">
        <v>162</v>
      </c>
      <c r="B156" s="184" t="s">
        <v>495</v>
      </c>
      <c r="C156" s="212" t="s">
        <v>496</v>
      </c>
      <c r="D156" s="185">
        <v>90</v>
      </c>
      <c r="E156" s="185">
        <v>5.2853</v>
      </c>
      <c r="F156" s="185">
        <v>475.68</v>
      </c>
      <c r="G156" s="196">
        <v>90</v>
      </c>
      <c r="H156" s="185">
        <f t="shared" si="20"/>
        <v>5.2853</v>
      </c>
      <c r="I156" s="185">
        <f t="shared" si="21"/>
        <v>475.68</v>
      </c>
      <c r="J156" s="185">
        <f t="shared" ref="J156:J171" si="22">IF((G156-D156)&gt;0,G156-D156,0)</f>
        <v>0</v>
      </c>
      <c r="K156" s="185">
        <f t="shared" ref="K156:K171" si="23">IF((I156-F156)&gt;0,I156-F156,0)</f>
        <v>0</v>
      </c>
      <c r="L156" s="185">
        <f t="shared" ref="L156:L171" si="24">IF((G156-D156)&lt;0,G156-D156,0)</f>
        <v>0</v>
      </c>
      <c r="M156" s="185">
        <f t="shared" ref="M156:M171" si="25">IF((I156-F156)&lt;0,I156-F156,0)</f>
        <v>0</v>
      </c>
    </row>
    <row r="157" s="167" customFormat="1" ht="13" customHeight="1" spans="1:13">
      <c r="A157" s="145">
        <v>163</v>
      </c>
      <c r="B157" s="184" t="s">
        <v>497</v>
      </c>
      <c r="C157" s="212" t="s">
        <v>498</v>
      </c>
      <c r="D157" s="185">
        <v>10</v>
      </c>
      <c r="E157" s="185">
        <v>2.2197</v>
      </c>
      <c r="F157" s="185">
        <v>22.2</v>
      </c>
      <c r="G157" s="196">
        <v>10</v>
      </c>
      <c r="H157" s="185">
        <f t="shared" si="20"/>
        <v>2.2197</v>
      </c>
      <c r="I157" s="185">
        <f t="shared" si="21"/>
        <v>22.2</v>
      </c>
      <c r="J157" s="185">
        <f t="shared" si="22"/>
        <v>0</v>
      </c>
      <c r="K157" s="185">
        <f t="shared" si="23"/>
        <v>0</v>
      </c>
      <c r="L157" s="185">
        <f t="shared" si="24"/>
        <v>0</v>
      </c>
      <c r="M157" s="185">
        <f t="shared" si="25"/>
        <v>0</v>
      </c>
    </row>
    <row r="158" s="167" customFormat="1" ht="13" customHeight="1" spans="1:13">
      <c r="A158" s="145">
        <v>164</v>
      </c>
      <c r="B158" s="184" t="s">
        <v>499</v>
      </c>
      <c r="C158" s="212" t="s">
        <v>500</v>
      </c>
      <c r="D158" s="185">
        <v>31</v>
      </c>
      <c r="E158" s="185">
        <v>50.14</v>
      </c>
      <c r="F158" s="185">
        <v>1554.34</v>
      </c>
      <c r="G158" s="196">
        <v>31</v>
      </c>
      <c r="H158" s="185">
        <f t="shared" si="20"/>
        <v>50.14</v>
      </c>
      <c r="I158" s="185">
        <f t="shared" si="21"/>
        <v>1554.34</v>
      </c>
      <c r="J158" s="185">
        <f t="shared" si="22"/>
        <v>0</v>
      </c>
      <c r="K158" s="185">
        <f t="shared" si="23"/>
        <v>0</v>
      </c>
      <c r="L158" s="185">
        <f t="shared" si="24"/>
        <v>0</v>
      </c>
      <c r="M158" s="185">
        <f t="shared" si="25"/>
        <v>0</v>
      </c>
    </row>
    <row r="159" s="167" customFormat="1" ht="13" customHeight="1" spans="1:13">
      <c r="A159" s="145">
        <v>165</v>
      </c>
      <c r="B159" s="184" t="s">
        <v>501</v>
      </c>
      <c r="C159" s="212" t="s">
        <v>502</v>
      </c>
      <c r="D159" s="185">
        <v>3</v>
      </c>
      <c r="E159" s="185">
        <v>67.38</v>
      </c>
      <c r="F159" s="185">
        <v>202.14</v>
      </c>
      <c r="G159" s="196">
        <v>3</v>
      </c>
      <c r="H159" s="185">
        <f t="shared" si="20"/>
        <v>67.38</v>
      </c>
      <c r="I159" s="185">
        <f t="shared" si="21"/>
        <v>202.14</v>
      </c>
      <c r="J159" s="185">
        <f t="shared" si="22"/>
        <v>0</v>
      </c>
      <c r="K159" s="185">
        <f t="shared" si="23"/>
        <v>0</v>
      </c>
      <c r="L159" s="185">
        <f t="shared" si="24"/>
        <v>0</v>
      </c>
      <c r="M159" s="185">
        <f t="shared" si="25"/>
        <v>0</v>
      </c>
    </row>
    <row r="160" s="167" customFormat="1" ht="13" customHeight="1" spans="1:13">
      <c r="A160" s="145">
        <v>166</v>
      </c>
      <c r="B160" s="184" t="s">
        <v>503</v>
      </c>
      <c r="C160" s="212" t="s">
        <v>504</v>
      </c>
      <c r="D160" s="185">
        <v>58</v>
      </c>
      <c r="E160" s="185">
        <v>54.22</v>
      </c>
      <c r="F160" s="185">
        <v>3144.76</v>
      </c>
      <c r="G160" s="196">
        <v>58</v>
      </c>
      <c r="H160" s="185">
        <f t="shared" si="20"/>
        <v>54.22</v>
      </c>
      <c r="I160" s="185">
        <f t="shared" si="21"/>
        <v>3144.76</v>
      </c>
      <c r="J160" s="185">
        <f t="shared" si="22"/>
        <v>0</v>
      </c>
      <c r="K160" s="185">
        <f t="shared" si="23"/>
        <v>0</v>
      </c>
      <c r="L160" s="185">
        <f t="shared" si="24"/>
        <v>0</v>
      </c>
      <c r="M160" s="185">
        <f t="shared" si="25"/>
        <v>0</v>
      </c>
    </row>
    <row r="161" s="167" customFormat="1" ht="13" customHeight="1" spans="1:13">
      <c r="A161" s="145">
        <v>167</v>
      </c>
      <c r="B161" s="184" t="s">
        <v>505</v>
      </c>
      <c r="C161" s="212" t="s">
        <v>506</v>
      </c>
      <c r="D161" s="185">
        <v>10</v>
      </c>
      <c r="E161" s="185">
        <v>33.83</v>
      </c>
      <c r="F161" s="185">
        <v>338.3</v>
      </c>
      <c r="G161" s="196">
        <v>10</v>
      </c>
      <c r="H161" s="185">
        <f t="shared" si="20"/>
        <v>33.83</v>
      </c>
      <c r="I161" s="185">
        <f t="shared" si="21"/>
        <v>338.3</v>
      </c>
      <c r="J161" s="185">
        <f t="shared" si="22"/>
        <v>0</v>
      </c>
      <c r="K161" s="185">
        <f t="shared" si="23"/>
        <v>0</v>
      </c>
      <c r="L161" s="185">
        <f t="shared" si="24"/>
        <v>0</v>
      </c>
      <c r="M161" s="185">
        <f t="shared" si="25"/>
        <v>0</v>
      </c>
    </row>
    <row r="162" s="167" customFormat="1" ht="13" customHeight="1" spans="1:13">
      <c r="A162" s="145">
        <v>168</v>
      </c>
      <c r="B162" s="184" t="s">
        <v>507</v>
      </c>
      <c r="C162" s="212" t="s">
        <v>508</v>
      </c>
      <c r="D162" s="185">
        <v>87</v>
      </c>
      <c r="E162" s="185">
        <v>46.25</v>
      </c>
      <c r="F162" s="185">
        <v>4023.75</v>
      </c>
      <c r="G162" s="196">
        <v>87</v>
      </c>
      <c r="H162" s="185">
        <f t="shared" si="20"/>
        <v>46.25</v>
      </c>
      <c r="I162" s="185">
        <f t="shared" si="21"/>
        <v>4023.75</v>
      </c>
      <c r="J162" s="185">
        <f t="shared" si="22"/>
        <v>0</v>
      </c>
      <c r="K162" s="185">
        <f t="shared" si="23"/>
        <v>0</v>
      </c>
      <c r="L162" s="185">
        <f t="shared" si="24"/>
        <v>0</v>
      </c>
      <c r="M162" s="185">
        <f t="shared" si="25"/>
        <v>0</v>
      </c>
    </row>
    <row r="163" s="167" customFormat="1" ht="13" customHeight="1" spans="1:13">
      <c r="A163" s="145">
        <v>169</v>
      </c>
      <c r="B163" s="184" t="s">
        <v>509</v>
      </c>
      <c r="C163" s="212" t="s">
        <v>510</v>
      </c>
      <c r="D163" s="185">
        <v>33</v>
      </c>
      <c r="E163" s="185">
        <v>110.41</v>
      </c>
      <c r="F163" s="185">
        <v>3643.53</v>
      </c>
      <c r="G163" s="196">
        <v>33</v>
      </c>
      <c r="H163" s="185">
        <f t="shared" si="20"/>
        <v>110.41</v>
      </c>
      <c r="I163" s="185">
        <f t="shared" si="21"/>
        <v>3643.53</v>
      </c>
      <c r="J163" s="185">
        <f t="shared" si="22"/>
        <v>0</v>
      </c>
      <c r="K163" s="185">
        <f t="shared" si="23"/>
        <v>0</v>
      </c>
      <c r="L163" s="185">
        <f t="shared" si="24"/>
        <v>0</v>
      </c>
      <c r="M163" s="185">
        <f t="shared" si="25"/>
        <v>0</v>
      </c>
    </row>
    <row r="164" s="167" customFormat="1" ht="13" customHeight="1" spans="1:13">
      <c r="A164" s="145">
        <v>170</v>
      </c>
      <c r="B164" s="184" t="s">
        <v>511</v>
      </c>
      <c r="C164" s="212" t="s">
        <v>512</v>
      </c>
      <c r="D164" s="185">
        <v>16</v>
      </c>
      <c r="E164" s="185">
        <v>20.6</v>
      </c>
      <c r="F164" s="185">
        <v>329.6</v>
      </c>
      <c r="G164" s="196">
        <v>16</v>
      </c>
      <c r="H164" s="185">
        <f t="shared" si="20"/>
        <v>20.6</v>
      </c>
      <c r="I164" s="185">
        <f t="shared" si="21"/>
        <v>329.6</v>
      </c>
      <c r="J164" s="185">
        <f t="shared" si="22"/>
        <v>0</v>
      </c>
      <c r="K164" s="185">
        <f t="shared" si="23"/>
        <v>0</v>
      </c>
      <c r="L164" s="185">
        <f t="shared" si="24"/>
        <v>0</v>
      </c>
      <c r="M164" s="185">
        <f t="shared" si="25"/>
        <v>0</v>
      </c>
    </row>
    <row r="165" s="167" customFormat="1" ht="13" customHeight="1" spans="1:13">
      <c r="A165" s="145">
        <v>171</v>
      </c>
      <c r="B165" s="184" t="s">
        <v>513</v>
      </c>
      <c r="C165" s="212" t="s">
        <v>514</v>
      </c>
      <c r="D165" s="185">
        <v>1309</v>
      </c>
      <c r="E165" s="185">
        <v>1.09</v>
      </c>
      <c r="F165" s="185">
        <v>1426.81</v>
      </c>
      <c r="G165" s="196">
        <v>1309</v>
      </c>
      <c r="H165" s="185">
        <f t="shared" si="20"/>
        <v>1.09</v>
      </c>
      <c r="I165" s="185">
        <f t="shared" si="21"/>
        <v>1426.81</v>
      </c>
      <c r="J165" s="185">
        <f t="shared" si="22"/>
        <v>0</v>
      </c>
      <c r="K165" s="185">
        <f t="shared" si="23"/>
        <v>0</v>
      </c>
      <c r="L165" s="185">
        <f t="shared" si="24"/>
        <v>0</v>
      </c>
      <c r="M165" s="185">
        <f t="shared" si="25"/>
        <v>0</v>
      </c>
    </row>
    <row r="166" s="167" customFormat="1" ht="13" customHeight="1" spans="1:13">
      <c r="A166" s="145">
        <v>172</v>
      </c>
      <c r="B166" s="184" t="s">
        <v>515</v>
      </c>
      <c r="C166" s="212" t="s">
        <v>516</v>
      </c>
      <c r="D166" s="185">
        <v>10</v>
      </c>
      <c r="E166" s="185">
        <v>2.8291</v>
      </c>
      <c r="F166" s="185">
        <v>28.29</v>
      </c>
      <c r="G166" s="196">
        <v>10</v>
      </c>
      <c r="H166" s="185">
        <f t="shared" si="20"/>
        <v>2.8291</v>
      </c>
      <c r="I166" s="185">
        <f t="shared" si="21"/>
        <v>28.29</v>
      </c>
      <c r="J166" s="185">
        <f t="shared" si="22"/>
        <v>0</v>
      </c>
      <c r="K166" s="185">
        <f t="shared" si="23"/>
        <v>0</v>
      </c>
      <c r="L166" s="185">
        <f t="shared" si="24"/>
        <v>0</v>
      </c>
      <c r="M166" s="185">
        <f t="shared" si="25"/>
        <v>0</v>
      </c>
    </row>
    <row r="167" s="167" customFormat="1" ht="13" customHeight="1" spans="1:13">
      <c r="A167" s="145">
        <v>173</v>
      </c>
      <c r="B167" s="184" t="s">
        <v>517</v>
      </c>
      <c r="C167" s="212" t="s">
        <v>518</v>
      </c>
      <c r="D167" s="185">
        <v>20</v>
      </c>
      <c r="E167" s="185">
        <v>0.28</v>
      </c>
      <c r="F167" s="185">
        <v>5.6</v>
      </c>
      <c r="G167" s="196">
        <v>20</v>
      </c>
      <c r="H167" s="185">
        <f t="shared" si="20"/>
        <v>0.28</v>
      </c>
      <c r="I167" s="185">
        <f t="shared" si="21"/>
        <v>5.6</v>
      </c>
      <c r="J167" s="185">
        <f t="shared" si="22"/>
        <v>0</v>
      </c>
      <c r="K167" s="185">
        <f t="shared" si="23"/>
        <v>0</v>
      </c>
      <c r="L167" s="185">
        <f t="shared" si="24"/>
        <v>0</v>
      </c>
      <c r="M167" s="185">
        <f t="shared" si="25"/>
        <v>0</v>
      </c>
    </row>
    <row r="168" s="167" customFormat="1" ht="13" customHeight="1" spans="1:13">
      <c r="A168" s="145">
        <v>174</v>
      </c>
      <c r="B168" s="184" t="s">
        <v>519</v>
      </c>
      <c r="C168" s="212" t="s">
        <v>520</v>
      </c>
      <c r="D168" s="185">
        <v>10</v>
      </c>
      <c r="E168" s="185">
        <v>2.605</v>
      </c>
      <c r="F168" s="185">
        <v>26.05</v>
      </c>
      <c r="G168" s="196">
        <v>10</v>
      </c>
      <c r="H168" s="185">
        <f t="shared" si="20"/>
        <v>2.605</v>
      </c>
      <c r="I168" s="185">
        <f t="shared" si="21"/>
        <v>26.05</v>
      </c>
      <c r="J168" s="185">
        <f t="shared" si="22"/>
        <v>0</v>
      </c>
      <c r="K168" s="185">
        <f t="shared" si="23"/>
        <v>0</v>
      </c>
      <c r="L168" s="185">
        <f t="shared" si="24"/>
        <v>0</v>
      </c>
      <c r="M168" s="185">
        <f t="shared" si="25"/>
        <v>0</v>
      </c>
    </row>
    <row r="169" s="167" customFormat="1" ht="13" customHeight="1" spans="1:13">
      <c r="A169" s="145">
        <v>175</v>
      </c>
      <c r="B169" s="184" t="s">
        <v>521</v>
      </c>
      <c r="C169" s="212" t="s">
        <v>522</v>
      </c>
      <c r="D169" s="185">
        <v>10</v>
      </c>
      <c r="E169" s="185">
        <v>2.5379</v>
      </c>
      <c r="F169" s="185">
        <v>25.38</v>
      </c>
      <c r="G169" s="196">
        <v>10</v>
      </c>
      <c r="H169" s="185">
        <f t="shared" si="20"/>
        <v>2.5379</v>
      </c>
      <c r="I169" s="185">
        <f t="shared" si="21"/>
        <v>25.38</v>
      </c>
      <c r="J169" s="185">
        <f t="shared" si="22"/>
        <v>0</v>
      </c>
      <c r="K169" s="185">
        <f t="shared" si="23"/>
        <v>0</v>
      </c>
      <c r="L169" s="185">
        <f t="shared" si="24"/>
        <v>0</v>
      </c>
      <c r="M169" s="185">
        <f t="shared" si="25"/>
        <v>0</v>
      </c>
    </row>
    <row r="170" s="167" customFormat="1" ht="13" customHeight="1" spans="1:13">
      <c r="A170" s="145">
        <v>176</v>
      </c>
      <c r="B170" s="184" t="s">
        <v>523</v>
      </c>
      <c r="C170" s="212" t="s">
        <v>524</v>
      </c>
      <c r="D170" s="185">
        <v>134</v>
      </c>
      <c r="E170" s="185">
        <v>27.52</v>
      </c>
      <c r="F170" s="185">
        <v>3687.68</v>
      </c>
      <c r="G170" s="196">
        <v>134</v>
      </c>
      <c r="H170" s="185">
        <f t="shared" si="20"/>
        <v>27.52</v>
      </c>
      <c r="I170" s="185">
        <f t="shared" si="21"/>
        <v>3687.68</v>
      </c>
      <c r="J170" s="185">
        <f t="shared" si="22"/>
        <v>0</v>
      </c>
      <c r="K170" s="185">
        <f t="shared" si="23"/>
        <v>0</v>
      </c>
      <c r="L170" s="185">
        <f t="shared" si="24"/>
        <v>0</v>
      </c>
      <c r="M170" s="185">
        <f t="shared" si="25"/>
        <v>0</v>
      </c>
    </row>
    <row r="171" s="167" customFormat="1" ht="13" customHeight="1" spans="1:13">
      <c r="A171" s="145">
        <v>177</v>
      </c>
      <c r="B171" s="184" t="s">
        <v>525</v>
      </c>
      <c r="C171" s="212" t="s">
        <v>526</v>
      </c>
      <c r="D171" s="185">
        <v>101</v>
      </c>
      <c r="E171" s="185">
        <v>30.04</v>
      </c>
      <c r="F171" s="185">
        <v>3034.04</v>
      </c>
      <c r="G171" s="196">
        <v>101</v>
      </c>
      <c r="H171" s="185">
        <f t="shared" si="20"/>
        <v>30.04</v>
      </c>
      <c r="I171" s="185">
        <f t="shared" si="21"/>
        <v>3034.04</v>
      </c>
      <c r="J171" s="185">
        <f t="shared" si="22"/>
        <v>0</v>
      </c>
      <c r="K171" s="185">
        <f t="shared" si="23"/>
        <v>0</v>
      </c>
      <c r="L171" s="185">
        <f t="shared" si="24"/>
        <v>0</v>
      </c>
      <c r="M171" s="185">
        <f t="shared" si="25"/>
        <v>0</v>
      </c>
    </row>
    <row r="172" s="167" customFormat="1" ht="13" customHeight="1" spans="1:13">
      <c r="A172" s="145">
        <v>178</v>
      </c>
      <c r="B172" s="184" t="s">
        <v>527</v>
      </c>
      <c r="C172" s="212" t="s">
        <v>528</v>
      </c>
      <c r="D172" s="185">
        <v>30</v>
      </c>
      <c r="E172" s="185">
        <v>0.4439</v>
      </c>
      <c r="F172" s="185">
        <v>13.32</v>
      </c>
      <c r="G172" s="196">
        <v>30</v>
      </c>
      <c r="H172" s="185">
        <f t="shared" si="20"/>
        <v>0.4439</v>
      </c>
      <c r="I172" s="185">
        <f t="shared" si="21"/>
        <v>13.32</v>
      </c>
      <c r="J172" s="185">
        <f>IF((G172-D172)&gt;0,G172-D172,0)</f>
        <v>0</v>
      </c>
      <c r="K172" s="185">
        <f>IF((I172-F172)&gt;0,I172-F172,0)</f>
        <v>0</v>
      </c>
      <c r="L172" s="185">
        <f>IF((G172-D172)&lt;0,G172-D172,0)</f>
        <v>0</v>
      </c>
      <c r="M172" s="185">
        <f>IF((I172-F172)&lt;0,I172-F172,0)</f>
        <v>0</v>
      </c>
    </row>
    <row r="173" s="167" customFormat="1" ht="13" customHeight="1" spans="1:13">
      <c r="A173" s="145">
        <v>179</v>
      </c>
      <c r="B173" s="184" t="s">
        <v>529</v>
      </c>
      <c r="C173" s="212" t="s">
        <v>530</v>
      </c>
      <c r="D173" s="185">
        <v>450</v>
      </c>
      <c r="E173" s="185">
        <v>0.7949</v>
      </c>
      <c r="F173" s="185">
        <v>357.71</v>
      </c>
      <c r="G173" s="196">
        <v>450</v>
      </c>
      <c r="H173" s="185">
        <f t="shared" si="20"/>
        <v>0.7949</v>
      </c>
      <c r="I173" s="185">
        <f t="shared" si="21"/>
        <v>357.71</v>
      </c>
      <c r="J173" s="185">
        <f>IF((G173-D173)&gt;0,G173-D173,0)</f>
        <v>0</v>
      </c>
      <c r="K173" s="185">
        <f>IF((I173-F173)&gt;0,I173-F173,0)</f>
        <v>0</v>
      </c>
      <c r="L173" s="185">
        <f>IF((G173-D173)&lt;0,G173-D173,0)</f>
        <v>0</v>
      </c>
      <c r="M173" s="185">
        <f>IF((I173-F173)&lt;0,I173-F173,0)</f>
        <v>0</v>
      </c>
    </row>
    <row r="174" s="167" customFormat="1" ht="13" customHeight="1" spans="1:13">
      <c r="A174" s="145">
        <v>180</v>
      </c>
      <c r="B174" s="184" t="s">
        <v>531</v>
      </c>
      <c r="C174" s="212" t="s">
        <v>532</v>
      </c>
      <c r="D174" s="185">
        <v>1345</v>
      </c>
      <c r="E174" s="185">
        <v>1.115</v>
      </c>
      <c r="F174" s="185">
        <v>1499.68</v>
      </c>
      <c r="G174" s="196">
        <v>1345</v>
      </c>
      <c r="H174" s="185">
        <f t="shared" si="20"/>
        <v>1.115</v>
      </c>
      <c r="I174" s="185">
        <f t="shared" si="21"/>
        <v>1499.68</v>
      </c>
      <c r="J174" s="185">
        <f>IF((G174-D174)&gt;0,G174-D174,0)</f>
        <v>0</v>
      </c>
      <c r="K174" s="185">
        <f>IF((I174-F174)&gt;0,I174-F174,0)</f>
        <v>0</v>
      </c>
      <c r="L174" s="185">
        <f>IF((G174-D174)&lt;0,G174-D174,0)</f>
        <v>0</v>
      </c>
      <c r="M174" s="185">
        <f>IF((I174-F174)&lt;0,I174-F174,0)</f>
        <v>0</v>
      </c>
    </row>
    <row r="175" s="167" customFormat="1" ht="13" customHeight="1" spans="1:13">
      <c r="A175" s="145">
        <v>181</v>
      </c>
      <c r="B175" s="184" t="s">
        <v>533</v>
      </c>
      <c r="C175" s="212" t="s">
        <v>534</v>
      </c>
      <c r="D175" s="185">
        <v>29</v>
      </c>
      <c r="E175" s="185">
        <v>21.52</v>
      </c>
      <c r="F175" s="185">
        <v>624.08</v>
      </c>
      <c r="G175" s="196">
        <v>29</v>
      </c>
      <c r="H175" s="185">
        <f t="shared" si="20"/>
        <v>21.52</v>
      </c>
      <c r="I175" s="185">
        <f t="shared" si="21"/>
        <v>624.08</v>
      </c>
      <c r="J175" s="185">
        <f>IF((G175-D175)&gt;0,G175-D175,0)</f>
        <v>0</v>
      </c>
      <c r="K175" s="185">
        <f>IF((I175-F175)&gt;0,I175-F175,0)</f>
        <v>0</v>
      </c>
      <c r="L175" s="185">
        <f>IF((G175-D175)&lt;0,G175-D175,0)</f>
        <v>0</v>
      </c>
      <c r="M175" s="185">
        <f>IF((I175-F175)&lt;0,I175-F175,0)</f>
        <v>0</v>
      </c>
    </row>
    <row r="176" s="167" customFormat="1" ht="13" customHeight="1" spans="1:13">
      <c r="A176" s="145">
        <v>182</v>
      </c>
      <c r="B176" s="184" t="s">
        <v>535</v>
      </c>
      <c r="C176" s="212" t="s">
        <v>536</v>
      </c>
      <c r="D176" s="185">
        <v>15</v>
      </c>
      <c r="E176" s="185">
        <v>2.8291</v>
      </c>
      <c r="F176" s="185">
        <v>42.44</v>
      </c>
      <c r="G176" s="196">
        <v>15</v>
      </c>
      <c r="H176" s="185">
        <f t="shared" si="20"/>
        <v>2.8291</v>
      </c>
      <c r="I176" s="185">
        <f t="shared" si="21"/>
        <v>42.44</v>
      </c>
      <c r="J176" s="185">
        <f>IF((G176-D176)&gt;0,G176-D176,0)</f>
        <v>0</v>
      </c>
      <c r="K176" s="185">
        <f>IF((I176-F176)&gt;0,I176-F176,0)</f>
        <v>0</v>
      </c>
      <c r="L176" s="185">
        <f>IF((G176-D176)&lt;0,G176-D176,0)</f>
        <v>0</v>
      </c>
      <c r="M176" s="185">
        <f>IF((I176-F176)&lt;0,I176-F176,0)</f>
        <v>0</v>
      </c>
    </row>
    <row r="177" s="167" customFormat="1" ht="13" customHeight="1" spans="1:13">
      <c r="A177" s="145">
        <v>183</v>
      </c>
      <c r="B177" s="184" t="s">
        <v>537</v>
      </c>
      <c r="C177" s="212" t="s">
        <v>538</v>
      </c>
      <c r="D177" s="185">
        <v>10</v>
      </c>
      <c r="E177" s="185">
        <v>2.5631</v>
      </c>
      <c r="F177" s="185">
        <v>25.63</v>
      </c>
      <c r="G177" s="196">
        <v>10</v>
      </c>
      <c r="H177" s="185">
        <f t="shared" si="20"/>
        <v>2.5631</v>
      </c>
      <c r="I177" s="185">
        <f t="shared" si="21"/>
        <v>25.63</v>
      </c>
      <c r="J177" s="185">
        <f>IF((G177-D177)&gt;0,G177-D177,0)</f>
        <v>0</v>
      </c>
      <c r="K177" s="185">
        <f>IF((I177-F177)&gt;0,I177-F177,0)</f>
        <v>0</v>
      </c>
      <c r="L177" s="185">
        <f>IF((G177-D177)&lt;0,G177-D177,0)</f>
        <v>0</v>
      </c>
      <c r="M177" s="185">
        <f>IF((I177-F177)&lt;0,I177-F177,0)</f>
        <v>0</v>
      </c>
    </row>
    <row r="178" s="167" customFormat="1" ht="13" customHeight="1" spans="1:13">
      <c r="A178" s="145">
        <v>184</v>
      </c>
      <c r="B178" s="184" t="s">
        <v>539</v>
      </c>
      <c r="C178" s="212" t="s">
        <v>540</v>
      </c>
      <c r="D178" s="185">
        <v>10</v>
      </c>
      <c r="E178" s="185">
        <v>2.605</v>
      </c>
      <c r="F178" s="185">
        <v>26.05</v>
      </c>
      <c r="G178" s="196">
        <v>10</v>
      </c>
      <c r="H178" s="185">
        <f t="shared" ref="H178:H197" si="26">E178</f>
        <v>2.605</v>
      </c>
      <c r="I178" s="185">
        <f t="shared" ref="I178:I197" si="27">ROUND(G178*H178,2)</f>
        <v>26.05</v>
      </c>
      <c r="J178" s="185">
        <f>IF((G178-D178)&gt;0,G178-D178,0)</f>
        <v>0</v>
      </c>
      <c r="K178" s="185">
        <f>IF((I178-F178)&gt;0,I178-F178,0)</f>
        <v>0</v>
      </c>
      <c r="L178" s="185">
        <f>IF((G178-D178)&lt;0,G178-D178,0)</f>
        <v>0</v>
      </c>
      <c r="M178" s="185">
        <f>IF((I178-F178)&lt;0,I178-F178,0)</f>
        <v>0</v>
      </c>
    </row>
    <row r="179" s="167" customFormat="1" ht="13" customHeight="1" spans="1:13">
      <c r="A179" s="145">
        <v>185</v>
      </c>
      <c r="B179" s="184" t="s">
        <v>541</v>
      </c>
      <c r="C179" s="212" t="s">
        <v>542</v>
      </c>
      <c r="D179" s="185">
        <v>158</v>
      </c>
      <c r="E179" s="185">
        <v>26.14</v>
      </c>
      <c r="F179" s="185">
        <v>4130.12</v>
      </c>
      <c r="G179" s="196">
        <v>158</v>
      </c>
      <c r="H179" s="185">
        <f t="shared" si="26"/>
        <v>26.14</v>
      </c>
      <c r="I179" s="185">
        <f t="shared" si="27"/>
        <v>4130.12</v>
      </c>
      <c r="J179" s="185">
        <f>IF((G179-D179)&gt;0,G179-D179,0)</f>
        <v>0</v>
      </c>
      <c r="K179" s="185">
        <f>IF((I179-F179)&gt;0,I179-F179,0)</f>
        <v>0</v>
      </c>
      <c r="L179" s="185">
        <f>IF((G179-D179)&lt;0,G179-D179,0)</f>
        <v>0</v>
      </c>
      <c r="M179" s="185">
        <f>IF((I179-F179)&lt;0,I179-F179,0)</f>
        <v>0</v>
      </c>
    </row>
    <row r="180" s="167" customFormat="1" ht="13" customHeight="1" spans="1:13">
      <c r="A180" s="145">
        <v>186</v>
      </c>
      <c r="B180" s="184" t="s">
        <v>543</v>
      </c>
      <c r="C180" s="212" t="s">
        <v>544</v>
      </c>
      <c r="D180" s="185">
        <v>83</v>
      </c>
      <c r="E180" s="185">
        <v>30.04</v>
      </c>
      <c r="F180" s="185">
        <v>2493.32</v>
      </c>
      <c r="G180" s="196">
        <v>83</v>
      </c>
      <c r="H180" s="185">
        <f t="shared" si="26"/>
        <v>30.04</v>
      </c>
      <c r="I180" s="185">
        <f t="shared" si="27"/>
        <v>2493.32</v>
      </c>
      <c r="J180" s="185">
        <f>IF((G180-D180)&gt;0,G180-D180,0)</f>
        <v>0</v>
      </c>
      <c r="K180" s="185">
        <f>IF((I180-F180)&gt;0,I180-F180,0)</f>
        <v>0</v>
      </c>
      <c r="L180" s="185">
        <f>IF((G180-D180)&lt;0,G180-D180,0)</f>
        <v>0</v>
      </c>
      <c r="M180" s="185">
        <f>IF((I180-F180)&lt;0,I180-F180,0)</f>
        <v>0</v>
      </c>
    </row>
    <row r="181" s="167" customFormat="1" ht="13" customHeight="1" spans="1:13">
      <c r="A181" s="145">
        <v>187</v>
      </c>
      <c r="B181" s="184" t="s">
        <v>545</v>
      </c>
      <c r="C181" s="212" t="s">
        <v>546</v>
      </c>
      <c r="D181" s="185">
        <v>34</v>
      </c>
      <c r="E181" s="185">
        <v>26.6906</v>
      </c>
      <c r="F181" s="185">
        <v>907.48</v>
      </c>
      <c r="G181" s="196">
        <v>34</v>
      </c>
      <c r="H181" s="185">
        <f t="shared" si="26"/>
        <v>26.6906</v>
      </c>
      <c r="I181" s="185">
        <f t="shared" si="27"/>
        <v>907.48</v>
      </c>
      <c r="J181" s="185">
        <f>IF((G181-D181)&gt;0,G181-D181,0)</f>
        <v>0</v>
      </c>
      <c r="K181" s="185">
        <f>IF((I181-F181)&gt;0,I181-F181,0)</f>
        <v>0</v>
      </c>
      <c r="L181" s="185">
        <f>IF((G181-D181)&lt;0,G181-D181,0)</f>
        <v>0</v>
      </c>
      <c r="M181" s="185">
        <f>IF((I181-F181)&lt;0,I181-F181,0)</f>
        <v>0</v>
      </c>
    </row>
    <row r="182" s="167" customFormat="1" ht="13" customHeight="1" spans="1:13">
      <c r="A182" s="145">
        <v>188</v>
      </c>
      <c r="B182" s="184" t="s">
        <v>547</v>
      </c>
      <c r="C182" s="212" t="s">
        <v>548</v>
      </c>
      <c r="D182" s="185">
        <v>135</v>
      </c>
      <c r="E182" s="185">
        <v>87.16</v>
      </c>
      <c r="F182" s="185">
        <v>11766.6</v>
      </c>
      <c r="G182" s="196">
        <v>135</v>
      </c>
      <c r="H182" s="185">
        <f t="shared" si="26"/>
        <v>87.16</v>
      </c>
      <c r="I182" s="185">
        <f t="shared" si="27"/>
        <v>11766.6</v>
      </c>
      <c r="J182" s="185">
        <f>IF((G182-D182)&gt;0,G182-D182,0)</f>
        <v>0</v>
      </c>
      <c r="K182" s="185">
        <f>IF((I182-F182)&gt;0,I182-F182,0)</f>
        <v>0</v>
      </c>
      <c r="L182" s="185">
        <f>IF((G182-D182)&lt;0,G182-D182,0)</f>
        <v>0</v>
      </c>
      <c r="M182" s="185">
        <f>IF((I182-F182)&lt;0,I182-F182,0)</f>
        <v>0</v>
      </c>
    </row>
    <row r="183" s="167" customFormat="1" ht="13" customHeight="1" spans="1:13">
      <c r="A183" s="145">
        <v>189</v>
      </c>
      <c r="B183" s="184" t="s">
        <v>549</v>
      </c>
      <c r="C183" s="212" t="s">
        <v>550</v>
      </c>
      <c r="D183" s="185">
        <v>140</v>
      </c>
      <c r="E183" s="185">
        <v>84.52</v>
      </c>
      <c r="F183" s="185">
        <v>11832.8</v>
      </c>
      <c r="G183" s="196">
        <v>140</v>
      </c>
      <c r="H183" s="185">
        <f t="shared" si="26"/>
        <v>84.52</v>
      </c>
      <c r="I183" s="185">
        <f t="shared" si="27"/>
        <v>11832.8</v>
      </c>
      <c r="J183" s="185">
        <f>IF((G183-D183)&gt;0,G183-D183,0)</f>
        <v>0</v>
      </c>
      <c r="K183" s="185">
        <f>IF((I183-F183)&gt;0,I183-F183,0)</f>
        <v>0</v>
      </c>
      <c r="L183" s="185">
        <f>IF((G183-D183)&lt;0,G183-D183,0)</f>
        <v>0</v>
      </c>
      <c r="M183" s="185">
        <f>IF((I183-F183)&lt;0,I183-F183,0)</f>
        <v>0</v>
      </c>
    </row>
    <row r="184" s="167" customFormat="1" ht="13" customHeight="1" spans="1:13">
      <c r="A184" s="145">
        <v>190</v>
      </c>
      <c r="B184" s="184" t="s">
        <v>551</v>
      </c>
      <c r="C184" s="212" t="s">
        <v>552</v>
      </c>
      <c r="D184" s="185">
        <v>147</v>
      </c>
      <c r="E184" s="185">
        <v>33.47</v>
      </c>
      <c r="F184" s="185">
        <v>4920.09</v>
      </c>
      <c r="G184" s="196">
        <v>147</v>
      </c>
      <c r="H184" s="185">
        <f t="shared" si="26"/>
        <v>33.47</v>
      </c>
      <c r="I184" s="185">
        <f t="shared" si="27"/>
        <v>4920.09</v>
      </c>
      <c r="J184" s="185">
        <f>IF((G184-D184)&gt;0,G184-D184,0)</f>
        <v>0</v>
      </c>
      <c r="K184" s="185">
        <f>IF((I184-F184)&gt;0,I184-F184,0)</f>
        <v>0</v>
      </c>
      <c r="L184" s="185">
        <f>IF((G184-D184)&lt;0,G184-D184,0)</f>
        <v>0</v>
      </c>
      <c r="M184" s="185">
        <f>IF((I184-F184)&lt;0,I184-F184,0)</f>
        <v>0</v>
      </c>
    </row>
    <row r="185" s="167" customFormat="1" ht="13" customHeight="1" spans="1:13">
      <c r="A185" s="145">
        <v>191</v>
      </c>
      <c r="B185" s="184" t="s">
        <v>553</v>
      </c>
      <c r="C185" s="212" t="s">
        <v>554</v>
      </c>
      <c r="D185" s="185">
        <v>163</v>
      </c>
      <c r="E185" s="185">
        <v>33.11</v>
      </c>
      <c r="F185" s="185">
        <v>5396.93</v>
      </c>
      <c r="G185" s="196">
        <v>163</v>
      </c>
      <c r="H185" s="185">
        <f t="shared" si="26"/>
        <v>33.11</v>
      </c>
      <c r="I185" s="185">
        <f t="shared" si="27"/>
        <v>5396.93</v>
      </c>
      <c r="J185" s="185">
        <f>IF((G185-D185)&gt;0,G185-D185,0)</f>
        <v>0</v>
      </c>
      <c r="K185" s="185">
        <f>IF((I185-F185)&gt;0,I185-F185,0)</f>
        <v>0</v>
      </c>
      <c r="L185" s="185">
        <f>IF((G185-D185)&lt;0,G185-D185,0)</f>
        <v>0</v>
      </c>
      <c r="M185" s="185">
        <f>IF((I185-F185)&lt;0,I185-F185,0)</f>
        <v>0</v>
      </c>
    </row>
    <row r="186" s="167" customFormat="1" ht="13" customHeight="1" spans="1:13">
      <c r="A186" s="145">
        <v>192</v>
      </c>
      <c r="B186" s="184" t="s">
        <v>555</v>
      </c>
      <c r="C186" s="212" t="s">
        <v>556</v>
      </c>
      <c r="D186" s="185">
        <v>7</v>
      </c>
      <c r="E186" s="185">
        <v>2.6217</v>
      </c>
      <c r="F186" s="185">
        <v>18.35</v>
      </c>
      <c r="G186" s="196">
        <v>7</v>
      </c>
      <c r="H186" s="185">
        <f t="shared" si="26"/>
        <v>2.6217</v>
      </c>
      <c r="I186" s="185">
        <f t="shared" si="27"/>
        <v>18.35</v>
      </c>
      <c r="J186" s="185">
        <f>IF((G186-D186)&gt;0,G186-D186,0)</f>
        <v>0</v>
      </c>
      <c r="K186" s="185">
        <f>IF((I186-F186)&gt;0,I186-F186,0)</f>
        <v>0</v>
      </c>
      <c r="L186" s="185">
        <f>IF((G186-D186)&lt;0,G186-D186,0)</f>
        <v>0</v>
      </c>
      <c r="M186" s="185">
        <f>IF((I186-F186)&lt;0,I186-F186,0)</f>
        <v>0</v>
      </c>
    </row>
    <row r="187" s="167" customFormat="1" ht="13" customHeight="1" spans="1:13">
      <c r="A187" s="145">
        <v>193</v>
      </c>
      <c r="B187" s="184" t="s">
        <v>557</v>
      </c>
      <c r="C187" s="212" t="s">
        <v>558</v>
      </c>
      <c r="D187" s="185">
        <v>109</v>
      </c>
      <c r="E187" s="185">
        <v>15.1</v>
      </c>
      <c r="F187" s="185">
        <v>1645.9</v>
      </c>
      <c r="G187" s="196">
        <v>109</v>
      </c>
      <c r="H187" s="185">
        <f t="shared" si="26"/>
        <v>15.1</v>
      </c>
      <c r="I187" s="185">
        <f t="shared" si="27"/>
        <v>1645.9</v>
      </c>
      <c r="J187" s="185">
        <f>IF((G187-D187)&gt;0,G187-D187,0)</f>
        <v>0</v>
      </c>
      <c r="K187" s="185">
        <f>IF((I187-F187)&gt;0,I187-F187,0)</f>
        <v>0</v>
      </c>
      <c r="L187" s="185">
        <f>IF((G187-D187)&lt;0,G187-D187,0)</f>
        <v>0</v>
      </c>
      <c r="M187" s="185">
        <f>IF((I187-F187)&lt;0,I187-F187,0)</f>
        <v>0</v>
      </c>
    </row>
    <row r="188" s="167" customFormat="1" ht="13" customHeight="1" spans="1:13">
      <c r="A188" s="145">
        <v>194</v>
      </c>
      <c r="B188" s="184" t="s">
        <v>559</v>
      </c>
      <c r="C188" s="212" t="s">
        <v>560</v>
      </c>
      <c r="D188" s="185">
        <v>4</v>
      </c>
      <c r="E188" s="185">
        <v>49.7</v>
      </c>
      <c r="F188" s="185">
        <v>198.8</v>
      </c>
      <c r="G188" s="196">
        <v>4</v>
      </c>
      <c r="H188" s="185">
        <f t="shared" si="26"/>
        <v>49.7</v>
      </c>
      <c r="I188" s="185">
        <f t="shared" si="27"/>
        <v>198.8</v>
      </c>
      <c r="J188" s="185">
        <f>IF((G188-D188)&gt;0,G188-D188,0)</f>
        <v>0</v>
      </c>
      <c r="K188" s="185">
        <f>IF((I188-F188)&gt;0,I188-F188,0)</f>
        <v>0</v>
      </c>
      <c r="L188" s="185">
        <f>IF((G188-D188)&lt;0,G188-D188,0)</f>
        <v>0</v>
      </c>
      <c r="M188" s="185">
        <f>IF((I188-F188)&lt;0,I188-F188,0)</f>
        <v>0</v>
      </c>
    </row>
    <row r="189" s="167" customFormat="1" ht="13" customHeight="1" spans="1:13">
      <c r="A189" s="145">
        <v>195</v>
      </c>
      <c r="B189" s="184" t="s">
        <v>561</v>
      </c>
      <c r="C189" s="212" t="s">
        <v>562</v>
      </c>
      <c r="D189" s="185">
        <v>40</v>
      </c>
      <c r="E189" s="185">
        <v>31.68</v>
      </c>
      <c r="F189" s="185">
        <v>1267.2</v>
      </c>
      <c r="G189" s="196">
        <v>40</v>
      </c>
      <c r="H189" s="185">
        <f t="shared" si="26"/>
        <v>31.68</v>
      </c>
      <c r="I189" s="185">
        <f t="shared" si="27"/>
        <v>1267.2</v>
      </c>
      <c r="J189" s="185">
        <f>IF((G189-D189)&gt;0,G189-D189,0)</f>
        <v>0</v>
      </c>
      <c r="K189" s="185">
        <f>IF((I189-F189)&gt;0,I189-F189,0)</f>
        <v>0</v>
      </c>
      <c r="L189" s="185">
        <f>IF((G189-D189)&lt;0,G189-D189,0)</f>
        <v>0</v>
      </c>
      <c r="M189" s="185">
        <f>IF((I189-F189)&lt;0,I189-F189,0)</f>
        <v>0</v>
      </c>
    </row>
    <row r="190" s="167" customFormat="1" ht="13" customHeight="1" spans="1:13">
      <c r="A190" s="145">
        <v>196</v>
      </c>
      <c r="B190" s="184" t="s">
        <v>563</v>
      </c>
      <c r="C190" s="212" t="s">
        <v>564</v>
      </c>
      <c r="D190" s="185">
        <v>50</v>
      </c>
      <c r="E190" s="185">
        <v>16.49</v>
      </c>
      <c r="F190" s="185">
        <v>824.5</v>
      </c>
      <c r="G190" s="196">
        <v>50</v>
      </c>
      <c r="H190" s="185">
        <f t="shared" si="26"/>
        <v>16.49</v>
      </c>
      <c r="I190" s="185">
        <f t="shared" si="27"/>
        <v>824.5</v>
      </c>
      <c r="J190" s="185">
        <f>IF((G190-D190)&gt;0,G190-D190,0)</f>
        <v>0</v>
      </c>
      <c r="K190" s="185">
        <f>IF((I190-F190)&gt;0,I190-F190,0)</f>
        <v>0</v>
      </c>
      <c r="L190" s="185">
        <f>IF((G190-D190)&lt;0,G190-D190,0)</f>
        <v>0</v>
      </c>
      <c r="M190" s="185">
        <f>IF((I190-F190)&lt;0,I190-F190,0)</f>
        <v>0</v>
      </c>
    </row>
    <row r="191" s="167" customFormat="1" ht="13" customHeight="1" spans="1:13">
      <c r="A191" s="145">
        <v>197</v>
      </c>
      <c r="B191" s="184" t="s">
        <v>565</v>
      </c>
      <c r="C191" s="212" t="s">
        <v>566</v>
      </c>
      <c r="D191" s="185">
        <v>40</v>
      </c>
      <c r="E191" s="185">
        <v>24.87</v>
      </c>
      <c r="F191" s="185">
        <v>994.8</v>
      </c>
      <c r="G191" s="196">
        <v>40</v>
      </c>
      <c r="H191" s="185">
        <f t="shared" si="26"/>
        <v>24.87</v>
      </c>
      <c r="I191" s="185">
        <f t="shared" si="27"/>
        <v>994.8</v>
      </c>
      <c r="J191" s="185">
        <f>IF((G191-D191)&gt;0,G191-D191,0)</f>
        <v>0</v>
      </c>
      <c r="K191" s="185">
        <f>IF((I191-F191)&gt;0,I191-F191,0)</f>
        <v>0</v>
      </c>
      <c r="L191" s="185">
        <f>IF((G191-D191)&lt;0,G191-D191,0)</f>
        <v>0</v>
      </c>
      <c r="M191" s="185">
        <f>IF((I191-F191)&lt;0,I191-F191,0)</f>
        <v>0</v>
      </c>
    </row>
    <row r="192" s="167" customFormat="1" ht="13" customHeight="1" spans="1:13">
      <c r="A192" s="145">
        <v>198</v>
      </c>
      <c r="B192" s="184" t="s">
        <v>567</v>
      </c>
      <c r="C192" s="212" t="s">
        <v>568</v>
      </c>
      <c r="D192" s="185">
        <v>19</v>
      </c>
      <c r="E192" s="185">
        <v>19.66</v>
      </c>
      <c r="F192" s="185">
        <v>373.54</v>
      </c>
      <c r="G192" s="196">
        <v>19</v>
      </c>
      <c r="H192" s="185">
        <f t="shared" si="26"/>
        <v>19.66</v>
      </c>
      <c r="I192" s="185">
        <f t="shared" si="27"/>
        <v>373.54</v>
      </c>
      <c r="J192" s="185">
        <f>IF((G192-D192)&gt;0,G192-D192,0)</f>
        <v>0</v>
      </c>
      <c r="K192" s="185">
        <f>IF((I192-F192)&gt;0,I192-F192,0)</f>
        <v>0</v>
      </c>
      <c r="L192" s="185">
        <f>IF((G192-D192)&lt;0,G192-D192,0)</f>
        <v>0</v>
      </c>
      <c r="M192" s="185">
        <f>IF((I192-F192)&lt;0,I192-F192,0)</f>
        <v>0</v>
      </c>
    </row>
    <row r="193" s="167" customFormat="1" ht="13" customHeight="1" spans="1:13">
      <c r="A193" s="145">
        <v>199</v>
      </c>
      <c r="B193" s="184" t="s">
        <v>569</v>
      </c>
      <c r="C193" s="212" t="s">
        <v>570</v>
      </c>
      <c r="D193" s="185">
        <v>297</v>
      </c>
      <c r="E193" s="185">
        <v>2.71</v>
      </c>
      <c r="F193" s="185">
        <v>804.87</v>
      </c>
      <c r="G193" s="196">
        <v>297</v>
      </c>
      <c r="H193" s="185">
        <f t="shared" si="26"/>
        <v>2.71</v>
      </c>
      <c r="I193" s="185">
        <f t="shared" si="27"/>
        <v>804.87</v>
      </c>
      <c r="J193" s="185">
        <f>IF((G193-D193)&gt;0,G193-D193,0)</f>
        <v>0</v>
      </c>
      <c r="K193" s="185">
        <f>IF((I193-F193)&gt;0,I193-F193,0)</f>
        <v>0</v>
      </c>
      <c r="L193" s="185">
        <f>IF((G193-D193)&lt;0,G193-D193,0)</f>
        <v>0</v>
      </c>
      <c r="M193" s="185">
        <f>IF((I193-F193)&lt;0,I193-F193,0)</f>
        <v>0</v>
      </c>
    </row>
    <row r="194" s="167" customFormat="1" ht="13" customHeight="1" spans="1:13">
      <c r="A194" s="145">
        <v>200</v>
      </c>
      <c r="B194" s="184" t="s">
        <v>571</v>
      </c>
      <c r="C194" s="212" t="s">
        <v>572</v>
      </c>
      <c r="D194" s="185">
        <v>578</v>
      </c>
      <c r="E194" s="185">
        <v>1.05128</v>
      </c>
      <c r="F194" s="185">
        <v>607.64</v>
      </c>
      <c r="G194" s="196">
        <v>578</v>
      </c>
      <c r="H194" s="185">
        <f t="shared" si="26"/>
        <v>1.05128</v>
      </c>
      <c r="I194" s="185">
        <f t="shared" si="27"/>
        <v>607.64</v>
      </c>
      <c r="J194" s="185">
        <f>IF((G194-D194)&gt;0,G194-D194,0)</f>
        <v>0</v>
      </c>
      <c r="K194" s="185">
        <f>IF((I194-F194)&gt;0,I194-F194,0)</f>
        <v>0</v>
      </c>
      <c r="L194" s="185">
        <f>IF((G194-D194)&lt;0,G194-D194,0)</f>
        <v>0</v>
      </c>
      <c r="M194" s="185">
        <f>IF((I194-F194)&lt;0,I194-F194,0)</f>
        <v>0</v>
      </c>
    </row>
    <row r="195" s="167" customFormat="1" ht="13" customHeight="1" spans="1:13">
      <c r="A195" s="145">
        <v>201</v>
      </c>
      <c r="B195" s="184" t="s">
        <v>573</v>
      </c>
      <c r="C195" s="212" t="s">
        <v>574</v>
      </c>
      <c r="D195" s="185">
        <v>50</v>
      </c>
      <c r="E195" s="185">
        <v>16.49</v>
      </c>
      <c r="F195" s="185">
        <v>824.5</v>
      </c>
      <c r="G195" s="196">
        <v>50</v>
      </c>
      <c r="H195" s="185">
        <f t="shared" si="26"/>
        <v>16.49</v>
      </c>
      <c r="I195" s="185">
        <f t="shared" si="27"/>
        <v>824.5</v>
      </c>
      <c r="J195" s="185">
        <f>IF((G195-D195)&gt;0,G195-D195,0)</f>
        <v>0</v>
      </c>
      <c r="K195" s="185">
        <f>IF((I195-F195)&gt;0,I195-F195,0)</f>
        <v>0</v>
      </c>
      <c r="L195" s="185">
        <f>IF((G195-D195)&lt;0,G195-D195,0)</f>
        <v>0</v>
      </c>
      <c r="M195" s="185">
        <f>IF((I195-F195)&lt;0,I195-F195,0)</f>
        <v>0</v>
      </c>
    </row>
    <row r="196" s="167" customFormat="1" ht="13" customHeight="1" spans="1:13">
      <c r="A196" s="145">
        <v>202</v>
      </c>
      <c r="B196" s="184" t="s">
        <v>575</v>
      </c>
      <c r="C196" s="212" t="s">
        <v>576</v>
      </c>
      <c r="D196" s="185">
        <v>78</v>
      </c>
      <c r="E196" s="185">
        <v>24.87</v>
      </c>
      <c r="F196" s="185">
        <v>1939.86</v>
      </c>
      <c r="G196" s="196">
        <v>78</v>
      </c>
      <c r="H196" s="185">
        <f t="shared" si="26"/>
        <v>24.87</v>
      </c>
      <c r="I196" s="185">
        <f t="shared" si="27"/>
        <v>1939.86</v>
      </c>
      <c r="J196" s="185">
        <f>IF((G196-D196)&gt;0,G196-D196,0)</f>
        <v>0</v>
      </c>
      <c r="K196" s="185">
        <f>IF((I196-F196)&gt;0,I196-F196,0)</f>
        <v>0</v>
      </c>
      <c r="L196" s="185">
        <f>IF((G196-D196)&lt;0,G196-D196,0)</f>
        <v>0</v>
      </c>
      <c r="M196" s="185">
        <f>IF((I196-F196)&lt;0,I196-F196,0)</f>
        <v>0</v>
      </c>
    </row>
    <row r="197" s="167" customFormat="1" ht="13" customHeight="1" spans="1:13">
      <c r="A197" s="145">
        <v>203</v>
      </c>
      <c r="B197" s="184" t="s">
        <v>577</v>
      </c>
      <c r="C197" s="212" t="s">
        <v>578</v>
      </c>
      <c r="D197" s="185">
        <v>91</v>
      </c>
      <c r="E197" s="185">
        <v>26.95</v>
      </c>
      <c r="F197" s="185">
        <v>2452.45</v>
      </c>
      <c r="G197" s="196">
        <v>91</v>
      </c>
      <c r="H197" s="185">
        <f t="shared" si="26"/>
        <v>26.95</v>
      </c>
      <c r="I197" s="185">
        <f t="shared" si="27"/>
        <v>2452.45</v>
      </c>
      <c r="J197" s="185">
        <f>IF((G197-D197)&gt;0,G197-D197,0)</f>
        <v>0</v>
      </c>
      <c r="K197" s="185">
        <f>IF((I197-F197)&gt;0,I197-F197,0)</f>
        <v>0</v>
      </c>
      <c r="L197" s="185">
        <f>IF((G197-D197)&lt;0,G197-D197,0)</f>
        <v>0</v>
      </c>
      <c r="M197" s="185">
        <f>IF((I197-F197)&lt;0,I197-F197,0)</f>
        <v>0</v>
      </c>
    </row>
    <row r="198" s="167" customFormat="1" ht="13" customHeight="1" spans="1:13">
      <c r="A198" s="145">
        <v>204</v>
      </c>
      <c r="B198" s="184" t="s">
        <v>579</v>
      </c>
      <c r="C198" s="212" t="s">
        <v>580</v>
      </c>
      <c r="D198" s="185">
        <v>38</v>
      </c>
      <c r="E198" s="185">
        <v>58.01</v>
      </c>
      <c r="F198" s="185">
        <v>2204.38</v>
      </c>
      <c r="G198" s="196">
        <v>38</v>
      </c>
      <c r="H198" s="185">
        <f>E198</f>
        <v>58.01</v>
      </c>
      <c r="I198" s="185">
        <f>ROUND(G198*H198,2)</f>
        <v>2204.38</v>
      </c>
      <c r="J198" s="185">
        <f>IF((G198-D198)&gt;0,G198-D198,0)</f>
        <v>0</v>
      </c>
      <c r="K198" s="185">
        <f>IF((I198-F198)&gt;0,I198-F198,0)</f>
        <v>0</v>
      </c>
      <c r="L198" s="185">
        <f>IF((G198-D198)&lt;0,G198-D198,0)</f>
        <v>0</v>
      </c>
      <c r="M198" s="185">
        <f>IF((I198-F198)&lt;0,I198-F198,0)</f>
        <v>0</v>
      </c>
    </row>
    <row r="199" s="167" customFormat="1" ht="13" customHeight="1" spans="1:13">
      <c r="A199" s="145">
        <v>205</v>
      </c>
      <c r="B199" s="184" t="s">
        <v>581</v>
      </c>
      <c r="C199" s="212" t="s">
        <v>582</v>
      </c>
      <c r="D199" s="185">
        <v>36</v>
      </c>
      <c r="E199" s="185">
        <v>27.19</v>
      </c>
      <c r="F199" s="185">
        <v>978.84</v>
      </c>
      <c r="G199" s="196">
        <v>36</v>
      </c>
      <c r="H199" s="185">
        <f>E199</f>
        <v>27.19</v>
      </c>
      <c r="I199" s="185">
        <f>ROUND(G199*H199,2)</f>
        <v>978.84</v>
      </c>
      <c r="J199" s="185">
        <f>IF((G199-D199)&gt;0,G199-D199,0)</f>
        <v>0</v>
      </c>
      <c r="K199" s="185">
        <f>IF((I199-F199)&gt;0,I199-F199,0)</f>
        <v>0</v>
      </c>
      <c r="L199" s="185">
        <f>IF((G199-D199)&lt;0,G199-D199,0)</f>
        <v>0</v>
      </c>
      <c r="M199" s="185">
        <f>IF((I199-F199)&lt;0,I199-F199,0)</f>
        <v>0</v>
      </c>
    </row>
    <row r="200" s="167" customFormat="1" ht="13" customHeight="1" spans="1:13">
      <c r="A200" s="145">
        <v>206</v>
      </c>
      <c r="B200" s="184" t="s">
        <v>583</v>
      </c>
      <c r="C200" s="212" t="s">
        <v>584</v>
      </c>
      <c r="D200" s="185">
        <v>35</v>
      </c>
      <c r="E200" s="185">
        <v>54.22</v>
      </c>
      <c r="F200" s="185">
        <v>1897.7</v>
      </c>
      <c r="G200" s="196">
        <v>35</v>
      </c>
      <c r="H200" s="185">
        <f>E200</f>
        <v>54.22</v>
      </c>
      <c r="I200" s="185">
        <f>ROUND(G200*H200,2)</f>
        <v>1897.7</v>
      </c>
      <c r="J200" s="185">
        <f>IF((G200-D200)&gt;0,G200-D200,0)</f>
        <v>0</v>
      </c>
      <c r="K200" s="185">
        <f>IF((I200-F200)&gt;0,I200-F200,0)</f>
        <v>0</v>
      </c>
      <c r="L200" s="185">
        <f>IF((G200-D200)&lt;0,G200-D200,0)</f>
        <v>0</v>
      </c>
      <c r="M200" s="185">
        <f>IF((I200-F200)&lt;0,I200-F200,0)</f>
        <v>0</v>
      </c>
    </row>
    <row r="201" s="167" customFormat="1" ht="13" customHeight="1" spans="1:13">
      <c r="A201" s="145">
        <v>208</v>
      </c>
      <c r="B201" s="184" t="s">
        <v>585</v>
      </c>
      <c r="C201" s="212" t="s">
        <v>586</v>
      </c>
      <c r="D201" s="185">
        <v>6</v>
      </c>
      <c r="E201" s="185">
        <v>120.8973</v>
      </c>
      <c r="F201" s="185">
        <v>725.38</v>
      </c>
      <c r="G201" s="196">
        <v>6</v>
      </c>
      <c r="H201" s="185">
        <f>E201</f>
        <v>120.8973</v>
      </c>
      <c r="I201" s="185">
        <f>ROUND(G201*H201,2)</f>
        <v>725.38</v>
      </c>
      <c r="J201" s="185">
        <f>IF((G201-D201)&gt;0,G201-D201,0)</f>
        <v>0</v>
      </c>
      <c r="K201" s="185">
        <f>IF((I201-F201)&gt;0,I201-F201,0)</f>
        <v>0</v>
      </c>
      <c r="L201" s="185">
        <f>IF((G201-D201)&lt;0,G201-D201,0)</f>
        <v>0</v>
      </c>
      <c r="M201" s="185">
        <f>IF((I201-F201)&lt;0,I201-F201,0)</f>
        <v>0</v>
      </c>
    </row>
    <row r="202" s="167" customFormat="1" ht="13" customHeight="1" spans="1:13">
      <c r="A202" s="145">
        <v>209</v>
      </c>
      <c r="B202" s="184" t="s">
        <v>587</v>
      </c>
      <c r="C202" s="212" t="s">
        <v>588</v>
      </c>
      <c r="D202" s="185">
        <v>16</v>
      </c>
      <c r="E202" s="185">
        <v>2.2783</v>
      </c>
      <c r="F202" s="185">
        <v>36.45</v>
      </c>
      <c r="G202" s="196">
        <v>16</v>
      </c>
      <c r="H202" s="185">
        <f>E202</f>
        <v>2.2783</v>
      </c>
      <c r="I202" s="185">
        <f>ROUND(G202*H202,2)</f>
        <v>36.45</v>
      </c>
      <c r="J202" s="185">
        <f>IF((G202-D202)&gt;0,G202-D202,0)</f>
        <v>0</v>
      </c>
      <c r="K202" s="185">
        <f>IF((I202-F202)&gt;0,I202-F202,0)</f>
        <v>0</v>
      </c>
      <c r="L202" s="185">
        <f>IF((G202-D202)&lt;0,G202-D202,0)</f>
        <v>0</v>
      </c>
      <c r="M202" s="185">
        <f>IF((I202-F202)&lt;0,I202-F202,0)</f>
        <v>0</v>
      </c>
    </row>
    <row r="203" s="167" customFormat="1" ht="13" customHeight="1" spans="1:13">
      <c r="A203" s="145">
        <v>210</v>
      </c>
      <c r="B203" s="184" t="s">
        <v>589</v>
      </c>
      <c r="C203" s="212" t="s">
        <v>590</v>
      </c>
      <c r="D203" s="185">
        <v>43</v>
      </c>
      <c r="E203" s="185">
        <v>2.2783</v>
      </c>
      <c r="F203" s="185">
        <v>97.97</v>
      </c>
      <c r="G203" s="196">
        <v>43</v>
      </c>
      <c r="H203" s="185">
        <f>E203</f>
        <v>2.2783</v>
      </c>
      <c r="I203" s="185">
        <f>ROUND(G203*H203,2)</f>
        <v>97.97</v>
      </c>
      <c r="J203" s="185">
        <f>IF((G203-D203)&gt;0,G203-D203,0)</f>
        <v>0</v>
      </c>
      <c r="K203" s="185">
        <f>IF((I203-F203)&gt;0,I203-F203,0)</f>
        <v>0</v>
      </c>
      <c r="L203" s="185">
        <f>IF((G203-D203)&lt;0,G203-D203,0)</f>
        <v>0</v>
      </c>
      <c r="M203" s="185">
        <f>IF((I203-F203)&lt;0,I203-F203,0)</f>
        <v>0</v>
      </c>
    </row>
    <row r="204" s="167" customFormat="1" ht="13" customHeight="1" spans="1:13">
      <c r="A204" s="145">
        <v>211</v>
      </c>
      <c r="B204" s="184" t="s">
        <v>591</v>
      </c>
      <c r="C204" s="212" t="s">
        <v>592</v>
      </c>
      <c r="D204" s="185">
        <v>57</v>
      </c>
      <c r="E204" s="185">
        <v>13.11</v>
      </c>
      <c r="F204" s="185">
        <v>747.27</v>
      </c>
      <c r="G204" s="196">
        <v>57</v>
      </c>
      <c r="H204" s="185">
        <f>E204</f>
        <v>13.11</v>
      </c>
      <c r="I204" s="185">
        <f>ROUND(G204*H204,2)</f>
        <v>747.27</v>
      </c>
      <c r="J204" s="185">
        <f>IF((G204-D204)&gt;0,G204-D204,0)</f>
        <v>0</v>
      </c>
      <c r="K204" s="185">
        <f>IF((I204-F204)&gt;0,I204-F204,0)</f>
        <v>0</v>
      </c>
      <c r="L204" s="185">
        <f>IF((G204-D204)&lt;0,G204-D204,0)</f>
        <v>0</v>
      </c>
      <c r="M204" s="185">
        <f>IF((I204-F204)&lt;0,I204-F204,0)</f>
        <v>0</v>
      </c>
    </row>
    <row r="205" s="167" customFormat="1" ht="13" customHeight="1" spans="1:13">
      <c r="A205" s="145">
        <v>213</v>
      </c>
      <c r="B205" s="184" t="s">
        <v>593</v>
      </c>
      <c r="C205" s="212" t="s">
        <v>594</v>
      </c>
      <c r="D205" s="185">
        <v>6</v>
      </c>
      <c r="E205" s="185">
        <v>17.547</v>
      </c>
      <c r="F205" s="185">
        <v>105.28</v>
      </c>
      <c r="G205" s="196">
        <v>6</v>
      </c>
      <c r="H205" s="185">
        <f>E205</f>
        <v>17.547</v>
      </c>
      <c r="I205" s="185">
        <f>ROUND(G205*H205,2)</f>
        <v>105.28</v>
      </c>
      <c r="J205" s="185">
        <f>IF((G205-D205)&gt;0,G205-D205,0)</f>
        <v>0</v>
      </c>
      <c r="K205" s="185">
        <f>IF((I205-F205)&gt;0,I205-F205,0)</f>
        <v>0</v>
      </c>
      <c r="L205" s="185">
        <f>IF((G205-D205)&lt;0,G205-D205,0)</f>
        <v>0</v>
      </c>
      <c r="M205" s="185">
        <f>IF((I205-F205)&lt;0,I205-F205,0)</f>
        <v>0</v>
      </c>
    </row>
    <row r="206" s="167" customFormat="1" ht="13" customHeight="1" spans="1:13">
      <c r="A206" s="145">
        <v>214</v>
      </c>
      <c r="B206" s="184" t="s">
        <v>595</v>
      </c>
      <c r="C206" s="212" t="s">
        <v>596</v>
      </c>
      <c r="D206" s="185">
        <v>33</v>
      </c>
      <c r="E206" s="185">
        <v>26.79</v>
      </c>
      <c r="F206" s="185">
        <v>884.07</v>
      </c>
      <c r="G206" s="196">
        <v>33</v>
      </c>
      <c r="H206" s="185">
        <f>E206</f>
        <v>26.79</v>
      </c>
      <c r="I206" s="185">
        <f>ROUND(G206*H206,2)</f>
        <v>884.07</v>
      </c>
      <c r="J206" s="185">
        <f>IF((G206-D206)&gt;0,G206-D206,0)</f>
        <v>0</v>
      </c>
      <c r="K206" s="185">
        <f>IF((I206-F206)&gt;0,I206-F206,0)</f>
        <v>0</v>
      </c>
      <c r="L206" s="185">
        <f>IF((G206-D206)&lt;0,G206-D206,0)</f>
        <v>0</v>
      </c>
      <c r="M206" s="185">
        <f>IF((I206-F206)&lt;0,I206-F206,0)</f>
        <v>0</v>
      </c>
    </row>
    <row r="207" s="167" customFormat="1" ht="13" customHeight="1" spans="1:13">
      <c r="A207" s="145">
        <v>215</v>
      </c>
      <c r="B207" s="184" t="s">
        <v>597</v>
      </c>
      <c r="C207" s="212" t="s">
        <v>598</v>
      </c>
      <c r="D207" s="185">
        <v>4</v>
      </c>
      <c r="E207" s="185">
        <v>27.9645</v>
      </c>
      <c r="F207" s="185">
        <v>111.86</v>
      </c>
      <c r="G207" s="196">
        <v>4</v>
      </c>
      <c r="H207" s="185">
        <f>E207</f>
        <v>27.9645</v>
      </c>
      <c r="I207" s="185">
        <f>ROUND(G207*H207,2)</f>
        <v>111.86</v>
      </c>
      <c r="J207" s="185">
        <f>IF((G207-D207)&gt;0,G207-D207,0)</f>
        <v>0</v>
      </c>
      <c r="K207" s="185">
        <f>IF((I207-F207)&gt;0,I207-F207,0)</f>
        <v>0</v>
      </c>
      <c r="L207" s="185">
        <f>IF((G207-D207)&lt;0,G207-D207,0)</f>
        <v>0</v>
      </c>
      <c r="M207" s="185">
        <f>IF((I207-F207)&lt;0,I207-F207,0)</f>
        <v>0</v>
      </c>
    </row>
    <row r="208" s="167" customFormat="1" ht="13" customHeight="1" spans="1:13">
      <c r="A208" s="145">
        <v>216</v>
      </c>
      <c r="B208" s="184" t="s">
        <v>599</v>
      </c>
      <c r="C208" s="212" t="s">
        <v>600</v>
      </c>
      <c r="D208" s="185">
        <v>46</v>
      </c>
      <c r="E208" s="185">
        <v>33.55</v>
      </c>
      <c r="F208" s="185">
        <v>1543.3</v>
      </c>
      <c r="G208" s="196">
        <v>46</v>
      </c>
      <c r="H208" s="185">
        <f>E208</f>
        <v>33.55</v>
      </c>
      <c r="I208" s="185">
        <f>ROUND(G208*H208,2)</f>
        <v>1543.3</v>
      </c>
      <c r="J208" s="185">
        <f>IF((G208-D208)&gt;0,G208-D208,0)</f>
        <v>0</v>
      </c>
      <c r="K208" s="185">
        <f>IF((I208-F208)&gt;0,I208-F208,0)</f>
        <v>0</v>
      </c>
      <c r="L208" s="185">
        <f>IF((G208-D208)&lt;0,G208-D208,0)</f>
        <v>0</v>
      </c>
      <c r="M208" s="185">
        <f>IF((I208-F208)&lt;0,I208-F208,0)</f>
        <v>0</v>
      </c>
    </row>
    <row r="209" s="167" customFormat="1" ht="13" customHeight="1" spans="1:13">
      <c r="A209" s="145">
        <v>218</v>
      </c>
      <c r="B209" s="184" t="s">
        <v>601</v>
      </c>
      <c r="C209" s="212" t="s">
        <v>602</v>
      </c>
      <c r="D209" s="185">
        <v>88</v>
      </c>
      <c r="E209" s="185">
        <v>11.72</v>
      </c>
      <c r="F209" s="185">
        <v>1031.36</v>
      </c>
      <c r="G209" s="196">
        <v>88</v>
      </c>
      <c r="H209" s="185">
        <f>E209</f>
        <v>11.72</v>
      </c>
      <c r="I209" s="185">
        <f>ROUND(G209*H209,2)</f>
        <v>1031.36</v>
      </c>
      <c r="J209" s="185">
        <f>IF((G209-D209)&gt;0,G209-D209,0)</f>
        <v>0</v>
      </c>
      <c r="K209" s="185">
        <f>IF((I209-F209)&gt;0,I209-F209,0)</f>
        <v>0</v>
      </c>
      <c r="L209" s="185">
        <f>IF((G209-D209)&lt;0,G209-D209,0)</f>
        <v>0</v>
      </c>
      <c r="M209" s="185">
        <f>IF((I209-F209)&lt;0,I209-F209,0)</f>
        <v>0</v>
      </c>
    </row>
    <row r="210" s="167" customFormat="1" ht="13" customHeight="1" spans="1:13">
      <c r="A210" s="145">
        <v>219</v>
      </c>
      <c r="B210" s="184" t="s">
        <v>603</v>
      </c>
      <c r="C210" s="212" t="s">
        <v>604</v>
      </c>
      <c r="D210" s="185">
        <v>129</v>
      </c>
      <c r="E210" s="185">
        <v>10.89</v>
      </c>
      <c r="F210" s="185">
        <v>1404.81</v>
      </c>
      <c r="G210" s="196">
        <v>129</v>
      </c>
      <c r="H210" s="185">
        <f>E210</f>
        <v>10.89</v>
      </c>
      <c r="I210" s="185">
        <f>ROUND(G210*H210,2)</f>
        <v>1404.81</v>
      </c>
      <c r="J210" s="185">
        <f>IF((G210-D210)&gt;0,G210-D210,0)</f>
        <v>0</v>
      </c>
      <c r="K210" s="185">
        <f>IF((I210-F210)&gt;0,I210-F210,0)</f>
        <v>0</v>
      </c>
      <c r="L210" s="185">
        <f>IF((G210-D210)&lt;0,G210-D210,0)</f>
        <v>0</v>
      </c>
      <c r="M210" s="185">
        <f>IF((I210-F210)&lt;0,I210-F210,0)</f>
        <v>0</v>
      </c>
    </row>
    <row r="211" s="167" customFormat="1" ht="13" customHeight="1" spans="1:13">
      <c r="A211" s="145">
        <v>220</v>
      </c>
      <c r="B211" s="184" t="s">
        <v>605</v>
      </c>
      <c r="C211" s="212" t="s">
        <v>606</v>
      </c>
      <c r="D211" s="185">
        <v>77</v>
      </c>
      <c r="E211" s="185">
        <v>13.21</v>
      </c>
      <c r="F211" s="185">
        <v>1017.17</v>
      </c>
      <c r="G211" s="196">
        <v>77</v>
      </c>
      <c r="H211" s="185">
        <f>E211</f>
        <v>13.21</v>
      </c>
      <c r="I211" s="185">
        <f>ROUND(G211*H211,2)</f>
        <v>1017.17</v>
      </c>
      <c r="J211" s="185">
        <f>IF((G211-D211)&gt;0,G211-D211,0)</f>
        <v>0</v>
      </c>
      <c r="K211" s="185">
        <f>IF((I211-F211)&gt;0,I211-F211,0)</f>
        <v>0</v>
      </c>
      <c r="L211" s="185">
        <f>IF((G211-D211)&lt;0,G211-D211,0)</f>
        <v>0</v>
      </c>
      <c r="M211" s="185">
        <f>IF((I211-F211)&lt;0,I211-F211,0)</f>
        <v>0</v>
      </c>
    </row>
    <row r="212" s="167" customFormat="1" ht="13" customHeight="1" spans="1:13">
      <c r="A212" s="145">
        <v>221</v>
      </c>
      <c r="B212" s="184" t="s">
        <v>607</v>
      </c>
      <c r="C212" s="212" t="s">
        <v>608</v>
      </c>
      <c r="D212" s="185">
        <v>1</v>
      </c>
      <c r="E212" s="185">
        <v>22.05</v>
      </c>
      <c r="F212" s="185">
        <v>22.05</v>
      </c>
      <c r="G212" s="196">
        <v>1</v>
      </c>
      <c r="H212" s="185">
        <f>E212</f>
        <v>22.05</v>
      </c>
      <c r="I212" s="185">
        <f>ROUND(G212*H212,2)</f>
        <v>22.05</v>
      </c>
      <c r="J212" s="185">
        <f>IF((G212-D212)&gt;0,G212-D212,0)</f>
        <v>0</v>
      </c>
      <c r="K212" s="185">
        <f>IF((I212-F212)&gt;0,I212-F212,0)</f>
        <v>0</v>
      </c>
      <c r="L212" s="185">
        <f>IF((G212-D212)&lt;0,G212-D212,0)</f>
        <v>0</v>
      </c>
      <c r="M212" s="185">
        <f>IF((I212-F212)&lt;0,I212-F212,0)</f>
        <v>0</v>
      </c>
    </row>
    <row r="213" s="167" customFormat="1" ht="13" customHeight="1" spans="1:13">
      <c r="A213" s="145">
        <v>222</v>
      </c>
      <c r="B213" s="184" t="s">
        <v>609</v>
      </c>
      <c r="C213" s="212" t="s">
        <v>610</v>
      </c>
      <c r="D213" s="185">
        <v>10</v>
      </c>
      <c r="E213" s="185">
        <v>25.21</v>
      </c>
      <c r="F213" s="185">
        <v>252.1</v>
      </c>
      <c r="G213" s="196">
        <v>10</v>
      </c>
      <c r="H213" s="185">
        <f>E213</f>
        <v>25.21</v>
      </c>
      <c r="I213" s="185">
        <f>ROUND(G213*H213,2)</f>
        <v>252.1</v>
      </c>
      <c r="J213" s="185">
        <f>IF((G213-D213)&gt;0,G213-D213,0)</f>
        <v>0</v>
      </c>
      <c r="K213" s="185">
        <f>IF((I213-F213)&gt;0,I213-F213,0)</f>
        <v>0</v>
      </c>
      <c r="L213" s="185">
        <f>IF((G213-D213)&lt;0,G213-D213,0)</f>
        <v>0</v>
      </c>
      <c r="M213" s="185">
        <f>IF((I213-F213)&lt;0,I213-F213,0)</f>
        <v>0</v>
      </c>
    </row>
    <row r="214" s="167" customFormat="1" ht="13" customHeight="1" spans="1:13">
      <c r="A214" s="145">
        <v>223</v>
      </c>
      <c r="B214" s="184" t="s">
        <v>611</v>
      </c>
      <c r="C214" s="212" t="s">
        <v>612</v>
      </c>
      <c r="D214" s="185">
        <v>145</v>
      </c>
      <c r="E214" s="185">
        <v>19.34</v>
      </c>
      <c r="F214" s="185">
        <v>2804.3</v>
      </c>
      <c r="G214" s="196">
        <v>145</v>
      </c>
      <c r="H214" s="185">
        <f>E214</f>
        <v>19.34</v>
      </c>
      <c r="I214" s="185">
        <f>ROUND(G214*H214,2)</f>
        <v>2804.3</v>
      </c>
      <c r="J214" s="185">
        <f>IF((G214-D214)&gt;0,G214-D214,0)</f>
        <v>0</v>
      </c>
      <c r="K214" s="185">
        <f>IF((I214-F214)&gt;0,I214-F214,0)</f>
        <v>0</v>
      </c>
      <c r="L214" s="185">
        <f>IF((G214-D214)&lt;0,G214-D214,0)</f>
        <v>0</v>
      </c>
      <c r="M214" s="185">
        <f>IF((I214-F214)&lt;0,I214-F214,0)</f>
        <v>0</v>
      </c>
    </row>
    <row r="215" s="167" customFormat="1" ht="13" customHeight="1" spans="1:13">
      <c r="A215" s="145">
        <v>224</v>
      </c>
      <c r="B215" s="184" t="s">
        <v>613</v>
      </c>
      <c r="C215" s="212" t="s">
        <v>614</v>
      </c>
      <c r="D215" s="185">
        <v>76</v>
      </c>
      <c r="E215" s="185">
        <v>24.58</v>
      </c>
      <c r="F215" s="185">
        <v>1868.08</v>
      </c>
      <c r="G215" s="196">
        <v>76</v>
      </c>
      <c r="H215" s="185">
        <f>E215</f>
        <v>24.58</v>
      </c>
      <c r="I215" s="185">
        <f>ROUND(G215*H215,2)</f>
        <v>1868.08</v>
      </c>
      <c r="J215" s="185">
        <f>IF((G215-D215)&gt;0,G215-D215,0)</f>
        <v>0</v>
      </c>
      <c r="K215" s="185">
        <f>IF((I215-F215)&gt;0,I215-F215,0)</f>
        <v>0</v>
      </c>
      <c r="L215" s="185">
        <f>IF((G215-D215)&lt;0,G215-D215,0)</f>
        <v>0</v>
      </c>
      <c r="M215" s="185">
        <f>IF((I215-F215)&lt;0,I215-F215,0)</f>
        <v>0</v>
      </c>
    </row>
    <row r="216" s="167" customFormat="1" ht="13" customHeight="1" spans="1:13">
      <c r="A216" s="145">
        <v>225</v>
      </c>
      <c r="B216" s="184" t="s">
        <v>615</v>
      </c>
      <c r="C216" s="212" t="s">
        <v>616</v>
      </c>
      <c r="D216" s="185">
        <v>90</v>
      </c>
      <c r="E216" s="185">
        <v>45.81</v>
      </c>
      <c r="F216" s="185">
        <v>4122.9</v>
      </c>
      <c r="G216" s="196">
        <v>90</v>
      </c>
      <c r="H216" s="185">
        <f>E216</f>
        <v>45.81</v>
      </c>
      <c r="I216" s="185">
        <f>ROUND(G216*H216,2)</f>
        <v>4122.9</v>
      </c>
      <c r="J216" s="185">
        <f>IF((G216-D216)&gt;0,G216-D216,0)</f>
        <v>0</v>
      </c>
      <c r="K216" s="185">
        <f>IF((I216-F216)&gt;0,I216-F216,0)</f>
        <v>0</v>
      </c>
      <c r="L216" s="185">
        <f>IF((G216-D216)&lt;0,G216-D216,0)</f>
        <v>0</v>
      </c>
      <c r="M216" s="185">
        <f>IF((I216-F216)&lt;0,I216-F216,0)</f>
        <v>0</v>
      </c>
    </row>
    <row r="217" s="167" customFormat="1" ht="13" customHeight="1" spans="1:13">
      <c r="A217" s="145">
        <v>226</v>
      </c>
      <c r="B217" s="184" t="s">
        <v>617</v>
      </c>
      <c r="C217" s="212" t="s">
        <v>618</v>
      </c>
      <c r="D217" s="185">
        <v>31</v>
      </c>
      <c r="E217" s="185">
        <v>26.9</v>
      </c>
      <c r="F217" s="185">
        <v>833.9</v>
      </c>
      <c r="G217" s="196">
        <v>31</v>
      </c>
      <c r="H217" s="185">
        <f>E217</f>
        <v>26.9</v>
      </c>
      <c r="I217" s="185">
        <f>ROUND(G217*H217,2)</f>
        <v>833.9</v>
      </c>
      <c r="J217" s="185">
        <f>IF((G217-D217)&gt;0,G217-D217,0)</f>
        <v>0</v>
      </c>
      <c r="K217" s="185">
        <f>IF((I217-F217)&gt;0,I217-F217,0)</f>
        <v>0</v>
      </c>
      <c r="L217" s="185">
        <f>IF((G217-D217)&lt;0,G217-D217,0)</f>
        <v>0</v>
      </c>
      <c r="M217" s="185">
        <f>IF((I217-F217)&lt;0,I217-F217,0)</f>
        <v>0</v>
      </c>
    </row>
    <row r="218" s="167" customFormat="1" ht="13" customHeight="1" spans="1:13">
      <c r="A218" s="145">
        <v>227</v>
      </c>
      <c r="B218" s="184" t="s">
        <v>619</v>
      </c>
      <c r="C218" s="212" t="s">
        <v>620</v>
      </c>
      <c r="D218" s="185">
        <v>20</v>
      </c>
      <c r="E218" s="185">
        <v>43.13</v>
      </c>
      <c r="F218" s="185">
        <v>862.6</v>
      </c>
      <c r="G218" s="196">
        <v>20</v>
      </c>
      <c r="H218" s="185">
        <f>E218</f>
        <v>43.13</v>
      </c>
      <c r="I218" s="185">
        <f>ROUND(G218*H218,2)</f>
        <v>862.6</v>
      </c>
      <c r="J218" s="185">
        <f>IF((G218-D218)&gt;0,G218-D218,0)</f>
        <v>0</v>
      </c>
      <c r="K218" s="185">
        <f>IF((I218-F218)&gt;0,I218-F218,0)</f>
        <v>0</v>
      </c>
      <c r="L218" s="185">
        <f>IF((G218-D218)&lt;0,G218-D218,0)</f>
        <v>0</v>
      </c>
      <c r="M218" s="185">
        <f>IF((I218-F218)&lt;0,I218-F218,0)</f>
        <v>0</v>
      </c>
    </row>
    <row r="219" s="167" customFormat="1" ht="13" customHeight="1" spans="1:13">
      <c r="A219" s="145">
        <v>228</v>
      </c>
      <c r="B219" s="184" t="s">
        <v>621</v>
      </c>
      <c r="C219" s="212" t="s">
        <v>622</v>
      </c>
      <c r="D219" s="185">
        <v>48</v>
      </c>
      <c r="E219" s="185">
        <v>27.84</v>
      </c>
      <c r="F219" s="185">
        <v>1336.32</v>
      </c>
      <c r="G219" s="196">
        <v>48</v>
      </c>
      <c r="H219" s="185">
        <f>E219</f>
        <v>27.84</v>
      </c>
      <c r="I219" s="185">
        <f>ROUND(G219*H219,2)</f>
        <v>1336.32</v>
      </c>
      <c r="J219" s="185">
        <f>IF((G219-D219)&gt;0,G219-D219,0)</f>
        <v>0</v>
      </c>
      <c r="K219" s="185">
        <f>IF((I219-F219)&gt;0,I219-F219,0)</f>
        <v>0</v>
      </c>
      <c r="L219" s="185">
        <f>IF((G219-D219)&lt;0,G219-D219,0)</f>
        <v>0</v>
      </c>
      <c r="M219" s="185">
        <f>IF((I219-F219)&lt;0,I219-F219,0)</f>
        <v>0</v>
      </c>
    </row>
    <row r="220" s="167" customFormat="1" ht="13" customHeight="1" spans="1:13">
      <c r="A220" s="145">
        <v>230</v>
      </c>
      <c r="B220" s="184" t="s">
        <v>623</v>
      </c>
      <c r="C220" s="212" t="s">
        <v>624</v>
      </c>
      <c r="D220" s="185">
        <v>203</v>
      </c>
      <c r="E220" s="185">
        <v>26.16</v>
      </c>
      <c r="F220" s="185">
        <v>5310.48</v>
      </c>
      <c r="G220" s="196">
        <v>203</v>
      </c>
      <c r="H220" s="185">
        <f>E220</f>
        <v>26.16</v>
      </c>
      <c r="I220" s="185">
        <f>ROUND(G220*H220,2)</f>
        <v>5310.48</v>
      </c>
      <c r="J220" s="185">
        <f t="shared" ref="J220:J225" si="28">IF((G220-D220)&gt;0,G220-D220,0)</f>
        <v>0</v>
      </c>
      <c r="K220" s="185">
        <f t="shared" ref="K220:K225" si="29">IF((I220-F220)&gt;0,I220-F220,0)</f>
        <v>0</v>
      </c>
      <c r="L220" s="185">
        <f t="shared" ref="L220:L225" si="30">IF((G220-D220)&lt;0,G220-D220,0)</f>
        <v>0</v>
      </c>
      <c r="M220" s="185">
        <f t="shared" ref="M220:M225" si="31">IF((I220-F220)&lt;0,I220-F220,0)</f>
        <v>0</v>
      </c>
    </row>
    <row r="221" s="167" customFormat="1" ht="13" customHeight="1" spans="1:13">
      <c r="A221" s="145">
        <v>231</v>
      </c>
      <c r="B221" s="184" t="s">
        <v>625</v>
      </c>
      <c r="C221" s="212" t="s">
        <v>626</v>
      </c>
      <c r="D221" s="185">
        <v>19</v>
      </c>
      <c r="E221" s="185">
        <v>69.27</v>
      </c>
      <c r="F221" s="185">
        <v>1316.13</v>
      </c>
      <c r="G221" s="196">
        <v>19</v>
      </c>
      <c r="H221" s="185">
        <f>E221</f>
        <v>69.27</v>
      </c>
      <c r="I221" s="185">
        <f>ROUND(G221*H221,2)</f>
        <v>1316.13</v>
      </c>
      <c r="J221" s="185">
        <f t="shared" si="28"/>
        <v>0</v>
      </c>
      <c r="K221" s="185">
        <f t="shared" si="29"/>
        <v>0</v>
      </c>
      <c r="L221" s="185">
        <f t="shared" si="30"/>
        <v>0</v>
      </c>
      <c r="M221" s="185">
        <f t="shared" si="31"/>
        <v>0</v>
      </c>
    </row>
    <row r="222" s="167" customFormat="1" ht="13" customHeight="1" spans="1:13">
      <c r="A222" s="145">
        <v>232</v>
      </c>
      <c r="B222" s="184" t="s">
        <v>627</v>
      </c>
      <c r="C222" s="212" t="s">
        <v>628</v>
      </c>
      <c r="D222" s="185">
        <v>94</v>
      </c>
      <c r="E222" s="185">
        <v>10.61</v>
      </c>
      <c r="F222" s="185">
        <v>997.34</v>
      </c>
      <c r="G222" s="196">
        <v>94</v>
      </c>
      <c r="H222" s="185">
        <f>E222</f>
        <v>10.61</v>
      </c>
      <c r="I222" s="185">
        <f>ROUND(G222*H222,2)</f>
        <v>997.34</v>
      </c>
      <c r="J222" s="185">
        <f t="shared" si="28"/>
        <v>0</v>
      </c>
      <c r="K222" s="185">
        <f t="shared" si="29"/>
        <v>0</v>
      </c>
      <c r="L222" s="185">
        <f t="shared" si="30"/>
        <v>0</v>
      </c>
      <c r="M222" s="185">
        <f t="shared" si="31"/>
        <v>0</v>
      </c>
    </row>
    <row r="223" s="167" customFormat="1" ht="13" customHeight="1" spans="1:13">
      <c r="A223" s="145">
        <v>233</v>
      </c>
      <c r="B223" s="184" t="s">
        <v>629</v>
      </c>
      <c r="C223" s="212" t="s">
        <v>630</v>
      </c>
      <c r="D223" s="185">
        <v>52</v>
      </c>
      <c r="E223" s="185">
        <v>44.86</v>
      </c>
      <c r="F223" s="185">
        <v>2332.72</v>
      </c>
      <c r="G223" s="196">
        <v>52</v>
      </c>
      <c r="H223" s="185">
        <f>E223</f>
        <v>44.86</v>
      </c>
      <c r="I223" s="185">
        <f>ROUND(G223*H223,2)</f>
        <v>2332.72</v>
      </c>
      <c r="J223" s="185">
        <f t="shared" si="28"/>
        <v>0</v>
      </c>
      <c r="K223" s="185">
        <f t="shared" si="29"/>
        <v>0</v>
      </c>
      <c r="L223" s="185">
        <f t="shared" si="30"/>
        <v>0</v>
      </c>
      <c r="M223" s="185">
        <f t="shared" si="31"/>
        <v>0</v>
      </c>
    </row>
    <row r="224" s="167" customFormat="1" ht="13" customHeight="1" spans="1:13">
      <c r="A224" s="145">
        <v>234</v>
      </c>
      <c r="B224" s="184" t="s">
        <v>631</v>
      </c>
      <c r="C224" s="212" t="s">
        <v>632</v>
      </c>
      <c r="D224" s="185">
        <v>60</v>
      </c>
      <c r="E224" s="185">
        <v>24.44</v>
      </c>
      <c r="F224" s="185">
        <v>1466.4</v>
      </c>
      <c r="G224" s="196">
        <v>60</v>
      </c>
      <c r="H224" s="185">
        <f>E224</f>
        <v>24.44</v>
      </c>
      <c r="I224" s="185">
        <f>ROUND(G224*H224,2)</f>
        <v>1466.4</v>
      </c>
      <c r="J224" s="185">
        <f t="shared" si="28"/>
        <v>0</v>
      </c>
      <c r="K224" s="185">
        <f t="shared" si="29"/>
        <v>0</v>
      </c>
      <c r="L224" s="185">
        <f t="shared" si="30"/>
        <v>0</v>
      </c>
      <c r="M224" s="185">
        <f t="shared" si="31"/>
        <v>0</v>
      </c>
    </row>
    <row r="225" s="167" customFormat="1" ht="13" customHeight="1" spans="1:13">
      <c r="A225" s="145">
        <v>235</v>
      </c>
      <c r="B225" s="184" t="s">
        <v>633</v>
      </c>
      <c r="C225" s="212" t="s">
        <v>634</v>
      </c>
      <c r="D225" s="185">
        <v>76</v>
      </c>
      <c r="E225" s="185">
        <v>48.62</v>
      </c>
      <c r="F225" s="185">
        <v>3695.12</v>
      </c>
      <c r="G225" s="196">
        <v>76</v>
      </c>
      <c r="H225" s="185">
        <f>E225</f>
        <v>48.62</v>
      </c>
      <c r="I225" s="185">
        <f>ROUND(G225*H225,2)</f>
        <v>3695.12</v>
      </c>
      <c r="J225" s="185">
        <f t="shared" si="28"/>
        <v>0</v>
      </c>
      <c r="K225" s="185">
        <f t="shared" si="29"/>
        <v>0</v>
      </c>
      <c r="L225" s="185">
        <f t="shared" si="30"/>
        <v>0</v>
      </c>
      <c r="M225" s="185">
        <f t="shared" si="31"/>
        <v>0</v>
      </c>
    </row>
    <row r="226" s="167" customFormat="1" ht="13" customHeight="1" spans="1:13">
      <c r="A226" s="145">
        <v>237</v>
      </c>
      <c r="B226" s="184" t="s">
        <v>635</v>
      </c>
      <c r="C226" s="212" t="s">
        <v>636</v>
      </c>
      <c r="D226" s="185">
        <v>14545</v>
      </c>
      <c r="E226" s="185">
        <v>0.094</v>
      </c>
      <c r="F226" s="185">
        <v>1367.23</v>
      </c>
      <c r="G226" s="196">
        <v>14545</v>
      </c>
      <c r="H226" s="185">
        <f t="shared" ref="H226:H245" si="32">E226</f>
        <v>0.094</v>
      </c>
      <c r="I226" s="185">
        <f t="shared" ref="I226:I245" si="33">ROUND(G226*H226,2)</f>
        <v>1367.23</v>
      </c>
      <c r="J226" s="185">
        <f>IF((G226-D226)&gt;0,G226-D226,0)</f>
        <v>0</v>
      </c>
      <c r="K226" s="185">
        <f>IF((I226-F226)&gt;0,I226-F226,0)</f>
        <v>0</v>
      </c>
      <c r="L226" s="185">
        <f>IF((G226-D226)&lt;0,G226-D226,0)</f>
        <v>0</v>
      </c>
      <c r="M226" s="185">
        <f>IF((I226-F226)&lt;0,I226-F226,0)</f>
        <v>0</v>
      </c>
    </row>
    <row r="227" s="167" customFormat="1" ht="13" customHeight="1" spans="1:13">
      <c r="A227" s="145">
        <v>238</v>
      </c>
      <c r="B227" s="184" t="s">
        <v>637</v>
      </c>
      <c r="C227" s="212" t="s">
        <v>638</v>
      </c>
      <c r="D227" s="185">
        <v>10</v>
      </c>
      <c r="E227" s="185">
        <v>10.89</v>
      </c>
      <c r="F227" s="185">
        <v>108.9</v>
      </c>
      <c r="G227" s="196">
        <v>10</v>
      </c>
      <c r="H227" s="185">
        <f t="shared" si="32"/>
        <v>10.89</v>
      </c>
      <c r="I227" s="185">
        <f t="shared" si="33"/>
        <v>108.9</v>
      </c>
      <c r="J227" s="185">
        <f>IF((G227-D227)&gt;0,G227-D227,0)</f>
        <v>0</v>
      </c>
      <c r="K227" s="185">
        <f>IF((I227-F227)&gt;0,I227-F227,0)</f>
        <v>0</v>
      </c>
      <c r="L227" s="185">
        <f>IF((G227-D227)&lt;0,G227-D227,0)</f>
        <v>0</v>
      </c>
      <c r="M227" s="185">
        <f>IF((I227-F227)&lt;0,I227-F227,0)</f>
        <v>0</v>
      </c>
    </row>
    <row r="228" s="167" customFormat="1" ht="13" customHeight="1" spans="1:13">
      <c r="A228" s="145">
        <v>239</v>
      </c>
      <c r="B228" s="184" t="s">
        <v>639</v>
      </c>
      <c r="C228" s="212" t="s">
        <v>640</v>
      </c>
      <c r="D228" s="185">
        <v>48</v>
      </c>
      <c r="E228" s="185">
        <v>49.73</v>
      </c>
      <c r="F228" s="185">
        <v>2387.04</v>
      </c>
      <c r="G228" s="196">
        <v>48</v>
      </c>
      <c r="H228" s="185">
        <f t="shared" si="32"/>
        <v>49.73</v>
      </c>
      <c r="I228" s="185">
        <f t="shared" si="33"/>
        <v>2387.04</v>
      </c>
      <c r="J228" s="185">
        <f>IF((G228-D228)&gt;0,G228-D228,0)</f>
        <v>0</v>
      </c>
      <c r="K228" s="185">
        <f>IF((I228-F228)&gt;0,I228-F228,0)</f>
        <v>0</v>
      </c>
      <c r="L228" s="185">
        <f>IF((G228-D228)&lt;0,G228-D228,0)</f>
        <v>0</v>
      </c>
      <c r="M228" s="185">
        <f>IF((I228-F228)&lt;0,I228-F228,0)</f>
        <v>0</v>
      </c>
    </row>
    <row r="229" s="167" customFormat="1" ht="13" customHeight="1" spans="1:13">
      <c r="A229" s="145">
        <v>240</v>
      </c>
      <c r="B229" s="184" t="s">
        <v>641</v>
      </c>
      <c r="C229" s="212" t="s">
        <v>642</v>
      </c>
      <c r="D229" s="185">
        <v>9</v>
      </c>
      <c r="E229" s="185">
        <v>38.89</v>
      </c>
      <c r="F229" s="185">
        <v>350.01</v>
      </c>
      <c r="G229" s="196">
        <v>9</v>
      </c>
      <c r="H229" s="185">
        <f t="shared" si="32"/>
        <v>38.89</v>
      </c>
      <c r="I229" s="185">
        <f t="shared" si="33"/>
        <v>350.01</v>
      </c>
      <c r="J229" s="185">
        <f>IF((G229-D229)&gt;0,G229-D229,0)</f>
        <v>0</v>
      </c>
      <c r="K229" s="185">
        <f>IF((I229-F229)&gt;0,I229-F229,0)</f>
        <v>0</v>
      </c>
      <c r="L229" s="185">
        <f>IF((G229-D229)&lt;0,G229-D229,0)</f>
        <v>0</v>
      </c>
      <c r="M229" s="185">
        <f>IF((I229-F229)&lt;0,I229-F229,0)</f>
        <v>0</v>
      </c>
    </row>
    <row r="230" s="167" customFormat="1" ht="13" customHeight="1" spans="1:13">
      <c r="A230" s="145">
        <v>241</v>
      </c>
      <c r="B230" s="184" t="s">
        <v>643</v>
      </c>
      <c r="C230" s="212" t="s">
        <v>644</v>
      </c>
      <c r="D230" s="185">
        <v>13</v>
      </c>
      <c r="E230" s="185">
        <v>17.87</v>
      </c>
      <c r="F230" s="185">
        <v>232.31</v>
      </c>
      <c r="G230" s="196">
        <v>13</v>
      </c>
      <c r="H230" s="185">
        <f t="shared" si="32"/>
        <v>17.87</v>
      </c>
      <c r="I230" s="185">
        <f t="shared" si="33"/>
        <v>232.31</v>
      </c>
      <c r="J230" s="185">
        <f>IF((G230-D230)&gt;0,G230-D230,0)</f>
        <v>0</v>
      </c>
      <c r="K230" s="185">
        <f>IF((I230-F230)&gt;0,I230-F230,0)</f>
        <v>0</v>
      </c>
      <c r="L230" s="185">
        <f>IF((G230-D230)&lt;0,G230-D230,0)</f>
        <v>0</v>
      </c>
      <c r="M230" s="185">
        <f>IF((I230-F230)&lt;0,I230-F230,0)</f>
        <v>0</v>
      </c>
    </row>
    <row r="231" s="167" customFormat="1" ht="13" customHeight="1" spans="1:13">
      <c r="A231" s="145">
        <v>242</v>
      </c>
      <c r="B231" s="184" t="s">
        <v>645</v>
      </c>
      <c r="C231" s="212" t="s">
        <v>646</v>
      </c>
      <c r="D231" s="185">
        <v>167</v>
      </c>
      <c r="E231" s="185">
        <v>27.57</v>
      </c>
      <c r="F231" s="185">
        <v>4604.19</v>
      </c>
      <c r="G231" s="196">
        <v>167</v>
      </c>
      <c r="H231" s="185">
        <f t="shared" si="32"/>
        <v>27.57</v>
      </c>
      <c r="I231" s="185">
        <f t="shared" si="33"/>
        <v>4604.19</v>
      </c>
      <c r="J231" s="185">
        <f t="shared" ref="J231:J245" si="34">IF((G231-D231)&gt;0,G231-D231,0)</f>
        <v>0</v>
      </c>
      <c r="K231" s="185">
        <f t="shared" ref="K231:K245" si="35">IF((I231-F231)&gt;0,I231-F231,0)</f>
        <v>0</v>
      </c>
      <c r="L231" s="185">
        <f t="shared" ref="L231:L245" si="36">IF((G231-D231)&lt;0,G231-D231,0)</f>
        <v>0</v>
      </c>
      <c r="M231" s="185">
        <f t="shared" ref="M231:M245" si="37">IF((I231-F231)&lt;0,I231-F231,0)</f>
        <v>0</v>
      </c>
    </row>
    <row r="232" s="167" customFormat="1" ht="13" customHeight="1" spans="1:13">
      <c r="A232" s="145">
        <v>243</v>
      </c>
      <c r="B232" s="184" t="s">
        <v>647</v>
      </c>
      <c r="C232" s="212" t="s">
        <v>648</v>
      </c>
      <c r="D232" s="185">
        <v>310</v>
      </c>
      <c r="E232" s="185">
        <v>41.84</v>
      </c>
      <c r="F232" s="185">
        <v>12970.4</v>
      </c>
      <c r="G232" s="196">
        <v>310</v>
      </c>
      <c r="H232" s="185">
        <f t="shared" si="32"/>
        <v>41.84</v>
      </c>
      <c r="I232" s="185">
        <f t="shared" si="33"/>
        <v>12970.4</v>
      </c>
      <c r="J232" s="185">
        <f t="shared" si="34"/>
        <v>0</v>
      </c>
      <c r="K232" s="185">
        <f t="shared" si="35"/>
        <v>0</v>
      </c>
      <c r="L232" s="185">
        <f t="shared" si="36"/>
        <v>0</v>
      </c>
      <c r="M232" s="185">
        <f t="shared" si="37"/>
        <v>0</v>
      </c>
    </row>
    <row r="233" s="167" customFormat="1" ht="13" customHeight="1" spans="1:13">
      <c r="A233" s="145">
        <v>244</v>
      </c>
      <c r="B233" s="184" t="s">
        <v>649</v>
      </c>
      <c r="C233" s="212" t="s">
        <v>650</v>
      </c>
      <c r="D233" s="185">
        <v>253</v>
      </c>
      <c r="E233" s="185">
        <v>21.52</v>
      </c>
      <c r="F233" s="185">
        <v>5444.56</v>
      </c>
      <c r="G233" s="196">
        <v>253</v>
      </c>
      <c r="H233" s="185">
        <f t="shared" si="32"/>
        <v>21.52</v>
      </c>
      <c r="I233" s="185">
        <f t="shared" si="33"/>
        <v>5444.56</v>
      </c>
      <c r="J233" s="185">
        <f t="shared" si="34"/>
        <v>0</v>
      </c>
      <c r="K233" s="185">
        <f t="shared" si="35"/>
        <v>0</v>
      </c>
      <c r="L233" s="185">
        <f t="shared" si="36"/>
        <v>0</v>
      </c>
      <c r="M233" s="185">
        <f t="shared" si="37"/>
        <v>0</v>
      </c>
    </row>
    <row r="234" s="167" customFormat="1" ht="13" customHeight="1" spans="1:13">
      <c r="A234" s="145">
        <v>245</v>
      </c>
      <c r="B234" s="184" t="s">
        <v>651</v>
      </c>
      <c r="C234" s="212" t="s">
        <v>652</v>
      </c>
      <c r="D234" s="185">
        <v>295</v>
      </c>
      <c r="E234" s="185">
        <v>42.39</v>
      </c>
      <c r="F234" s="185">
        <v>12505.05</v>
      </c>
      <c r="G234" s="196">
        <v>295</v>
      </c>
      <c r="H234" s="185">
        <f t="shared" si="32"/>
        <v>42.39</v>
      </c>
      <c r="I234" s="185">
        <f t="shared" si="33"/>
        <v>12505.05</v>
      </c>
      <c r="J234" s="185">
        <f t="shared" si="34"/>
        <v>0</v>
      </c>
      <c r="K234" s="185">
        <f t="shared" si="35"/>
        <v>0</v>
      </c>
      <c r="L234" s="185">
        <f t="shared" si="36"/>
        <v>0</v>
      </c>
      <c r="M234" s="185">
        <f t="shared" si="37"/>
        <v>0</v>
      </c>
    </row>
    <row r="235" s="167" customFormat="1" ht="13" customHeight="1" spans="1:13">
      <c r="A235" s="145">
        <v>246</v>
      </c>
      <c r="B235" s="184" t="s">
        <v>653</v>
      </c>
      <c r="C235" s="212" t="s">
        <v>654</v>
      </c>
      <c r="D235" s="185">
        <v>32</v>
      </c>
      <c r="E235" s="185">
        <v>21.48</v>
      </c>
      <c r="F235" s="185">
        <v>687.36</v>
      </c>
      <c r="G235" s="196">
        <v>32</v>
      </c>
      <c r="H235" s="185">
        <f t="shared" si="32"/>
        <v>21.48</v>
      </c>
      <c r="I235" s="185">
        <f t="shared" si="33"/>
        <v>687.36</v>
      </c>
      <c r="J235" s="185">
        <f t="shared" si="34"/>
        <v>0</v>
      </c>
      <c r="K235" s="185">
        <f t="shared" si="35"/>
        <v>0</v>
      </c>
      <c r="L235" s="185">
        <f t="shared" si="36"/>
        <v>0</v>
      </c>
      <c r="M235" s="185">
        <f t="shared" si="37"/>
        <v>0</v>
      </c>
    </row>
    <row r="236" s="167" customFormat="1" ht="13" customHeight="1" spans="1:13">
      <c r="A236" s="145">
        <v>247</v>
      </c>
      <c r="B236" s="184" t="s">
        <v>655</v>
      </c>
      <c r="C236" s="212" t="s">
        <v>656</v>
      </c>
      <c r="D236" s="185">
        <v>52</v>
      </c>
      <c r="E236" s="185">
        <v>46.28</v>
      </c>
      <c r="F236" s="185">
        <v>2406.56</v>
      </c>
      <c r="G236" s="196">
        <v>52</v>
      </c>
      <c r="H236" s="185">
        <f t="shared" si="32"/>
        <v>46.28</v>
      </c>
      <c r="I236" s="185">
        <f t="shared" si="33"/>
        <v>2406.56</v>
      </c>
      <c r="J236" s="185">
        <f t="shared" si="34"/>
        <v>0</v>
      </c>
      <c r="K236" s="185">
        <f t="shared" si="35"/>
        <v>0</v>
      </c>
      <c r="L236" s="185">
        <f t="shared" si="36"/>
        <v>0</v>
      </c>
      <c r="M236" s="185">
        <f t="shared" si="37"/>
        <v>0</v>
      </c>
    </row>
    <row r="237" s="167" customFormat="1" ht="13" customHeight="1" spans="1:13">
      <c r="A237" s="145">
        <v>248</v>
      </c>
      <c r="B237" s="184" t="s">
        <v>657</v>
      </c>
      <c r="C237" s="212" t="s">
        <v>658</v>
      </c>
      <c r="D237" s="185">
        <v>35</v>
      </c>
      <c r="E237" s="185">
        <v>20.95</v>
      </c>
      <c r="F237" s="185">
        <v>733.25</v>
      </c>
      <c r="G237" s="196">
        <v>35</v>
      </c>
      <c r="H237" s="185">
        <f t="shared" si="32"/>
        <v>20.95</v>
      </c>
      <c r="I237" s="185">
        <f t="shared" si="33"/>
        <v>733.25</v>
      </c>
      <c r="J237" s="185">
        <f t="shared" si="34"/>
        <v>0</v>
      </c>
      <c r="K237" s="185">
        <f t="shared" si="35"/>
        <v>0</v>
      </c>
      <c r="L237" s="185">
        <f t="shared" si="36"/>
        <v>0</v>
      </c>
      <c r="M237" s="185">
        <f t="shared" si="37"/>
        <v>0</v>
      </c>
    </row>
    <row r="238" s="167" customFormat="1" ht="13" customHeight="1" spans="1:13">
      <c r="A238" s="145">
        <v>249</v>
      </c>
      <c r="B238" s="184" t="s">
        <v>659</v>
      </c>
      <c r="C238" s="212" t="s">
        <v>660</v>
      </c>
      <c r="D238" s="185">
        <v>95</v>
      </c>
      <c r="E238" s="185">
        <v>40.43</v>
      </c>
      <c r="F238" s="185">
        <v>3840.85</v>
      </c>
      <c r="G238" s="196">
        <v>95</v>
      </c>
      <c r="H238" s="185">
        <f t="shared" si="32"/>
        <v>40.43</v>
      </c>
      <c r="I238" s="185">
        <f t="shared" si="33"/>
        <v>3840.85</v>
      </c>
      <c r="J238" s="185">
        <f t="shared" si="34"/>
        <v>0</v>
      </c>
      <c r="K238" s="185">
        <f t="shared" si="35"/>
        <v>0</v>
      </c>
      <c r="L238" s="185">
        <f t="shared" si="36"/>
        <v>0</v>
      </c>
      <c r="M238" s="185">
        <f t="shared" si="37"/>
        <v>0</v>
      </c>
    </row>
    <row r="239" s="167" customFormat="1" ht="13" customHeight="1" spans="1:13">
      <c r="A239" s="145">
        <v>250</v>
      </c>
      <c r="B239" s="184" t="s">
        <v>661</v>
      </c>
      <c r="C239" s="212" t="s">
        <v>662</v>
      </c>
      <c r="D239" s="185">
        <v>30</v>
      </c>
      <c r="E239" s="185">
        <v>45.22</v>
      </c>
      <c r="F239" s="185">
        <v>1356.6</v>
      </c>
      <c r="G239" s="196">
        <v>30</v>
      </c>
      <c r="H239" s="185">
        <f t="shared" si="32"/>
        <v>45.22</v>
      </c>
      <c r="I239" s="185">
        <f t="shared" si="33"/>
        <v>1356.6</v>
      </c>
      <c r="J239" s="185">
        <f t="shared" si="34"/>
        <v>0</v>
      </c>
      <c r="K239" s="185">
        <f t="shared" si="35"/>
        <v>0</v>
      </c>
      <c r="L239" s="185">
        <f t="shared" si="36"/>
        <v>0</v>
      </c>
      <c r="M239" s="185">
        <f t="shared" si="37"/>
        <v>0</v>
      </c>
    </row>
    <row r="240" s="167" customFormat="1" ht="13" customHeight="1" spans="1:13">
      <c r="A240" s="145">
        <v>251</v>
      </c>
      <c r="B240" s="184" t="s">
        <v>663</v>
      </c>
      <c r="C240" s="212" t="s">
        <v>664</v>
      </c>
      <c r="D240" s="185">
        <v>8</v>
      </c>
      <c r="E240" s="185">
        <v>40.2092</v>
      </c>
      <c r="F240" s="185">
        <v>321.67</v>
      </c>
      <c r="G240" s="196">
        <v>8</v>
      </c>
      <c r="H240" s="185">
        <f t="shared" si="32"/>
        <v>40.2092</v>
      </c>
      <c r="I240" s="185">
        <f t="shared" si="33"/>
        <v>321.67</v>
      </c>
      <c r="J240" s="185">
        <f t="shared" si="34"/>
        <v>0</v>
      </c>
      <c r="K240" s="185">
        <f t="shared" si="35"/>
        <v>0</v>
      </c>
      <c r="L240" s="185">
        <f t="shared" si="36"/>
        <v>0</v>
      </c>
      <c r="M240" s="185">
        <f t="shared" si="37"/>
        <v>0</v>
      </c>
    </row>
    <row r="241" s="167" customFormat="1" ht="13" customHeight="1" spans="1:13">
      <c r="A241" s="145">
        <v>252</v>
      </c>
      <c r="B241" s="184" t="s">
        <v>665</v>
      </c>
      <c r="C241" s="212" t="s">
        <v>666</v>
      </c>
      <c r="D241" s="185">
        <v>64</v>
      </c>
      <c r="E241" s="185">
        <v>85.89</v>
      </c>
      <c r="F241" s="185">
        <v>5496.96</v>
      </c>
      <c r="G241" s="196">
        <v>64</v>
      </c>
      <c r="H241" s="185">
        <f t="shared" si="32"/>
        <v>85.89</v>
      </c>
      <c r="I241" s="185">
        <f t="shared" si="33"/>
        <v>5496.96</v>
      </c>
      <c r="J241" s="185">
        <f t="shared" si="34"/>
        <v>0</v>
      </c>
      <c r="K241" s="185">
        <f t="shared" si="35"/>
        <v>0</v>
      </c>
      <c r="L241" s="185">
        <f t="shared" si="36"/>
        <v>0</v>
      </c>
      <c r="M241" s="185">
        <f t="shared" si="37"/>
        <v>0</v>
      </c>
    </row>
    <row r="242" s="167" customFormat="1" ht="13" customHeight="1" spans="1:13">
      <c r="A242" s="145">
        <v>253</v>
      </c>
      <c r="B242" s="184" t="s">
        <v>667</v>
      </c>
      <c r="C242" s="212" t="s">
        <v>668</v>
      </c>
      <c r="D242" s="185">
        <v>81</v>
      </c>
      <c r="E242" s="185">
        <v>72.52</v>
      </c>
      <c r="F242" s="185">
        <v>5874.12</v>
      </c>
      <c r="G242" s="196">
        <v>81</v>
      </c>
      <c r="H242" s="185">
        <f t="shared" si="32"/>
        <v>72.52</v>
      </c>
      <c r="I242" s="185">
        <f t="shared" si="33"/>
        <v>5874.12</v>
      </c>
      <c r="J242" s="185">
        <f t="shared" si="34"/>
        <v>0</v>
      </c>
      <c r="K242" s="185">
        <f t="shared" si="35"/>
        <v>0</v>
      </c>
      <c r="L242" s="185">
        <f t="shared" si="36"/>
        <v>0</v>
      </c>
      <c r="M242" s="185">
        <f t="shared" si="37"/>
        <v>0</v>
      </c>
    </row>
    <row r="243" s="167" customFormat="1" ht="13" customHeight="1" spans="1:13">
      <c r="A243" s="145">
        <v>254</v>
      </c>
      <c r="B243" s="184" t="s">
        <v>669</v>
      </c>
      <c r="C243" s="212" t="s">
        <v>670</v>
      </c>
      <c r="D243" s="185">
        <v>560</v>
      </c>
      <c r="E243" s="185">
        <v>24.77</v>
      </c>
      <c r="F243" s="185">
        <v>13871.2</v>
      </c>
      <c r="G243" s="196">
        <v>560</v>
      </c>
      <c r="H243" s="185">
        <f t="shared" si="32"/>
        <v>24.77</v>
      </c>
      <c r="I243" s="185">
        <f t="shared" si="33"/>
        <v>13871.2</v>
      </c>
      <c r="J243" s="185">
        <f t="shared" si="34"/>
        <v>0</v>
      </c>
      <c r="K243" s="185">
        <f t="shared" si="35"/>
        <v>0</v>
      </c>
      <c r="L243" s="185">
        <f t="shared" si="36"/>
        <v>0</v>
      </c>
      <c r="M243" s="185">
        <f t="shared" si="37"/>
        <v>0</v>
      </c>
    </row>
    <row r="244" s="167" customFormat="1" ht="13" customHeight="1" spans="1:13">
      <c r="A244" s="145">
        <v>255</v>
      </c>
      <c r="B244" s="184" t="s">
        <v>671</v>
      </c>
      <c r="C244" s="212" t="s">
        <v>672</v>
      </c>
      <c r="D244" s="185">
        <v>860</v>
      </c>
      <c r="E244" s="185">
        <v>24.77</v>
      </c>
      <c r="F244" s="185">
        <v>21302.2</v>
      </c>
      <c r="G244" s="196">
        <v>860</v>
      </c>
      <c r="H244" s="185">
        <f t="shared" si="32"/>
        <v>24.77</v>
      </c>
      <c r="I244" s="185">
        <f t="shared" si="33"/>
        <v>21302.2</v>
      </c>
      <c r="J244" s="185">
        <f t="shared" si="34"/>
        <v>0</v>
      </c>
      <c r="K244" s="185">
        <f t="shared" si="35"/>
        <v>0</v>
      </c>
      <c r="L244" s="185">
        <f t="shared" si="36"/>
        <v>0</v>
      </c>
      <c r="M244" s="185">
        <f t="shared" si="37"/>
        <v>0</v>
      </c>
    </row>
    <row r="245" s="167" customFormat="1" ht="13" customHeight="1" spans="1:13">
      <c r="A245" s="145">
        <v>256</v>
      </c>
      <c r="B245" s="184" t="s">
        <v>673</v>
      </c>
      <c r="C245" s="212" t="s">
        <v>674</v>
      </c>
      <c r="D245" s="185">
        <v>1775</v>
      </c>
      <c r="E245" s="185">
        <v>21.31</v>
      </c>
      <c r="F245" s="185">
        <v>37825.25</v>
      </c>
      <c r="G245" s="196">
        <v>1775</v>
      </c>
      <c r="H245" s="185">
        <f t="shared" si="32"/>
        <v>21.31</v>
      </c>
      <c r="I245" s="185">
        <f t="shared" si="33"/>
        <v>37825.25</v>
      </c>
      <c r="J245" s="185">
        <f t="shared" si="34"/>
        <v>0</v>
      </c>
      <c r="K245" s="185">
        <f t="shared" si="35"/>
        <v>0</v>
      </c>
      <c r="L245" s="185">
        <f t="shared" si="36"/>
        <v>0</v>
      </c>
      <c r="M245" s="185">
        <f t="shared" si="37"/>
        <v>0</v>
      </c>
    </row>
    <row r="246" s="167" customFormat="1" ht="13" customHeight="1" spans="1:13">
      <c r="A246" s="145">
        <v>259</v>
      </c>
      <c r="B246" s="184" t="s">
        <v>675</v>
      </c>
      <c r="C246" s="212" t="s">
        <v>676</v>
      </c>
      <c r="D246" s="185">
        <v>165</v>
      </c>
      <c r="E246" s="185">
        <v>71.76</v>
      </c>
      <c r="F246" s="185">
        <v>11840.4</v>
      </c>
      <c r="G246" s="196">
        <v>165</v>
      </c>
      <c r="H246" s="185">
        <f>E246</f>
        <v>71.76</v>
      </c>
      <c r="I246" s="185">
        <f>ROUND(G246*H246,2)</f>
        <v>11840.4</v>
      </c>
      <c r="J246" s="185">
        <f>IF((G246-D246)&gt;0,G246-D246,0)</f>
        <v>0</v>
      </c>
      <c r="K246" s="185">
        <f>IF((I246-F246)&gt;0,I246-F246,0)</f>
        <v>0</v>
      </c>
      <c r="L246" s="185">
        <f>IF((G246-D246)&lt;0,G246-D246,0)</f>
        <v>0</v>
      </c>
      <c r="M246" s="185">
        <f>IF((I246-F246)&lt;0,I246-F246,0)</f>
        <v>0</v>
      </c>
    </row>
    <row r="247" s="167" customFormat="1" ht="13" customHeight="1" spans="1:13">
      <c r="A247" s="145">
        <v>260</v>
      </c>
      <c r="B247" s="184" t="s">
        <v>677</v>
      </c>
      <c r="C247" s="212" t="s">
        <v>678</v>
      </c>
      <c r="D247" s="185">
        <v>700</v>
      </c>
      <c r="E247" s="185">
        <v>25.52</v>
      </c>
      <c r="F247" s="185">
        <v>17864</v>
      </c>
      <c r="G247" s="196">
        <v>700</v>
      </c>
      <c r="H247" s="185">
        <f>E247</f>
        <v>25.52</v>
      </c>
      <c r="I247" s="185">
        <f>ROUND(G247*H247,2)</f>
        <v>17864</v>
      </c>
      <c r="J247" s="185">
        <f>IF((G247-D247)&gt;0,G247-D247,0)</f>
        <v>0</v>
      </c>
      <c r="K247" s="185">
        <f>IF((I247-F247)&gt;0,I247-F247,0)</f>
        <v>0</v>
      </c>
      <c r="L247" s="185">
        <f>IF((G247-D247)&lt;0,G247-D247,0)</f>
        <v>0</v>
      </c>
      <c r="M247" s="185">
        <f>IF((I247-F247)&lt;0,I247-F247,0)</f>
        <v>0</v>
      </c>
    </row>
    <row r="248" s="167" customFormat="1" ht="13" customHeight="1" spans="1:13">
      <c r="A248" s="145">
        <v>261</v>
      </c>
      <c r="B248" s="184" t="s">
        <v>679</v>
      </c>
      <c r="C248" s="212" t="s">
        <v>680</v>
      </c>
      <c r="D248" s="185">
        <v>190</v>
      </c>
      <c r="E248" s="185">
        <v>12.32</v>
      </c>
      <c r="F248" s="185">
        <v>2340.8</v>
      </c>
      <c r="G248" s="196">
        <v>190</v>
      </c>
      <c r="H248" s="185">
        <f>E248</f>
        <v>12.32</v>
      </c>
      <c r="I248" s="185">
        <f>ROUND(G248*H248,2)</f>
        <v>2340.8</v>
      </c>
      <c r="J248" s="185">
        <f>IF((G248-D248)&gt;0,G248-D248,0)</f>
        <v>0</v>
      </c>
      <c r="K248" s="185">
        <f>IF((I248-F248)&gt;0,I248-F248,0)</f>
        <v>0</v>
      </c>
      <c r="L248" s="185">
        <f>IF((G248-D248)&lt;0,G248-D248,0)</f>
        <v>0</v>
      </c>
      <c r="M248" s="185">
        <f>IF((I248-F248)&lt;0,I248-F248,0)</f>
        <v>0</v>
      </c>
    </row>
    <row r="249" s="167" customFormat="1" ht="13" customHeight="1" spans="1:13">
      <c r="A249" s="145">
        <v>262</v>
      </c>
      <c r="B249" s="184" t="s">
        <v>681</v>
      </c>
      <c r="C249" s="212" t="s">
        <v>682</v>
      </c>
      <c r="D249" s="185">
        <v>11400</v>
      </c>
      <c r="E249" s="185">
        <v>0.2393</v>
      </c>
      <c r="F249" s="185">
        <v>2728.02</v>
      </c>
      <c r="G249" s="196">
        <v>11400</v>
      </c>
      <c r="H249" s="185">
        <f>E249</f>
        <v>0.2393</v>
      </c>
      <c r="I249" s="185">
        <f>ROUND(G249*H249,2)</f>
        <v>2728.02</v>
      </c>
      <c r="J249" s="185">
        <f>IF((G249-D249)&gt;0,G249-D249,0)</f>
        <v>0</v>
      </c>
      <c r="K249" s="185">
        <f>IF((I249-F249)&gt;0,I249-F249,0)</f>
        <v>0</v>
      </c>
      <c r="L249" s="185">
        <f>IF((G249-D249)&lt;0,G249-D249,0)</f>
        <v>0</v>
      </c>
      <c r="M249" s="185">
        <f>IF((I249-F249)&lt;0,I249-F249,0)</f>
        <v>0</v>
      </c>
    </row>
    <row r="250" s="167" customFormat="1" ht="13" customHeight="1" spans="1:13">
      <c r="A250" s="145">
        <v>263</v>
      </c>
      <c r="B250" s="184" t="s">
        <v>683</v>
      </c>
      <c r="C250" s="212" t="s">
        <v>684</v>
      </c>
      <c r="D250" s="185">
        <v>980</v>
      </c>
      <c r="E250" s="185">
        <v>8.43</v>
      </c>
      <c r="F250" s="185">
        <v>8261.4</v>
      </c>
      <c r="G250" s="196">
        <v>980</v>
      </c>
      <c r="H250" s="185">
        <f>E250</f>
        <v>8.43</v>
      </c>
      <c r="I250" s="185">
        <f>ROUND(G250*H250,2)</f>
        <v>8261.4</v>
      </c>
      <c r="J250" s="185">
        <f>IF((G250-D250)&gt;0,G250-D250,0)</f>
        <v>0</v>
      </c>
      <c r="K250" s="185">
        <f>IF((I250-F250)&gt;0,I250-F250,0)</f>
        <v>0</v>
      </c>
      <c r="L250" s="185">
        <f>IF((G250-D250)&lt;0,G250-D250,0)</f>
        <v>0</v>
      </c>
      <c r="M250" s="185">
        <f>IF((I250-F250)&lt;0,I250-F250,0)</f>
        <v>0</v>
      </c>
    </row>
    <row r="251" s="167" customFormat="1" ht="13" customHeight="1" spans="1:13">
      <c r="A251" s="145">
        <v>264</v>
      </c>
      <c r="B251" s="184" t="s">
        <v>685</v>
      </c>
      <c r="C251" s="212" t="s">
        <v>686</v>
      </c>
      <c r="D251" s="185">
        <v>980</v>
      </c>
      <c r="E251" s="185">
        <v>9.3</v>
      </c>
      <c r="F251" s="185">
        <v>9114</v>
      </c>
      <c r="G251" s="196">
        <v>980</v>
      </c>
      <c r="H251" s="185">
        <f>E251</f>
        <v>9.3</v>
      </c>
      <c r="I251" s="185">
        <f>ROUND(G251*H251,2)</f>
        <v>9114</v>
      </c>
      <c r="J251" s="185">
        <f>IF((G251-D251)&gt;0,G251-D251,0)</f>
        <v>0</v>
      </c>
      <c r="K251" s="185">
        <f>IF((I251-F251)&gt;0,I251-F251,0)</f>
        <v>0</v>
      </c>
      <c r="L251" s="185">
        <f>IF((G251-D251)&lt;0,G251-D251,0)</f>
        <v>0</v>
      </c>
      <c r="M251" s="185">
        <f>IF((I251-F251)&lt;0,I251-F251,0)</f>
        <v>0</v>
      </c>
    </row>
    <row r="252" s="167" customFormat="1" ht="13" customHeight="1" spans="1:13">
      <c r="A252" s="145">
        <v>265</v>
      </c>
      <c r="B252" s="184" t="s">
        <v>687</v>
      </c>
      <c r="C252" s="212" t="s">
        <v>688</v>
      </c>
      <c r="D252" s="185">
        <v>953</v>
      </c>
      <c r="E252" s="185">
        <v>20.46</v>
      </c>
      <c r="F252" s="185">
        <v>19498.38</v>
      </c>
      <c r="G252" s="196">
        <v>953</v>
      </c>
      <c r="H252" s="185">
        <f>E252</f>
        <v>20.46</v>
      </c>
      <c r="I252" s="185">
        <f>ROUND(G252*H252,2)</f>
        <v>19498.38</v>
      </c>
      <c r="J252" s="185">
        <f>IF((G252-D252)&gt;0,G252-D252,0)</f>
        <v>0</v>
      </c>
      <c r="K252" s="185">
        <f>IF((I252-F252)&gt;0,I252-F252,0)</f>
        <v>0</v>
      </c>
      <c r="L252" s="185">
        <f>IF((G252-D252)&lt;0,G252-D252,0)</f>
        <v>0</v>
      </c>
      <c r="M252" s="185">
        <f>IF((I252-F252)&lt;0,I252-F252,0)</f>
        <v>0</v>
      </c>
    </row>
    <row r="253" s="167" customFormat="1" ht="13" customHeight="1" spans="1:13">
      <c r="A253" s="145">
        <v>266</v>
      </c>
      <c r="B253" s="184" t="s">
        <v>689</v>
      </c>
      <c r="C253" s="212" t="s">
        <v>690</v>
      </c>
      <c r="D253" s="185">
        <v>954</v>
      </c>
      <c r="E253" s="185">
        <v>40.28</v>
      </c>
      <c r="F253" s="185">
        <v>38427.12</v>
      </c>
      <c r="G253" s="196">
        <v>954</v>
      </c>
      <c r="H253" s="185">
        <f>E253</f>
        <v>40.28</v>
      </c>
      <c r="I253" s="185">
        <f>ROUND(G253*H253,2)</f>
        <v>38427.12</v>
      </c>
      <c r="J253" s="185">
        <f>IF((G253-D253)&gt;0,G253-D253,0)</f>
        <v>0</v>
      </c>
      <c r="K253" s="185">
        <f>IF((I253-F253)&gt;0,I253-F253,0)</f>
        <v>0</v>
      </c>
      <c r="L253" s="185">
        <f>IF((G253-D253)&lt;0,G253-D253,0)</f>
        <v>0</v>
      </c>
      <c r="M253" s="185">
        <f>IF((I253-F253)&lt;0,I253-F253,0)</f>
        <v>0</v>
      </c>
    </row>
    <row r="254" s="167" customFormat="1" ht="13" customHeight="1" spans="1:13">
      <c r="A254" s="145">
        <v>267</v>
      </c>
      <c r="B254" s="184" t="s">
        <v>691</v>
      </c>
      <c r="C254" s="212" t="s">
        <v>692</v>
      </c>
      <c r="D254" s="185">
        <v>266</v>
      </c>
      <c r="E254" s="185">
        <v>67.78</v>
      </c>
      <c r="F254" s="185">
        <v>18029.48</v>
      </c>
      <c r="G254" s="196">
        <v>266</v>
      </c>
      <c r="H254" s="185">
        <f>E254</f>
        <v>67.78</v>
      </c>
      <c r="I254" s="185">
        <f>ROUND(G254*H254,2)</f>
        <v>18029.48</v>
      </c>
      <c r="J254" s="185">
        <f>IF((G254-D254)&gt;0,G254-D254,0)</f>
        <v>0</v>
      </c>
      <c r="K254" s="185">
        <f>IF((I254-F254)&gt;0,I254-F254,0)</f>
        <v>0</v>
      </c>
      <c r="L254" s="185">
        <f>IF((G254-D254)&lt;0,G254-D254,0)</f>
        <v>0</v>
      </c>
      <c r="M254" s="185">
        <f>IF((I254-F254)&lt;0,I254-F254,0)</f>
        <v>0</v>
      </c>
    </row>
    <row r="255" s="167" customFormat="1" ht="13" customHeight="1" spans="1:13">
      <c r="A255" s="145">
        <v>268</v>
      </c>
      <c r="B255" s="184" t="s">
        <v>693</v>
      </c>
      <c r="C255" s="212" t="s">
        <v>694</v>
      </c>
      <c r="D255" s="185">
        <v>136</v>
      </c>
      <c r="E255" s="185">
        <v>10.61</v>
      </c>
      <c r="F255" s="185">
        <v>1442.96</v>
      </c>
      <c r="G255" s="196">
        <v>136</v>
      </c>
      <c r="H255" s="185">
        <f t="shared" ref="H255:H261" si="38">E255</f>
        <v>10.61</v>
      </c>
      <c r="I255" s="185">
        <f t="shared" ref="I255:I261" si="39">ROUND(G255*H255,2)</f>
        <v>1442.96</v>
      </c>
      <c r="J255" s="185">
        <f>IF((G255-D255)&gt;0,G255-D255,0)</f>
        <v>0</v>
      </c>
      <c r="K255" s="185">
        <f>IF((I255-F255)&gt;0,I255-F255,0)</f>
        <v>0</v>
      </c>
      <c r="L255" s="185">
        <f>IF((G255-D255)&lt;0,G255-D255,0)</f>
        <v>0</v>
      </c>
      <c r="M255" s="185">
        <f>IF((I255-F255)&lt;0,I255-F255,0)</f>
        <v>0</v>
      </c>
    </row>
    <row r="256" s="167" customFormat="1" ht="13" customHeight="1" spans="1:13">
      <c r="A256" s="145">
        <v>269</v>
      </c>
      <c r="B256" s="184" t="s">
        <v>695</v>
      </c>
      <c r="C256" s="212" t="s">
        <v>696</v>
      </c>
      <c r="D256" s="185">
        <v>1275</v>
      </c>
      <c r="E256" s="185">
        <v>19.16</v>
      </c>
      <c r="F256" s="185">
        <v>24429</v>
      </c>
      <c r="G256" s="196">
        <v>1275</v>
      </c>
      <c r="H256" s="185">
        <f t="shared" si="38"/>
        <v>19.16</v>
      </c>
      <c r="I256" s="185">
        <f t="shared" si="39"/>
        <v>24429</v>
      </c>
      <c r="J256" s="185">
        <f>IF((G256-D256)&gt;0,G256-D256,0)</f>
        <v>0</v>
      </c>
      <c r="K256" s="185">
        <f>IF((I256-F256)&gt;0,I256-F256,0)</f>
        <v>0</v>
      </c>
      <c r="L256" s="185">
        <f>IF((G256-D256)&lt;0,G256-D256,0)</f>
        <v>0</v>
      </c>
      <c r="M256" s="185">
        <f>IF((I256-F256)&lt;0,I256-F256,0)</f>
        <v>0</v>
      </c>
    </row>
    <row r="257" s="167" customFormat="1" ht="13" customHeight="1" spans="1:13">
      <c r="A257" s="145">
        <v>270</v>
      </c>
      <c r="B257" s="184" t="s">
        <v>697</v>
      </c>
      <c r="C257" s="212" t="s">
        <v>698</v>
      </c>
      <c r="D257" s="185">
        <v>1145</v>
      </c>
      <c r="E257" s="185">
        <v>38.98</v>
      </c>
      <c r="F257" s="185">
        <v>44632.1</v>
      </c>
      <c r="G257" s="196">
        <v>1145</v>
      </c>
      <c r="H257" s="185">
        <f t="shared" si="38"/>
        <v>38.98</v>
      </c>
      <c r="I257" s="185">
        <f t="shared" si="39"/>
        <v>44632.1</v>
      </c>
      <c r="J257" s="185">
        <f>IF((G257-D257)&gt;0,G257-D257,0)</f>
        <v>0</v>
      </c>
      <c r="K257" s="185">
        <f>IF((I257-F257)&gt;0,I257-F257,0)</f>
        <v>0</v>
      </c>
      <c r="L257" s="185">
        <f>IF((G257-D257)&lt;0,G257-D257,0)</f>
        <v>0</v>
      </c>
      <c r="M257" s="185">
        <f>IF((I257-F257)&lt;0,I257-F257,0)</f>
        <v>0</v>
      </c>
    </row>
    <row r="258" s="167" customFormat="1" ht="13" customHeight="1" spans="1:13">
      <c r="A258" s="145">
        <v>271</v>
      </c>
      <c r="B258" s="184" t="s">
        <v>699</v>
      </c>
      <c r="C258" s="212" t="s">
        <v>700</v>
      </c>
      <c r="D258" s="185">
        <v>75</v>
      </c>
      <c r="E258" s="185">
        <v>71.51</v>
      </c>
      <c r="F258" s="185">
        <v>5363.25</v>
      </c>
      <c r="G258" s="196">
        <v>75</v>
      </c>
      <c r="H258" s="185">
        <f t="shared" si="38"/>
        <v>71.51</v>
      </c>
      <c r="I258" s="185">
        <f t="shared" si="39"/>
        <v>5363.25</v>
      </c>
      <c r="J258" s="185">
        <f>IF((G258-D258)&gt;0,G258-D258,0)</f>
        <v>0</v>
      </c>
      <c r="K258" s="185">
        <f>IF((I258-F258)&gt;0,I258-F258,0)</f>
        <v>0</v>
      </c>
      <c r="L258" s="185">
        <f>IF((G258-D258)&lt;0,G258-D258,0)</f>
        <v>0</v>
      </c>
      <c r="M258" s="185">
        <f>IF((I258-F258)&lt;0,I258-F258,0)</f>
        <v>0</v>
      </c>
    </row>
    <row r="259" s="167" customFormat="1" ht="13" customHeight="1" spans="1:13">
      <c r="A259" s="145">
        <v>272</v>
      </c>
      <c r="B259" s="184" t="s">
        <v>701</v>
      </c>
      <c r="C259" s="212" t="s">
        <v>702</v>
      </c>
      <c r="D259" s="185">
        <v>145</v>
      </c>
      <c r="E259" s="185">
        <v>57.54</v>
      </c>
      <c r="F259" s="185">
        <v>8343.3</v>
      </c>
      <c r="G259" s="196">
        <v>145</v>
      </c>
      <c r="H259" s="185">
        <f t="shared" si="38"/>
        <v>57.54</v>
      </c>
      <c r="I259" s="185">
        <f t="shared" si="39"/>
        <v>8343.3</v>
      </c>
      <c r="J259" s="185">
        <f>IF((G259-D259)&gt;0,G259-D259,0)</f>
        <v>0</v>
      </c>
      <c r="K259" s="185">
        <f>IF((I259-F259)&gt;0,I259-F259,0)</f>
        <v>0</v>
      </c>
      <c r="L259" s="185">
        <f>IF((G259-D259)&lt;0,G259-D259,0)</f>
        <v>0</v>
      </c>
      <c r="M259" s="185">
        <f>IF((I259-F259)&lt;0,I259-F259,0)</f>
        <v>0</v>
      </c>
    </row>
    <row r="260" s="167" customFormat="1" ht="13" customHeight="1" spans="1:13">
      <c r="A260" s="145">
        <v>273</v>
      </c>
      <c r="B260" s="184" t="s">
        <v>703</v>
      </c>
      <c r="C260" s="212" t="s">
        <v>704</v>
      </c>
      <c r="D260" s="185">
        <v>83</v>
      </c>
      <c r="E260" s="185">
        <v>51.25</v>
      </c>
      <c r="F260" s="185">
        <v>4253.75</v>
      </c>
      <c r="G260" s="196">
        <v>83</v>
      </c>
      <c r="H260" s="185">
        <f t="shared" si="38"/>
        <v>51.25</v>
      </c>
      <c r="I260" s="185">
        <f t="shared" si="39"/>
        <v>4253.75</v>
      </c>
      <c r="J260" s="185">
        <f>IF((G260-D260)&gt;0,G260-D260,0)</f>
        <v>0</v>
      </c>
      <c r="K260" s="185">
        <f>IF((I260-F260)&gt;0,I260-F260,0)</f>
        <v>0</v>
      </c>
      <c r="L260" s="185">
        <f>IF((G260-D260)&lt;0,G260-D260,0)</f>
        <v>0</v>
      </c>
      <c r="M260" s="185">
        <f>IF((I260-F260)&lt;0,I260-F260,0)</f>
        <v>0</v>
      </c>
    </row>
    <row r="261" s="167" customFormat="1" ht="13" customHeight="1" spans="1:13">
      <c r="A261" s="145">
        <v>274</v>
      </c>
      <c r="B261" s="184" t="s">
        <v>705</v>
      </c>
      <c r="C261" s="212" t="s">
        <v>706</v>
      </c>
      <c r="D261" s="185">
        <v>155</v>
      </c>
      <c r="E261" s="185">
        <v>54.95</v>
      </c>
      <c r="F261" s="185">
        <v>8517.25</v>
      </c>
      <c r="G261" s="196">
        <v>155</v>
      </c>
      <c r="H261" s="185">
        <f t="shared" si="38"/>
        <v>54.95</v>
      </c>
      <c r="I261" s="185">
        <f t="shared" si="39"/>
        <v>8517.25</v>
      </c>
      <c r="J261" s="185">
        <f>IF((G261-D261)&gt;0,G261-D261,0)</f>
        <v>0</v>
      </c>
      <c r="K261" s="185">
        <f>IF((I261-F261)&gt;0,I261-F261,0)</f>
        <v>0</v>
      </c>
      <c r="L261" s="185">
        <f>IF((G261-D261)&lt;0,G261-D261,0)</f>
        <v>0</v>
      </c>
      <c r="M261" s="185">
        <f>IF((I261-F261)&lt;0,I261-F261,0)</f>
        <v>0</v>
      </c>
    </row>
    <row r="262" s="167" customFormat="1" ht="13" customHeight="1" spans="1:13">
      <c r="A262" s="145">
        <v>276</v>
      </c>
      <c r="B262" s="184" t="s">
        <v>707</v>
      </c>
      <c r="C262" s="212" t="s">
        <v>708</v>
      </c>
      <c r="D262" s="185">
        <v>849</v>
      </c>
      <c r="E262" s="185">
        <v>0.54</v>
      </c>
      <c r="F262" s="185">
        <v>458.46</v>
      </c>
      <c r="G262" s="196">
        <v>849</v>
      </c>
      <c r="H262" s="185">
        <f>E262</f>
        <v>0.54</v>
      </c>
      <c r="I262" s="185">
        <f>ROUND(G262*H262,2)</f>
        <v>458.46</v>
      </c>
      <c r="J262" s="185">
        <f>IF((G262-D262)&gt;0,G262-D262,0)</f>
        <v>0</v>
      </c>
      <c r="K262" s="185">
        <f>IF((I262-F262)&gt;0,I262-F262,0)</f>
        <v>0</v>
      </c>
      <c r="L262" s="185">
        <f>IF((G262-D262)&lt;0,G262-D262,0)</f>
        <v>0</v>
      </c>
      <c r="M262" s="185">
        <f>IF((I262-F262)&lt;0,I262-F262,0)</f>
        <v>0</v>
      </c>
    </row>
    <row r="263" s="167" customFormat="1" ht="13" customHeight="1" spans="1:13">
      <c r="A263" s="145">
        <v>277</v>
      </c>
      <c r="B263" s="184" t="s">
        <v>709</v>
      </c>
      <c r="C263" s="212" t="s">
        <v>710</v>
      </c>
      <c r="D263" s="185">
        <v>700</v>
      </c>
      <c r="E263" s="185">
        <v>0.63</v>
      </c>
      <c r="F263" s="185">
        <v>441</v>
      </c>
      <c r="G263" s="196">
        <v>700</v>
      </c>
      <c r="H263" s="185">
        <f>E263</f>
        <v>0.63</v>
      </c>
      <c r="I263" s="185">
        <f>ROUND(G263*H263,2)</f>
        <v>441</v>
      </c>
      <c r="J263" s="185">
        <f>IF((G263-D263)&gt;0,G263-D263,0)</f>
        <v>0</v>
      </c>
      <c r="K263" s="185">
        <f>IF((I263-F263)&gt;0,I263-F263,0)</f>
        <v>0</v>
      </c>
      <c r="L263" s="185">
        <f>IF((G263-D263)&lt;0,G263-D263,0)</f>
        <v>0</v>
      </c>
      <c r="M263" s="185">
        <f>IF((I263-F263)&lt;0,I263-F263,0)</f>
        <v>0</v>
      </c>
    </row>
    <row r="264" s="167" customFormat="1" ht="13" customHeight="1" spans="1:13">
      <c r="A264" s="145">
        <v>278</v>
      </c>
      <c r="B264" s="184" t="s">
        <v>711</v>
      </c>
      <c r="C264" s="212" t="s">
        <v>712</v>
      </c>
      <c r="D264" s="185">
        <v>94</v>
      </c>
      <c r="E264" s="185">
        <v>13.7</v>
      </c>
      <c r="F264" s="185">
        <v>1287.8</v>
      </c>
      <c r="G264" s="196">
        <v>94</v>
      </c>
      <c r="H264" s="185">
        <f>E264</f>
        <v>13.7</v>
      </c>
      <c r="I264" s="185">
        <f>ROUND(G264*H264,2)</f>
        <v>1287.8</v>
      </c>
      <c r="J264" s="185">
        <f>IF((G264-D264)&gt;0,G264-D264,0)</f>
        <v>0</v>
      </c>
      <c r="K264" s="185">
        <f>IF((I264-F264)&gt;0,I264-F264,0)</f>
        <v>0</v>
      </c>
      <c r="L264" s="185">
        <f>IF((G264-D264)&lt;0,G264-D264,0)</f>
        <v>0</v>
      </c>
      <c r="M264" s="185">
        <f>IF((I264-F264)&lt;0,I264-F264,0)</f>
        <v>0</v>
      </c>
    </row>
    <row r="265" s="167" customFormat="1" ht="13" customHeight="1" spans="1:13">
      <c r="A265" s="145">
        <v>279</v>
      </c>
      <c r="B265" s="184" t="s">
        <v>713</v>
      </c>
      <c r="C265" s="212" t="s">
        <v>714</v>
      </c>
      <c r="D265" s="185">
        <v>996</v>
      </c>
      <c r="E265" s="185">
        <v>0.63</v>
      </c>
      <c r="F265" s="185">
        <v>627.48</v>
      </c>
      <c r="G265" s="196">
        <v>996</v>
      </c>
      <c r="H265" s="185">
        <f>E265</f>
        <v>0.63</v>
      </c>
      <c r="I265" s="185">
        <f>ROUND(G265*H265,2)</f>
        <v>627.48</v>
      </c>
      <c r="J265" s="185">
        <f>IF((G265-D265)&gt;0,G265-D265,0)</f>
        <v>0</v>
      </c>
      <c r="K265" s="185">
        <f>IF((I265-F265)&gt;0,I265-F265,0)</f>
        <v>0</v>
      </c>
      <c r="L265" s="185">
        <f>IF((G265-D265)&lt;0,G265-D265,0)</f>
        <v>0</v>
      </c>
      <c r="M265" s="185">
        <f>IF((I265-F265)&lt;0,I265-F265,0)</f>
        <v>0</v>
      </c>
    </row>
    <row r="266" s="167" customFormat="1" ht="13" customHeight="1" spans="1:13">
      <c r="A266" s="145">
        <v>280</v>
      </c>
      <c r="B266" s="184" t="s">
        <v>715</v>
      </c>
      <c r="C266" s="212" t="s">
        <v>716</v>
      </c>
      <c r="D266" s="185">
        <v>25</v>
      </c>
      <c r="E266" s="185">
        <v>27.36</v>
      </c>
      <c r="F266" s="185">
        <v>684</v>
      </c>
      <c r="G266" s="196">
        <v>25</v>
      </c>
      <c r="H266" s="185">
        <f>E266</f>
        <v>27.36</v>
      </c>
      <c r="I266" s="185">
        <f>ROUND(G266*H266,2)</f>
        <v>684</v>
      </c>
      <c r="J266" s="185">
        <f>IF((G266-D266)&gt;0,G266-D266,0)</f>
        <v>0</v>
      </c>
      <c r="K266" s="185">
        <f>IF((I266-F266)&gt;0,I266-F266,0)</f>
        <v>0</v>
      </c>
      <c r="L266" s="185">
        <f>IF((G266-D266)&lt;0,G266-D266,0)</f>
        <v>0</v>
      </c>
      <c r="M266" s="185">
        <f>IF((I266-F266)&lt;0,I266-F266,0)</f>
        <v>0</v>
      </c>
    </row>
    <row r="267" s="167" customFormat="1" ht="13" customHeight="1" spans="1:13">
      <c r="A267" s="145">
        <v>281</v>
      </c>
      <c r="B267" s="184" t="s">
        <v>717</v>
      </c>
      <c r="C267" s="212" t="s">
        <v>718</v>
      </c>
      <c r="D267" s="185">
        <v>160</v>
      </c>
      <c r="E267" s="185">
        <v>9.32</v>
      </c>
      <c r="F267" s="185">
        <v>1491.2</v>
      </c>
      <c r="G267" s="196">
        <v>160</v>
      </c>
      <c r="H267" s="185">
        <f>E267</f>
        <v>9.32</v>
      </c>
      <c r="I267" s="185">
        <f>ROUND(G267*H267,2)</f>
        <v>1491.2</v>
      </c>
      <c r="J267" s="185">
        <f>IF((G267-D267)&gt;0,G267-D267,0)</f>
        <v>0</v>
      </c>
      <c r="K267" s="185">
        <f>IF((I267-F267)&gt;0,I267-F267,0)</f>
        <v>0</v>
      </c>
      <c r="L267" s="185">
        <f>IF((G267-D267)&lt;0,G267-D267,0)</f>
        <v>0</v>
      </c>
      <c r="M267" s="185">
        <f>IF((I267-F267)&lt;0,I267-F267,0)</f>
        <v>0</v>
      </c>
    </row>
    <row r="268" s="167" customFormat="1" ht="13" customHeight="1" spans="1:13">
      <c r="A268" s="145">
        <v>282</v>
      </c>
      <c r="B268" s="184" t="s">
        <v>719</v>
      </c>
      <c r="C268" s="212" t="s">
        <v>720</v>
      </c>
      <c r="D268" s="185">
        <v>160</v>
      </c>
      <c r="E268" s="185">
        <v>9.32</v>
      </c>
      <c r="F268" s="185">
        <v>1491.2</v>
      </c>
      <c r="G268" s="196">
        <v>160</v>
      </c>
      <c r="H268" s="185">
        <f>E268</f>
        <v>9.32</v>
      </c>
      <c r="I268" s="185">
        <f>ROUND(G268*H268,2)</f>
        <v>1491.2</v>
      </c>
      <c r="J268" s="185">
        <f>IF((G268-D268)&gt;0,G268-D268,0)</f>
        <v>0</v>
      </c>
      <c r="K268" s="185">
        <f>IF((I268-F268)&gt;0,I268-F268,0)</f>
        <v>0</v>
      </c>
      <c r="L268" s="185">
        <f>IF((G268-D268)&lt;0,G268-D268,0)</f>
        <v>0</v>
      </c>
      <c r="M268" s="185">
        <f>IF((I268-F268)&lt;0,I268-F268,0)</f>
        <v>0</v>
      </c>
    </row>
    <row r="269" s="167" customFormat="1" ht="13" customHeight="1" spans="1:13">
      <c r="A269" s="145">
        <v>283</v>
      </c>
      <c r="B269" s="184" t="s">
        <v>721</v>
      </c>
      <c r="C269" s="212" t="s">
        <v>722</v>
      </c>
      <c r="D269" s="185">
        <v>5</v>
      </c>
      <c r="E269" s="185">
        <v>31.79487</v>
      </c>
      <c r="F269" s="185">
        <v>158.97</v>
      </c>
      <c r="G269" s="196">
        <v>5</v>
      </c>
      <c r="H269" s="185">
        <f>E269</f>
        <v>31.79487</v>
      </c>
      <c r="I269" s="185">
        <f>ROUND(G269*H269,2)</f>
        <v>158.97</v>
      </c>
      <c r="J269" s="185">
        <f>IF((G269-D269)&gt;0,G269-D269,0)</f>
        <v>0</v>
      </c>
      <c r="K269" s="185">
        <f>IF((I269-F269)&gt;0,I269-F269,0)</f>
        <v>0</v>
      </c>
      <c r="L269" s="185">
        <f>IF((G269-D269)&lt;0,G269-D269,0)</f>
        <v>0</v>
      </c>
      <c r="M269" s="185">
        <f>IF((I269-F269)&lt;0,I269-F269,0)</f>
        <v>0</v>
      </c>
    </row>
    <row r="270" s="167" customFormat="1" ht="13" customHeight="1" spans="1:13">
      <c r="A270" s="145">
        <v>285</v>
      </c>
      <c r="B270" s="184" t="s">
        <v>723</v>
      </c>
      <c r="C270" s="212" t="s">
        <v>724</v>
      </c>
      <c r="D270" s="185">
        <v>23</v>
      </c>
      <c r="E270" s="185">
        <v>16.69</v>
      </c>
      <c r="F270" s="185">
        <v>383.87</v>
      </c>
      <c r="G270" s="196">
        <v>23</v>
      </c>
      <c r="H270" s="185">
        <f>E270</f>
        <v>16.69</v>
      </c>
      <c r="I270" s="185">
        <f>ROUND(G270*H270,2)</f>
        <v>383.87</v>
      </c>
      <c r="J270" s="185">
        <f>IF((G270-D270)&gt;0,G270-D270,0)</f>
        <v>0</v>
      </c>
      <c r="K270" s="185">
        <f>IF((I270-F270)&gt;0,I270-F270,0)</f>
        <v>0</v>
      </c>
      <c r="L270" s="185">
        <f>IF((G270-D270)&lt;0,G270-D270,0)</f>
        <v>0</v>
      </c>
      <c r="M270" s="185">
        <f>IF((I270-F270)&lt;0,I270-F270,0)</f>
        <v>0</v>
      </c>
    </row>
    <row r="271" s="167" customFormat="1" ht="13" customHeight="1" spans="1:13">
      <c r="A271" s="145">
        <v>286</v>
      </c>
      <c r="B271" s="184" t="s">
        <v>725</v>
      </c>
      <c r="C271" s="212" t="s">
        <v>726</v>
      </c>
      <c r="D271" s="185">
        <v>20</v>
      </c>
      <c r="E271" s="185">
        <v>17.97</v>
      </c>
      <c r="F271" s="185">
        <v>359.4</v>
      </c>
      <c r="G271" s="196">
        <v>20</v>
      </c>
      <c r="H271" s="185">
        <f>E271</f>
        <v>17.97</v>
      </c>
      <c r="I271" s="185">
        <f>ROUND(G271*H271,2)</f>
        <v>359.4</v>
      </c>
      <c r="J271" s="185">
        <f>IF((G271-D271)&gt;0,G271-D271,0)</f>
        <v>0</v>
      </c>
      <c r="K271" s="185">
        <f>IF((I271-F271)&gt;0,I271-F271,0)</f>
        <v>0</v>
      </c>
      <c r="L271" s="185">
        <f>IF((G271-D271)&lt;0,G271-D271,0)</f>
        <v>0</v>
      </c>
      <c r="M271" s="185">
        <f>IF((I271-F271)&lt;0,I271-F271,0)</f>
        <v>0</v>
      </c>
    </row>
    <row r="272" s="167" customFormat="1" ht="13" customHeight="1" spans="1:13">
      <c r="A272" s="145">
        <v>287</v>
      </c>
      <c r="B272" s="184" t="s">
        <v>727</v>
      </c>
      <c r="C272" s="212" t="s">
        <v>728</v>
      </c>
      <c r="D272" s="185">
        <v>38</v>
      </c>
      <c r="E272" s="185">
        <v>30.36</v>
      </c>
      <c r="F272" s="185">
        <v>1153.68</v>
      </c>
      <c r="G272" s="196">
        <v>38</v>
      </c>
      <c r="H272" s="185">
        <f>E272</f>
        <v>30.36</v>
      </c>
      <c r="I272" s="185">
        <f>ROUND(G272*H272,2)</f>
        <v>1153.68</v>
      </c>
      <c r="J272" s="185">
        <f>IF((G272-D272)&gt;0,G272-D272,0)</f>
        <v>0</v>
      </c>
      <c r="K272" s="185">
        <f>IF((I272-F272)&gt;0,I272-F272,0)</f>
        <v>0</v>
      </c>
      <c r="L272" s="185">
        <f>IF((G272-D272)&lt;0,G272-D272,0)</f>
        <v>0</v>
      </c>
      <c r="M272" s="185">
        <f>IF((I272-F272)&lt;0,I272-F272,0)</f>
        <v>0</v>
      </c>
    </row>
    <row r="273" s="167" customFormat="1" ht="13" customHeight="1" spans="1:13">
      <c r="A273" s="145">
        <v>288</v>
      </c>
      <c r="B273" s="184" t="s">
        <v>729</v>
      </c>
      <c r="C273" s="212" t="s">
        <v>730</v>
      </c>
      <c r="D273" s="185">
        <v>102</v>
      </c>
      <c r="E273" s="185">
        <v>16.72</v>
      </c>
      <c r="F273" s="185">
        <v>1705.44</v>
      </c>
      <c r="G273" s="196">
        <v>102</v>
      </c>
      <c r="H273" s="185">
        <f>E273</f>
        <v>16.72</v>
      </c>
      <c r="I273" s="185">
        <f>ROUND(G273*H273,2)</f>
        <v>1705.44</v>
      </c>
      <c r="J273" s="185">
        <f>IF((G273-D273)&gt;0,G273-D273,0)</f>
        <v>0</v>
      </c>
      <c r="K273" s="185">
        <f>IF((I273-F273)&gt;0,I273-F273,0)</f>
        <v>0</v>
      </c>
      <c r="L273" s="185">
        <f>IF((G273-D273)&lt;0,G273-D273,0)</f>
        <v>0</v>
      </c>
      <c r="M273" s="185">
        <f>IF((I273-F273)&lt;0,I273-F273,0)</f>
        <v>0</v>
      </c>
    </row>
    <row r="274" s="167" customFormat="1" ht="13" customHeight="1" spans="1:13">
      <c r="A274" s="145">
        <v>290</v>
      </c>
      <c r="B274" s="184" t="s">
        <v>731</v>
      </c>
      <c r="C274" s="212" t="s">
        <v>732</v>
      </c>
      <c r="D274" s="185">
        <v>1047</v>
      </c>
      <c r="E274" s="185">
        <v>0.2735</v>
      </c>
      <c r="F274" s="185">
        <v>286.35</v>
      </c>
      <c r="G274" s="196">
        <v>1047</v>
      </c>
      <c r="H274" s="185">
        <f>E274</f>
        <v>0.2735</v>
      </c>
      <c r="I274" s="185">
        <f>ROUND(G274*H274,2)</f>
        <v>286.35</v>
      </c>
      <c r="J274" s="185">
        <f>IF((G274-D274)&gt;0,G274-D274,0)</f>
        <v>0</v>
      </c>
      <c r="K274" s="185">
        <f>IF((I274-F274)&gt;0,I274-F274,0)</f>
        <v>0</v>
      </c>
      <c r="L274" s="185">
        <f>IF((G274-D274)&lt;0,G274-D274,0)</f>
        <v>0</v>
      </c>
      <c r="M274" s="185">
        <f>IF((I274-F274)&lt;0,I274-F274,0)</f>
        <v>0</v>
      </c>
    </row>
    <row r="275" s="167" customFormat="1" ht="13" customHeight="1" spans="1:13">
      <c r="A275" s="145">
        <v>293</v>
      </c>
      <c r="B275" s="184" t="s">
        <v>733</v>
      </c>
      <c r="C275" s="212" t="s">
        <v>734</v>
      </c>
      <c r="D275" s="185">
        <v>39</v>
      </c>
      <c r="E275" s="185">
        <v>26.98176</v>
      </c>
      <c r="F275" s="185">
        <v>1052.29</v>
      </c>
      <c r="G275" s="196">
        <v>39</v>
      </c>
      <c r="H275" s="185">
        <f>E275</f>
        <v>26.98176</v>
      </c>
      <c r="I275" s="185">
        <f>ROUND(G275*H275,2)</f>
        <v>1052.29</v>
      </c>
      <c r="J275" s="185">
        <f>IF((G275-D275)&gt;0,G275-D275,0)</f>
        <v>0</v>
      </c>
      <c r="K275" s="185">
        <f>IF((I275-F275)&gt;0,I275-F275,0)</f>
        <v>0</v>
      </c>
      <c r="L275" s="185">
        <f>IF((G275-D275)&lt;0,G275-D275,0)</f>
        <v>0</v>
      </c>
      <c r="M275" s="185">
        <f>IF((I275-F275)&lt;0,I275-F275,0)</f>
        <v>0</v>
      </c>
    </row>
    <row r="276" s="167" customFormat="1" ht="13" customHeight="1" spans="1:13">
      <c r="A276" s="145">
        <v>295</v>
      </c>
      <c r="B276" s="213" t="s">
        <v>735</v>
      </c>
      <c r="C276" s="214" t="s">
        <v>736</v>
      </c>
      <c r="D276" s="185">
        <v>1</v>
      </c>
      <c r="E276" s="185">
        <v>5.02</v>
      </c>
      <c r="F276" s="185">
        <v>5.02</v>
      </c>
      <c r="G276" s="196">
        <v>0</v>
      </c>
      <c r="H276" s="185">
        <f t="shared" ref="H276:H287" si="40">E276</f>
        <v>5.02</v>
      </c>
      <c r="I276" s="185">
        <f t="shared" ref="I276:I287" si="41">ROUND(G276*H276,2)</f>
        <v>0</v>
      </c>
      <c r="J276" s="185">
        <f t="shared" ref="J276:J287" si="42">IF((G276-D276)&gt;0,G276-D276,0)</f>
        <v>0</v>
      </c>
      <c r="K276" s="185">
        <f t="shared" ref="K276:K287" si="43">IF((I276-F276)&gt;0,I276-F276,0)</f>
        <v>0</v>
      </c>
      <c r="L276" s="185">
        <f t="shared" ref="L276:L287" si="44">IF((G276-D276)&lt;0,G276-D276,0)</f>
        <v>-1</v>
      </c>
      <c r="M276" s="185">
        <f t="shared" ref="M276:M287" si="45">IF((I276-F276)&lt;0,I276-F276,0)</f>
        <v>-5.02</v>
      </c>
    </row>
    <row r="277" s="167" customFormat="1" ht="13" customHeight="1" spans="1:13">
      <c r="A277" s="145">
        <v>296</v>
      </c>
      <c r="B277" s="184" t="s">
        <v>737</v>
      </c>
      <c r="C277" s="212" t="s">
        <v>738</v>
      </c>
      <c r="D277" s="185">
        <v>1644</v>
      </c>
      <c r="E277" s="185">
        <v>37.92</v>
      </c>
      <c r="F277" s="185">
        <v>62340.48</v>
      </c>
      <c r="G277" s="196">
        <v>1644</v>
      </c>
      <c r="H277" s="185">
        <f t="shared" si="40"/>
        <v>37.92</v>
      </c>
      <c r="I277" s="185">
        <f t="shared" si="41"/>
        <v>62340.48</v>
      </c>
      <c r="J277" s="185">
        <f t="shared" si="42"/>
        <v>0</v>
      </c>
      <c r="K277" s="185">
        <f t="shared" si="43"/>
        <v>0</v>
      </c>
      <c r="L277" s="185">
        <f t="shared" si="44"/>
        <v>0</v>
      </c>
      <c r="M277" s="185">
        <f t="shared" si="45"/>
        <v>0</v>
      </c>
    </row>
    <row r="278" s="167" customFormat="1" ht="13" customHeight="1" spans="1:13">
      <c r="A278" s="145">
        <v>297</v>
      </c>
      <c r="B278" s="184" t="s">
        <v>739</v>
      </c>
      <c r="C278" s="212" t="s">
        <v>740</v>
      </c>
      <c r="D278" s="185">
        <v>1756</v>
      </c>
      <c r="E278" s="185">
        <v>36.33</v>
      </c>
      <c r="F278" s="185">
        <v>63795.48</v>
      </c>
      <c r="G278" s="196">
        <v>1756</v>
      </c>
      <c r="H278" s="185">
        <f t="shared" si="40"/>
        <v>36.33</v>
      </c>
      <c r="I278" s="185">
        <f t="shared" si="41"/>
        <v>63795.48</v>
      </c>
      <c r="J278" s="185">
        <f t="shared" si="42"/>
        <v>0</v>
      </c>
      <c r="K278" s="185">
        <f t="shared" si="43"/>
        <v>0</v>
      </c>
      <c r="L278" s="185">
        <f t="shared" si="44"/>
        <v>0</v>
      </c>
      <c r="M278" s="185">
        <f t="shared" si="45"/>
        <v>0</v>
      </c>
    </row>
    <row r="279" s="167" customFormat="1" ht="13" customHeight="1" spans="1:13">
      <c r="A279" s="145">
        <v>298</v>
      </c>
      <c r="B279" s="184" t="s">
        <v>741</v>
      </c>
      <c r="C279" s="212" t="s">
        <v>742</v>
      </c>
      <c r="D279" s="185">
        <v>47</v>
      </c>
      <c r="E279" s="185">
        <v>36.48</v>
      </c>
      <c r="F279" s="185">
        <v>1714.56</v>
      </c>
      <c r="G279" s="196">
        <v>47</v>
      </c>
      <c r="H279" s="185">
        <f t="shared" si="40"/>
        <v>36.48</v>
      </c>
      <c r="I279" s="185">
        <f t="shared" si="41"/>
        <v>1714.56</v>
      </c>
      <c r="J279" s="185">
        <f t="shared" si="42"/>
        <v>0</v>
      </c>
      <c r="K279" s="185">
        <f t="shared" si="43"/>
        <v>0</v>
      </c>
      <c r="L279" s="185">
        <f t="shared" si="44"/>
        <v>0</v>
      </c>
      <c r="M279" s="185">
        <f t="shared" si="45"/>
        <v>0</v>
      </c>
    </row>
    <row r="280" s="167" customFormat="1" ht="13" customHeight="1" spans="1:13">
      <c r="A280" s="145">
        <v>299</v>
      </c>
      <c r="B280" s="189" t="s">
        <v>743</v>
      </c>
      <c r="C280" s="215" t="s">
        <v>744</v>
      </c>
      <c r="D280" s="185">
        <v>50</v>
      </c>
      <c r="E280" s="185">
        <v>34.8</v>
      </c>
      <c r="F280" s="185">
        <v>1740</v>
      </c>
      <c r="G280" s="196">
        <v>50</v>
      </c>
      <c r="H280" s="185">
        <f t="shared" si="40"/>
        <v>34.8</v>
      </c>
      <c r="I280" s="185">
        <f t="shared" si="41"/>
        <v>1740</v>
      </c>
      <c r="J280" s="185">
        <f t="shared" si="42"/>
        <v>0</v>
      </c>
      <c r="K280" s="185">
        <f t="shared" si="43"/>
        <v>0</v>
      </c>
      <c r="L280" s="185">
        <f t="shared" si="44"/>
        <v>0</v>
      </c>
      <c r="M280" s="185">
        <f t="shared" si="45"/>
        <v>0</v>
      </c>
    </row>
    <row r="281" s="167" customFormat="1" ht="13" customHeight="1" spans="1:13">
      <c r="A281" s="145">
        <v>300</v>
      </c>
      <c r="B281" s="189" t="s">
        <v>745</v>
      </c>
      <c r="C281" s="215" t="s">
        <v>746</v>
      </c>
      <c r="D281" s="185">
        <v>13</v>
      </c>
      <c r="E281" s="185">
        <v>67.63</v>
      </c>
      <c r="F281" s="185">
        <v>879.19</v>
      </c>
      <c r="G281" s="196">
        <v>13</v>
      </c>
      <c r="H281" s="185">
        <f t="shared" si="40"/>
        <v>67.63</v>
      </c>
      <c r="I281" s="185">
        <f t="shared" si="41"/>
        <v>879.19</v>
      </c>
      <c r="J281" s="185">
        <f t="shared" si="42"/>
        <v>0</v>
      </c>
      <c r="K281" s="185">
        <f t="shared" si="43"/>
        <v>0</v>
      </c>
      <c r="L281" s="185">
        <f t="shared" si="44"/>
        <v>0</v>
      </c>
      <c r="M281" s="185">
        <f t="shared" si="45"/>
        <v>0</v>
      </c>
    </row>
    <row r="282" s="167" customFormat="1" ht="13" customHeight="1" spans="1:13">
      <c r="A282" s="145">
        <v>301</v>
      </c>
      <c r="B282" s="189" t="s">
        <v>747</v>
      </c>
      <c r="C282" s="215" t="s">
        <v>748</v>
      </c>
      <c r="D282" s="185">
        <v>20</v>
      </c>
      <c r="E282" s="185">
        <v>18.47352</v>
      </c>
      <c r="F282" s="185">
        <v>369.47</v>
      </c>
      <c r="G282" s="196">
        <v>20</v>
      </c>
      <c r="H282" s="185">
        <f t="shared" si="40"/>
        <v>18.47352</v>
      </c>
      <c r="I282" s="185">
        <f t="shared" si="41"/>
        <v>369.47</v>
      </c>
      <c r="J282" s="185">
        <f t="shared" si="42"/>
        <v>0</v>
      </c>
      <c r="K282" s="185">
        <f t="shared" si="43"/>
        <v>0</v>
      </c>
      <c r="L282" s="185">
        <f t="shared" si="44"/>
        <v>0</v>
      </c>
      <c r="M282" s="185">
        <f t="shared" si="45"/>
        <v>0</v>
      </c>
    </row>
    <row r="283" s="167" customFormat="1" ht="13" customHeight="1" spans="1:13">
      <c r="A283" s="145">
        <v>302</v>
      </c>
      <c r="B283" s="189" t="s">
        <v>749</v>
      </c>
      <c r="C283" s="215" t="s">
        <v>750</v>
      </c>
      <c r="D283" s="185">
        <v>271</v>
      </c>
      <c r="E283" s="185">
        <v>26.63061</v>
      </c>
      <c r="F283" s="185">
        <v>7216.9</v>
      </c>
      <c r="G283" s="196">
        <v>271</v>
      </c>
      <c r="H283" s="185">
        <f t="shared" si="40"/>
        <v>26.63061</v>
      </c>
      <c r="I283" s="185">
        <f t="shared" si="41"/>
        <v>7216.9</v>
      </c>
      <c r="J283" s="185">
        <f t="shared" si="42"/>
        <v>0</v>
      </c>
      <c r="K283" s="185">
        <f t="shared" si="43"/>
        <v>0</v>
      </c>
      <c r="L283" s="185">
        <f t="shared" si="44"/>
        <v>0</v>
      </c>
      <c r="M283" s="185">
        <f t="shared" si="45"/>
        <v>0</v>
      </c>
    </row>
    <row r="284" s="167" customFormat="1" ht="13" customHeight="1" spans="1:13">
      <c r="A284" s="145">
        <v>303</v>
      </c>
      <c r="B284" s="189" t="s">
        <v>751</v>
      </c>
      <c r="C284" s="215" t="s">
        <v>752</v>
      </c>
      <c r="D284" s="185">
        <v>62</v>
      </c>
      <c r="E284" s="185">
        <v>21.16</v>
      </c>
      <c r="F284" s="185">
        <v>1311.92</v>
      </c>
      <c r="G284" s="196">
        <v>62</v>
      </c>
      <c r="H284" s="185">
        <f t="shared" si="40"/>
        <v>21.16</v>
      </c>
      <c r="I284" s="185">
        <f t="shared" si="41"/>
        <v>1311.92</v>
      </c>
      <c r="J284" s="185">
        <f t="shared" si="42"/>
        <v>0</v>
      </c>
      <c r="K284" s="185">
        <f t="shared" si="43"/>
        <v>0</v>
      </c>
      <c r="L284" s="185">
        <f t="shared" si="44"/>
        <v>0</v>
      </c>
      <c r="M284" s="185">
        <f t="shared" si="45"/>
        <v>0</v>
      </c>
    </row>
    <row r="285" s="167" customFormat="1" ht="13" customHeight="1" spans="1:13">
      <c r="A285" s="145">
        <v>304</v>
      </c>
      <c r="B285" s="189" t="s">
        <v>753</v>
      </c>
      <c r="C285" s="215" t="s">
        <v>754</v>
      </c>
      <c r="D285" s="185">
        <v>50</v>
      </c>
      <c r="E285" s="185">
        <v>33.89</v>
      </c>
      <c r="F285" s="185">
        <v>1694.5</v>
      </c>
      <c r="G285" s="196">
        <v>50</v>
      </c>
      <c r="H285" s="185">
        <f t="shared" si="40"/>
        <v>33.89</v>
      </c>
      <c r="I285" s="185">
        <f t="shared" si="41"/>
        <v>1694.5</v>
      </c>
      <c r="J285" s="185">
        <f t="shared" si="42"/>
        <v>0</v>
      </c>
      <c r="K285" s="185">
        <f t="shared" si="43"/>
        <v>0</v>
      </c>
      <c r="L285" s="185">
        <f t="shared" si="44"/>
        <v>0</v>
      </c>
      <c r="M285" s="185">
        <f t="shared" si="45"/>
        <v>0</v>
      </c>
    </row>
    <row r="286" s="167" customFormat="1" ht="13" customHeight="1" spans="1:13">
      <c r="A286" s="145">
        <v>305</v>
      </c>
      <c r="B286" s="189" t="s">
        <v>755</v>
      </c>
      <c r="C286" s="215" t="s">
        <v>756</v>
      </c>
      <c r="D286" s="185">
        <v>50</v>
      </c>
      <c r="E286" s="185">
        <v>15.62</v>
      </c>
      <c r="F286" s="185">
        <v>781</v>
      </c>
      <c r="G286" s="196">
        <v>50</v>
      </c>
      <c r="H286" s="185">
        <f t="shared" si="40"/>
        <v>15.62</v>
      </c>
      <c r="I286" s="185">
        <f t="shared" si="41"/>
        <v>781</v>
      </c>
      <c r="J286" s="185">
        <f t="shared" si="42"/>
        <v>0</v>
      </c>
      <c r="K286" s="185">
        <f t="shared" si="43"/>
        <v>0</v>
      </c>
      <c r="L286" s="185">
        <f t="shared" si="44"/>
        <v>0</v>
      </c>
      <c r="M286" s="185">
        <f t="shared" si="45"/>
        <v>0</v>
      </c>
    </row>
    <row r="287" s="167" customFormat="1" ht="13" customHeight="1" spans="1:13">
      <c r="A287" s="145">
        <v>306</v>
      </c>
      <c r="B287" s="189" t="s">
        <v>757</v>
      </c>
      <c r="C287" s="215" t="s">
        <v>758</v>
      </c>
      <c r="D287" s="185">
        <v>47</v>
      </c>
      <c r="E287" s="185">
        <v>20</v>
      </c>
      <c r="F287" s="185">
        <v>940</v>
      </c>
      <c r="G287" s="196">
        <v>47</v>
      </c>
      <c r="H287" s="185">
        <f t="shared" si="40"/>
        <v>20</v>
      </c>
      <c r="I287" s="185">
        <f t="shared" si="41"/>
        <v>940</v>
      </c>
      <c r="J287" s="185">
        <f t="shared" si="42"/>
        <v>0</v>
      </c>
      <c r="K287" s="185">
        <f t="shared" si="43"/>
        <v>0</v>
      </c>
      <c r="L287" s="185">
        <f t="shared" si="44"/>
        <v>0</v>
      </c>
      <c r="M287" s="185">
        <f t="shared" si="45"/>
        <v>0</v>
      </c>
    </row>
    <row r="288" s="167" customFormat="1" ht="13" customHeight="1" spans="1:13">
      <c r="A288" s="145">
        <v>311</v>
      </c>
      <c r="B288" s="189" t="s">
        <v>759</v>
      </c>
      <c r="C288" s="215" t="s">
        <v>760</v>
      </c>
      <c r="D288" s="185">
        <v>55</v>
      </c>
      <c r="E288" s="185">
        <v>11.00321</v>
      </c>
      <c r="F288" s="185">
        <v>605.18</v>
      </c>
      <c r="G288" s="196">
        <v>55</v>
      </c>
      <c r="H288" s="185">
        <f>E288</f>
        <v>11.00321</v>
      </c>
      <c r="I288" s="185">
        <f>ROUND(G288*H288,2)</f>
        <v>605.18</v>
      </c>
      <c r="J288" s="185">
        <f>IF((G288-D288)&gt;0,G288-D288,0)</f>
        <v>0</v>
      </c>
      <c r="K288" s="185">
        <f>IF((I288-F288)&gt;0,I288-F288,0)</f>
        <v>0</v>
      </c>
      <c r="L288" s="185">
        <f>IF((G288-D288)&lt;0,G288-D288,0)</f>
        <v>0</v>
      </c>
      <c r="M288" s="185">
        <f>IF((I288-F288)&lt;0,I288-F288,0)</f>
        <v>0</v>
      </c>
    </row>
    <row r="289" s="167" customFormat="1" ht="13" customHeight="1" spans="1:13">
      <c r="A289" s="145">
        <v>312</v>
      </c>
      <c r="B289" s="189" t="s">
        <v>761</v>
      </c>
      <c r="C289" s="215" t="s">
        <v>762</v>
      </c>
      <c r="D289" s="185">
        <v>20</v>
      </c>
      <c r="E289" s="185">
        <v>45.30167</v>
      </c>
      <c r="F289" s="185">
        <v>906.03</v>
      </c>
      <c r="G289" s="196">
        <v>20</v>
      </c>
      <c r="H289" s="185">
        <f>E289</f>
        <v>45.30167</v>
      </c>
      <c r="I289" s="185">
        <f>ROUND(G289*H289,2)</f>
        <v>906.03</v>
      </c>
      <c r="J289" s="185">
        <f>IF((G289-D289)&gt;0,G289-D289,0)</f>
        <v>0</v>
      </c>
      <c r="K289" s="185">
        <f>IF((I289-F289)&gt;0,I289-F289,0)</f>
        <v>0</v>
      </c>
      <c r="L289" s="185">
        <f>IF((G289-D289)&lt;0,G289-D289,0)</f>
        <v>0</v>
      </c>
      <c r="M289" s="185">
        <f>IF((I289-F289)&lt;0,I289-F289,0)</f>
        <v>0</v>
      </c>
    </row>
    <row r="290" s="167" customFormat="1" ht="13" customHeight="1" spans="1:13">
      <c r="A290" s="145">
        <v>313</v>
      </c>
      <c r="B290" s="189" t="s">
        <v>763</v>
      </c>
      <c r="C290" s="215" t="s">
        <v>764</v>
      </c>
      <c r="D290" s="185">
        <v>1</v>
      </c>
      <c r="E290" s="185">
        <v>9.33343</v>
      </c>
      <c r="F290" s="185">
        <v>9.33</v>
      </c>
      <c r="G290" s="196">
        <v>1</v>
      </c>
      <c r="H290" s="185">
        <f>E290</f>
        <v>9.33343</v>
      </c>
      <c r="I290" s="185">
        <f>ROUND(G290*H290,2)</f>
        <v>9.33</v>
      </c>
      <c r="J290" s="185">
        <f>IF((G290-D290)&gt;0,G290-D290,0)</f>
        <v>0</v>
      </c>
      <c r="K290" s="185">
        <f>IF((I290-F290)&gt;0,I290-F290,0)</f>
        <v>0</v>
      </c>
      <c r="L290" s="185">
        <f>IF((G290-D290)&lt;0,G290-D290,0)</f>
        <v>0</v>
      </c>
      <c r="M290" s="185">
        <f>IF((I290-F290)&lt;0,I290-F290,0)</f>
        <v>0</v>
      </c>
    </row>
    <row r="291" s="167" customFormat="1" ht="13" customHeight="1" spans="1:13">
      <c r="A291" s="145">
        <v>314</v>
      </c>
      <c r="B291" s="189" t="s">
        <v>765</v>
      </c>
      <c r="C291" s="215" t="s">
        <v>766</v>
      </c>
      <c r="D291" s="185">
        <v>4</v>
      </c>
      <c r="E291" s="185">
        <v>57.84</v>
      </c>
      <c r="F291" s="185">
        <v>231.36</v>
      </c>
      <c r="G291" s="196">
        <v>4</v>
      </c>
      <c r="H291" s="185">
        <f>E291</f>
        <v>57.84</v>
      </c>
      <c r="I291" s="185">
        <f>ROUND(G291*H291,2)</f>
        <v>231.36</v>
      </c>
      <c r="J291" s="185">
        <f>IF((G291-D291)&gt;0,G291-D291,0)</f>
        <v>0</v>
      </c>
      <c r="K291" s="185">
        <f>IF((I291-F291)&gt;0,I291-F291,0)</f>
        <v>0</v>
      </c>
      <c r="L291" s="185">
        <f>IF((G291-D291)&lt;0,G291-D291,0)</f>
        <v>0</v>
      </c>
      <c r="M291" s="185">
        <f>IF((I291-F291)&lt;0,I291-F291,0)</f>
        <v>0</v>
      </c>
    </row>
    <row r="292" s="167" customFormat="1" ht="13" customHeight="1" spans="1:13">
      <c r="A292" s="145">
        <v>320</v>
      </c>
      <c r="B292" s="189" t="s">
        <v>767</v>
      </c>
      <c r="C292" s="216" t="s">
        <v>768</v>
      </c>
      <c r="D292" s="185">
        <v>39</v>
      </c>
      <c r="E292" s="185">
        <v>50.39</v>
      </c>
      <c r="F292" s="185">
        <v>1965.21</v>
      </c>
      <c r="G292" s="196">
        <v>39</v>
      </c>
      <c r="H292" s="185">
        <f>E292</f>
        <v>50.39</v>
      </c>
      <c r="I292" s="185">
        <f>ROUND(G292*H292,2)</f>
        <v>1965.21</v>
      </c>
      <c r="J292" s="185">
        <f>IF((G292-D292)&gt;0,G292-D292,0)</f>
        <v>0</v>
      </c>
      <c r="K292" s="185">
        <f>IF((I292-F292)&gt;0,I292-F292,0)</f>
        <v>0</v>
      </c>
      <c r="L292" s="185">
        <f>IF((G292-D292)&lt;0,G292-D292,0)</f>
        <v>0</v>
      </c>
      <c r="M292" s="185">
        <f>IF((I292-F292)&lt;0,I292-F292,0)</f>
        <v>0</v>
      </c>
    </row>
    <row r="293" s="167" customFormat="1" ht="13" customHeight="1" spans="1:13">
      <c r="A293" s="145">
        <v>322</v>
      </c>
      <c r="B293" s="184" t="s">
        <v>769</v>
      </c>
      <c r="C293" s="212" t="s">
        <v>770</v>
      </c>
      <c r="D293" s="185">
        <v>1</v>
      </c>
      <c r="E293" s="185">
        <v>47.06</v>
      </c>
      <c r="F293" s="185">
        <v>47.06</v>
      </c>
      <c r="G293" s="196">
        <v>1</v>
      </c>
      <c r="H293" s="185">
        <f>E293</f>
        <v>47.06</v>
      </c>
      <c r="I293" s="185">
        <f>ROUND(G293*H293,2)</f>
        <v>47.06</v>
      </c>
      <c r="J293" s="185">
        <f>IF((G293-D293)&gt;0,G293-D293,0)</f>
        <v>0</v>
      </c>
      <c r="K293" s="185">
        <f>IF((I293-F293)&gt;0,I293-F293,0)</f>
        <v>0</v>
      </c>
      <c r="L293" s="185">
        <f>IF((G293-D293)&lt;0,G293-D293,0)</f>
        <v>0</v>
      </c>
      <c r="M293" s="185">
        <f>IF((I293-F293)&lt;0,I293-F293,0)</f>
        <v>0</v>
      </c>
    </row>
    <row r="294" s="167" customFormat="1" ht="13" customHeight="1" spans="1:13">
      <c r="A294" s="145">
        <v>323</v>
      </c>
      <c r="B294" s="184" t="s">
        <v>771</v>
      </c>
      <c r="C294" s="212" t="s">
        <v>772</v>
      </c>
      <c r="D294" s="185">
        <v>30</v>
      </c>
      <c r="E294" s="185">
        <v>31.97</v>
      </c>
      <c r="F294" s="185">
        <v>959.1</v>
      </c>
      <c r="G294" s="196">
        <v>30</v>
      </c>
      <c r="H294" s="185">
        <f>E294</f>
        <v>31.97</v>
      </c>
      <c r="I294" s="185">
        <f>ROUND(G294*H294,2)</f>
        <v>959.1</v>
      </c>
      <c r="J294" s="185">
        <f>IF((G294-D294)&gt;0,G294-D294,0)</f>
        <v>0</v>
      </c>
      <c r="K294" s="185">
        <f>IF((I294-F294)&gt;0,I294-F294,0)</f>
        <v>0</v>
      </c>
      <c r="L294" s="185">
        <f>IF((G294-D294)&lt;0,G294-D294,0)</f>
        <v>0</v>
      </c>
      <c r="M294" s="185">
        <f>IF((I294-F294)&lt;0,I294-F294,0)</f>
        <v>0</v>
      </c>
    </row>
    <row r="295" s="167" customFormat="1" ht="13" customHeight="1" spans="1:13">
      <c r="A295" s="145">
        <v>325</v>
      </c>
      <c r="B295" s="184" t="s">
        <v>773</v>
      </c>
      <c r="C295" s="212" t="s">
        <v>774</v>
      </c>
      <c r="D295" s="185">
        <v>51</v>
      </c>
      <c r="E295" s="185">
        <v>16.93</v>
      </c>
      <c r="F295" s="185">
        <v>863.43</v>
      </c>
      <c r="G295" s="196">
        <v>51</v>
      </c>
      <c r="H295" s="185">
        <f t="shared" ref="H295:H323" si="46">E295</f>
        <v>16.93</v>
      </c>
      <c r="I295" s="185">
        <f t="shared" ref="I295:I323" si="47">ROUND(G295*H295,2)</f>
        <v>863.43</v>
      </c>
      <c r="J295" s="185">
        <f>IF((G295-D295)&gt;0,G295-D295,0)</f>
        <v>0</v>
      </c>
      <c r="K295" s="185">
        <f>IF((I295-F295)&gt;0,I295-F295,0)</f>
        <v>0</v>
      </c>
      <c r="L295" s="185">
        <f>IF((G295-D295)&lt;0,G295-D295,0)</f>
        <v>0</v>
      </c>
      <c r="M295" s="185">
        <f>IF((I295-F295)&lt;0,I295-F295,0)</f>
        <v>0</v>
      </c>
    </row>
    <row r="296" s="167" customFormat="1" ht="13" customHeight="1" spans="1:13">
      <c r="A296" s="145">
        <v>326</v>
      </c>
      <c r="B296" s="184" t="s">
        <v>775</v>
      </c>
      <c r="C296" s="212" t="s">
        <v>776</v>
      </c>
      <c r="D296" s="185">
        <v>253</v>
      </c>
      <c r="E296" s="185">
        <v>26.64</v>
      </c>
      <c r="F296" s="185">
        <v>6739.92</v>
      </c>
      <c r="G296" s="196">
        <v>253</v>
      </c>
      <c r="H296" s="185">
        <f t="shared" si="46"/>
        <v>26.64</v>
      </c>
      <c r="I296" s="185">
        <f t="shared" si="47"/>
        <v>6739.92</v>
      </c>
      <c r="J296" s="185">
        <f>IF((G296-D296)&gt;0,G296-D296,0)</f>
        <v>0</v>
      </c>
      <c r="K296" s="185">
        <f>IF((I296-F296)&gt;0,I296-F296,0)</f>
        <v>0</v>
      </c>
      <c r="L296" s="185">
        <f>IF((G296-D296)&lt;0,G296-D296,0)</f>
        <v>0</v>
      </c>
      <c r="M296" s="185">
        <f>IF((I296-F296)&lt;0,I296-F296,0)</f>
        <v>0</v>
      </c>
    </row>
    <row r="297" s="167" customFormat="1" ht="13" customHeight="1" spans="1:13">
      <c r="A297" s="145">
        <v>327</v>
      </c>
      <c r="B297" s="184" t="s">
        <v>777</v>
      </c>
      <c r="C297" s="212" t="s">
        <v>778</v>
      </c>
      <c r="D297" s="185">
        <v>450</v>
      </c>
      <c r="E297" s="185">
        <v>75.82</v>
      </c>
      <c r="F297" s="185">
        <v>34119</v>
      </c>
      <c r="G297" s="196">
        <v>450</v>
      </c>
      <c r="H297" s="185">
        <f t="shared" si="46"/>
        <v>75.82</v>
      </c>
      <c r="I297" s="185">
        <f t="shared" si="47"/>
        <v>34119</v>
      </c>
      <c r="J297" s="185">
        <f>IF((G297-D297)&gt;0,G297-D297,0)</f>
        <v>0</v>
      </c>
      <c r="K297" s="185">
        <f>IF((I297-F297)&gt;0,I297-F297,0)</f>
        <v>0</v>
      </c>
      <c r="L297" s="185">
        <f>IF((G297-D297)&lt;0,G297-D297,0)</f>
        <v>0</v>
      </c>
      <c r="M297" s="185">
        <f>IF((I297-F297)&lt;0,I297-F297,0)</f>
        <v>0</v>
      </c>
    </row>
    <row r="298" s="167" customFormat="1" ht="13" customHeight="1" spans="1:13">
      <c r="A298" s="145">
        <v>328</v>
      </c>
      <c r="B298" s="184" t="s">
        <v>779</v>
      </c>
      <c r="C298" s="212" t="s">
        <v>780</v>
      </c>
      <c r="D298" s="185">
        <v>98</v>
      </c>
      <c r="E298" s="185">
        <v>30</v>
      </c>
      <c r="F298" s="185">
        <v>2940</v>
      </c>
      <c r="G298" s="196">
        <v>98</v>
      </c>
      <c r="H298" s="185">
        <f t="shared" si="46"/>
        <v>30</v>
      </c>
      <c r="I298" s="185">
        <f t="shared" si="47"/>
        <v>2940</v>
      </c>
      <c r="J298" s="185">
        <f t="shared" ref="J298:J323" si="48">IF((G298-D298)&gt;0,G298-D298,0)</f>
        <v>0</v>
      </c>
      <c r="K298" s="185">
        <f t="shared" ref="K298:K323" si="49">IF((I298-F298)&gt;0,I298-F298,0)</f>
        <v>0</v>
      </c>
      <c r="L298" s="185">
        <f t="shared" ref="L298:L323" si="50">IF((G298-D298)&lt;0,G298-D298,0)</f>
        <v>0</v>
      </c>
      <c r="M298" s="185">
        <f t="shared" ref="M298:M323" si="51">IF((I298-F298)&lt;0,I298-F298,0)</f>
        <v>0</v>
      </c>
    </row>
    <row r="299" s="167" customFormat="1" ht="13" customHeight="1" spans="1:13">
      <c r="A299" s="145">
        <v>329</v>
      </c>
      <c r="B299" s="184" t="s">
        <v>781</v>
      </c>
      <c r="C299" s="212" t="s">
        <v>782</v>
      </c>
      <c r="D299" s="185">
        <v>178</v>
      </c>
      <c r="E299" s="185">
        <v>1.95</v>
      </c>
      <c r="F299" s="185">
        <v>347.1</v>
      </c>
      <c r="G299" s="196">
        <v>178</v>
      </c>
      <c r="H299" s="185">
        <f t="shared" si="46"/>
        <v>1.95</v>
      </c>
      <c r="I299" s="185">
        <f t="shared" si="47"/>
        <v>347.1</v>
      </c>
      <c r="J299" s="185">
        <f t="shared" si="48"/>
        <v>0</v>
      </c>
      <c r="K299" s="185">
        <f t="shared" si="49"/>
        <v>0</v>
      </c>
      <c r="L299" s="185">
        <f t="shared" si="50"/>
        <v>0</v>
      </c>
      <c r="M299" s="185">
        <f t="shared" si="51"/>
        <v>0</v>
      </c>
    </row>
    <row r="300" s="167" customFormat="1" ht="13" customHeight="1" spans="1:13">
      <c r="A300" s="145">
        <v>330</v>
      </c>
      <c r="B300" s="184" t="s">
        <v>783</v>
      </c>
      <c r="C300" s="212" t="s">
        <v>784</v>
      </c>
      <c r="D300" s="185">
        <v>161</v>
      </c>
      <c r="E300" s="185">
        <v>6.76</v>
      </c>
      <c r="F300" s="185">
        <v>1088.36</v>
      </c>
      <c r="G300" s="196">
        <v>161</v>
      </c>
      <c r="H300" s="185">
        <f t="shared" si="46"/>
        <v>6.76</v>
      </c>
      <c r="I300" s="185">
        <f t="shared" si="47"/>
        <v>1088.36</v>
      </c>
      <c r="J300" s="185">
        <f t="shared" si="48"/>
        <v>0</v>
      </c>
      <c r="K300" s="185">
        <f t="shared" si="49"/>
        <v>0</v>
      </c>
      <c r="L300" s="185">
        <f t="shared" si="50"/>
        <v>0</v>
      </c>
      <c r="M300" s="185">
        <f t="shared" si="51"/>
        <v>0</v>
      </c>
    </row>
    <row r="301" s="167" customFormat="1" ht="13" customHeight="1" spans="1:13">
      <c r="A301" s="145">
        <v>331</v>
      </c>
      <c r="B301" s="184" t="s">
        <v>785</v>
      </c>
      <c r="C301" s="212" t="s">
        <v>786</v>
      </c>
      <c r="D301" s="185">
        <v>42</v>
      </c>
      <c r="E301" s="185">
        <v>17.56</v>
      </c>
      <c r="F301" s="185">
        <v>737.52</v>
      </c>
      <c r="G301" s="196">
        <v>42</v>
      </c>
      <c r="H301" s="185">
        <f t="shared" si="46"/>
        <v>17.56</v>
      </c>
      <c r="I301" s="185">
        <f t="shared" si="47"/>
        <v>737.52</v>
      </c>
      <c r="J301" s="185">
        <f t="shared" si="48"/>
        <v>0</v>
      </c>
      <c r="K301" s="185">
        <f t="shared" si="49"/>
        <v>0</v>
      </c>
      <c r="L301" s="185">
        <f t="shared" si="50"/>
        <v>0</v>
      </c>
      <c r="M301" s="185">
        <f t="shared" si="51"/>
        <v>0</v>
      </c>
    </row>
    <row r="302" s="167" customFormat="1" ht="13" customHeight="1" spans="1:13">
      <c r="A302" s="145">
        <v>332</v>
      </c>
      <c r="B302" s="184" t="s">
        <v>787</v>
      </c>
      <c r="C302" s="212" t="s">
        <v>788</v>
      </c>
      <c r="D302" s="185">
        <v>270</v>
      </c>
      <c r="E302" s="185">
        <v>15.76</v>
      </c>
      <c r="F302" s="185">
        <v>4255.2</v>
      </c>
      <c r="G302" s="196">
        <v>270</v>
      </c>
      <c r="H302" s="185">
        <f t="shared" si="46"/>
        <v>15.76</v>
      </c>
      <c r="I302" s="185">
        <f t="shared" si="47"/>
        <v>4255.2</v>
      </c>
      <c r="J302" s="185">
        <f t="shared" si="48"/>
        <v>0</v>
      </c>
      <c r="K302" s="185">
        <f t="shared" si="49"/>
        <v>0</v>
      </c>
      <c r="L302" s="185">
        <f t="shared" si="50"/>
        <v>0</v>
      </c>
      <c r="M302" s="185">
        <f t="shared" si="51"/>
        <v>0</v>
      </c>
    </row>
    <row r="303" s="167" customFormat="1" ht="13" customHeight="1" spans="1:13">
      <c r="A303" s="145">
        <v>333</v>
      </c>
      <c r="B303" s="184" t="s">
        <v>789</v>
      </c>
      <c r="C303" s="212" t="s">
        <v>790</v>
      </c>
      <c r="D303" s="185">
        <v>510</v>
      </c>
      <c r="E303" s="185">
        <v>0.78</v>
      </c>
      <c r="F303" s="185">
        <v>397.8</v>
      </c>
      <c r="G303" s="196">
        <v>510</v>
      </c>
      <c r="H303" s="185">
        <f t="shared" si="46"/>
        <v>0.78</v>
      </c>
      <c r="I303" s="185">
        <f t="shared" si="47"/>
        <v>397.8</v>
      </c>
      <c r="J303" s="185">
        <f t="shared" si="48"/>
        <v>0</v>
      </c>
      <c r="K303" s="185">
        <f t="shared" si="49"/>
        <v>0</v>
      </c>
      <c r="L303" s="185">
        <f t="shared" si="50"/>
        <v>0</v>
      </c>
      <c r="M303" s="185">
        <f t="shared" si="51"/>
        <v>0</v>
      </c>
    </row>
    <row r="304" s="167" customFormat="1" ht="13" customHeight="1" spans="1:13">
      <c r="A304" s="145">
        <v>334</v>
      </c>
      <c r="B304" s="184" t="s">
        <v>791</v>
      </c>
      <c r="C304" s="212" t="s">
        <v>792</v>
      </c>
      <c r="D304" s="185">
        <v>100</v>
      </c>
      <c r="E304" s="185">
        <v>2.972</v>
      </c>
      <c r="F304" s="185">
        <v>297.2</v>
      </c>
      <c r="G304" s="196">
        <v>100</v>
      </c>
      <c r="H304" s="185">
        <f t="shared" si="46"/>
        <v>2.972</v>
      </c>
      <c r="I304" s="185">
        <f t="shared" si="47"/>
        <v>297.2</v>
      </c>
      <c r="J304" s="185">
        <f t="shared" si="48"/>
        <v>0</v>
      </c>
      <c r="K304" s="185">
        <f t="shared" si="49"/>
        <v>0</v>
      </c>
      <c r="L304" s="185">
        <f t="shared" si="50"/>
        <v>0</v>
      </c>
      <c r="M304" s="185">
        <f t="shared" si="51"/>
        <v>0</v>
      </c>
    </row>
    <row r="305" s="167" customFormat="1" ht="13" customHeight="1" spans="1:13">
      <c r="A305" s="145">
        <v>335</v>
      </c>
      <c r="B305" s="184" t="s">
        <v>793</v>
      </c>
      <c r="C305" s="212" t="s">
        <v>794</v>
      </c>
      <c r="D305" s="185">
        <v>456</v>
      </c>
      <c r="E305" s="185">
        <v>4.35</v>
      </c>
      <c r="F305" s="185">
        <v>1983.6</v>
      </c>
      <c r="G305" s="196">
        <v>456</v>
      </c>
      <c r="H305" s="185">
        <f t="shared" si="46"/>
        <v>4.35</v>
      </c>
      <c r="I305" s="185">
        <f t="shared" si="47"/>
        <v>1983.6</v>
      </c>
      <c r="J305" s="185">
        <f t="shared" si="48"/>
        <v>0</v>
      </c>
      <c r="K305" s="185">
        <f t="shared" si="49"/>
        <v>0</v>
      </c>
      <c r="L305" s="185">
        <f t="shared" si="50"/>
        <v>0</v>
      </c>
      <c r="M305" s="185">
        <f t="shared" si="51"/>
        <v>0</v>
      </c>
    </row>
    <row r="306" s="167" customFormat="1" ht="13" customHeight="1" spans="1:13">
      <c r="A306" s="145">
        <v>336</v>
      </c>
      <c r="B306" s="184" t="s">
        <v>795</v>
      </c>
      <c r="C306" s="212" t="s">
        <v>796</v>
      </c>
      <c r="D306" s="185">
        <v>1534</v>
      </c>
      <c r="E306" s="185">
        <v>3.23</v>
      </c>
      <c r="F306" s="185">
        <v>4954.82</v>
      </c>
      <c r="G306" s="196">
        <v>1534</v>
      </c>
      <c r="H306" s="185">
        <f t="shared" si="46"/>
        <v>3.23</v>
      </c>
      <c r="I306" s="185">
        <f t="shared" si="47"/>
        <v>4954.82</v>
      </c>
      <c r="J306" s="185">
        <f t="shared" si="48"/>
        <v>0</v>
      </c>
      <c r="K306" s="185">
        <f t="shared" si="49"/>
        <v>0</v>
      </c>
      <c r="L306" s="185">
        <f t="shared" si="50"/>
        <v>0</v>
      </c>
      <c r="M306" s="185">
        <f t="shared" si="51"/>
        <v>0</v>
      </c>
    </row>
    <row r="307" s="167" customFormat="1" ht="13" customHeight="1" spans="1:13">
      <c r="A307" s="145">
        <v>337</v>
      </c>
      <c r="B307" s="184" t="s">
        <v>797</v>
      </c>
      <c r="C307" s="212" t="s">
        <v>798</v>
      </c>
      <c r="D307" s="185">
        <v>648</v>
      </c>
      <c r="E307" s="185">
        <v>2.92</v>
      </c>
      <c r="F307" s="185">
        <v>1892.16</v>
      </c>
      <c r="G307" s="196">
        <v>648</v>
      </c>
      <c r="H307" s="185">
        <f t="shared" si="46"/>
        <v>2.92</v>
      </c>
      <c r="I307" s="185">
        <f t="shared" si="47"/>
        <v>1892.16</v>
      </c>
      <c r="J307" s="185">
        <f t="shared" si="48"/>
        <v>0</v>
      </c>
      <c r="K307" s="185">
        <f t="shared" si="49"/>
        <v>0</v>
      </c>
      <c r="L307" s="185">
        <f t="shared" si="50"/>
        <v>0</v>
      </c>
      <c r="M307" s="185">
        <f t="shared" si="51"/>
        <v>0</v>
      </c>
    </row>
    <row r="308" s="167" customFormat="1" ht="13" customHeight="1" spans="1:13">
      <c r="A308" s="145">
        <v>338</v>
      </c>
      <c r="B308" s="184" t="s">
        <v>799</v>
      </c>
      <c r="C308" s="212" t="s">
        <v>800</v>
      </c>
      <c r="D308" s="185">
        <v>530</v>
      </c>
      <c r="E308" s="185">
        <v>9.72</v>
      </c>
      <c r="F308" s="185">
        <v>5151.6</v>
      </c>
      <c r="G308" s="196">
        <v>530</v>
      </c>
      <c r="H308" s="185">
        <f t="shared" si="46"/>
        <v>9.72</v>
      </c>
      <c r="I308" s="185">
        <f t="shared" si="47"/>
        <v>5151.6</v>
      </c>
      <c r="J308" s="185">
        <f t="shared" si="48"/>
        <v>0</v>
      </c>
      <c r="K308" s="185">
        <f t="shared" si="49"/>
        <v>0</v>
      </c>
      <c r="L308" s="185">
        <f t="shared" si="50"/>
        <v>0</v>
      </c>
      <c r="M308" s="185">
        <f t="shared" si="51"/>
        <v>0</v>
      </c>
    </row>
    <row r="309" s="167" customFormat="1" ht="13" customHeight="1" spans="1:13">
      <c r="A309" s="145">
        <v>339</v>
      </c>
      <c r="B309" s="184" t="s">
        <v>801</v>
      </c>
      <c r="C309" s="212" t="s">
        <v>802</v>
      </c>
      <c r="D309" s="185">
        <v>7</v>
      </c>
      <c r="E309" s="185">
        <v>15.01</v>
      </c>
      <c r="F309" s="185">
        <v>105.07</v>
      </c>
      <c r="G309" s="196">
        <v>7</v>
      </c>
      <c r="H309" s="185">
        <f t="shared" si="46"/>
        <v>15.01</v>
      </c>
      <c r="I309" s="185">
        <f t="shared" si="47"/>
        <v>105.07</v>
      </c>
      <c r="J309" s="185">
        <f t="shared" si="48"/>
        <v>0</v>
      </c>
      <c r="K309" s="185">
        <f t="shared" si="49"/>
        <v>0</v>
      </c>
      <c r="L309" s="185">
        <f t="shared" si="50"/>
        <v>0</v>
      </c>
      <c r="M309" s="185">
        <f t="shared" si="51"/>
        <v>0</v>
      </c>
    </row>
    <row r="310" s="167" customFormat="1" ht="13" customHeight="1" spans="1:13">
      <c r="A310" s="145">
        <v>340</v>
      </c>
      <c r="B310" s="184" t="s">
        <v>803</v>
      </c>
      <c r="C310" s="212" t="s">
        <v>804</v>
      </c>
      <c r="D310" s="185">
        <v>160</v>
      </c>
      <c r="E310" s="185">
        <v>8.94</v>
      </c>
      <c r="F310" s="185">
        <v>1430.4</v>
      </c>
      <c r="G310" s="196">
        <v>159</v>
      </c>
      <c r="H310" s="185">
        <f t="shared" si="46"/>
        <v>8.94</v>
      </c>
      <c r="I310" s="185">
        <f t="shared" si="47"/>
        <v>1421.46</v>
      </c>
      <c r="J310" s="185">
        <f t="shared" si="48"/>
        <v>0</v>
      </c>
      <c r="K310" s="185">
        <f t="shared" si="49"/>
        <v>0</v>
      </c>
      <c r="L310" s="185">
        <f t="shared" si="50"/>
        <v>-1</v>
      </c>
      <c r="M310" s="185">
        <f t="shared" si="51"/>
        <v>-8.94000000000005</v>
      </c>
    </row>
    <row r="311" s="167" customFormat="1" ht="13" customHeight="1" spans="1:13">
      <c r="A311" s="145">
        <v>341</v>
      </c>
      <c r="B311" s="184" t="s">
        <v>805</v>
      </c>
      <c r="C311" s="212" t="s">
        <v>806</v>
      </c>
      <c r="D311" s="185">
        <v>76</v>
      </c>
      <c r="E311" s="185">
        <v>23.25</v>
      </c>
      <c r="F311" s="185">
        <v>1767</v>
      </c>
      <c r="G311" s="196">
        <v>76</v>
      </c>
      <c r="H311" s="185">
        <f t="shared" si="46"/>
        <v>23.25</v>
      </c>
      <c r="I311" s="185">
        <f t="shared" si="47"/>
        <v>1767</v>
      </c>
      <c r="J311" s="185">
        <f t="shared" si="48"/>
        <v>0</v>
      </c>
      <c r="K311" s="185">
        <f t="shared" si="49"/>
        <v>0</v>
      </c>
      <c r="L311" s="185">
        <f t="shared" si="50"/>
        <v>0</v>
      </c>
      <c r="M311" s="185">
        <f t="shared" si="51"/>
        <v>0</v>
      </c>
    </row>
    <row r="312" s="167" customFormat="1" ht="13" customHeight="1" spans="1:13">
      <c r="A312" s="145">
        <v>342</v>
      </c>
      <c r="B312" s="184" t="s">
        <v>807</v>
      </c>
      <c r="C312" s="212" t="s">
        <v>808</v>
      </c>
      <c r="D312" s="185">
        <v>6</v>
      </c>
      <c r="E312" s="185">
        <v>0</v>
      </c>
      <c r="F312" s="185">
        <v>0</v>
      </c>
      <c r="G312" s="196">
        <v>6</v>
      </c>
      <c r="H312" s="185">
        <f t="shared" si="46"/>
        <v>0</v>
      </c>
      <c r="I312" s="185">
        <f t="shared" si="47"/>
        <v>0</v>
      </c>
      <c r="J312" s="185">
        <f t="shared" si="48"/>
        <v>0</v>
      </c>
      <c r="K312" s="185">
        <f t="shared" si="49"/>
        <v>0</v>
      </c>
      <c r="L312" s="185">
        <f t="shared" si="50"/>
        <v>0</v>
      </c>
      <c r="M312" s="185">
        <f t="shared" si="51"/>
        <v>0</v>
      </c>
    </row>
    <row r="313" spans="1:13">
      <c r="A313" s="145">
        <v>343</v>
      </c>
      <c r="B313" s="184" t="s">
        <v>809</v>
      </c>
      <c r="C313" s="212" t="s">
        <v>810</v>
      </c>
      <c r="D313" s="185">
        <v>27</v>
      </c>
      <c r="E313" s="185">
        <v>28.8</v>
      </c>
      <c r="F313" s="185">
        <v>777.6</v>
      </c>
      <c r="G313" s="196">
        <v>27</v>
      </c>
      <c r="H313" s="185">
        <f t="shared" si="46"/>
        <v>28.8</v>
      </c>
      <c r="I313" s="185">
        <f t="shared" si="47"/>
        <v>777.6</v>
      </c>
      <c r="J313" s="185">
        <f t="shared" si="48"/>
        <v>0</v>
      </c>
      <c r="K313" s="185">
        <f t="shared" si="49"/>
        <v>0</v>
      </c>
      <c r="L313" s="185">
        <f t="shared" si="50"/>
        <v>0</v>
      </c>
      <c r="M313" s="185">
        <f t="shared" si="51"/>
        <v>0</v>
      </c>
    </row>
    <row r="314" spans="1:13">
      <c r="A314" s="145">
        <v>344</v>
      </c>
      <c r="B314" s="184" t="s">
        <v>811</v>
      </c>
      <c r="C314" s="212" t="s">
        <v>812</v>
      </c>
      <c r="D314" s="185">
        <v>42</v>
      </c>
      <c r="E314" s="185">
        <v>18.29</v>
      </c>
      <c r="F314" s="185">
        <v>768.18</v>
      </c>
      <c r="G314" s="196">
        <v>42</v>
      </c>
      <c r="H314" s="185">
        <f t="shared" si="46"/>
        <v>18.29</v>
      </c>
      <c r="I314" s="185">
        <f t="shared" si="47"/>
        <v>768.18</v>
      </c>
      <c r="J314" s="185">
        <f t="shared" si="48"/>
        <v>0</v>
      </c>
      <c r="K314" s="185">
        <f t="shared" si="49"/>
        <v>0</v>
      </c>
      <c r="L314" s="185">
        <f t="shared" si="50"/>
        <v>0</v>
      </c>
      <c r="M314" s="185">
        <f t="shared" si="51"/>
        <v>0</v>
      </c>
    </row>
    <row r="315" spans="1:13">
      <c r="A315" s="145">
        <v>345</v>
      </c>
      <c r="B315" s="184" t="s">
        <v>813</v>
      </c>
      <c r="C315" s="212" t="s">
        <v>814</v>
      </c>
      <c r="D315" s="185">
        <v>31</v>
      </c>
      <c r="E315" s="185">
        <v>30.28</v>
      </c>
      <c r="F315" s="185">
        <v>938.68</v>
      </c>
      <c r="G315" s="196">
        <v>31</v>
      </c>
      <c r="H315" s="185">
        <f t="shared" si="46"/>
        <v>30.28</v>
      </c>
      <c r="I315" s="185">
        <f t="shared" si="47"/>
        <v>938.68</v>
      </c>
      <c r="J315" s="185">
        <f t="shared" si="48"/>
        <v>0</v>
      </c>
      <c r="K315" s="185">
        <f t="shared" si="49"/>
        <v>0</v>
      </c>
      <c r="L315" s="185">
        <f t="shared" si="50"/>
        <v>0</v>
      </c>
      <c r="M315" s="185">
        <f t="shared" si="51"/>
        <v>0</v>
      </c>
    </row>
    <row r="316" spans="1:13">
      <c r="A316" s="145">
        <v>346</v>
      </c>
      <c r="B316" s="184" t="s">
        <v>815</v>
      </c>
      <c r="C316" s="212" t="s">
        <v>816</v>
      </c>
      <c r="D316" s="185">
        <v>6</v>
      </c>
      <c r="E316" s="185">
        <v>52.39</v>
      </c>
      <c r="F316" s="185">
        <v>314.34</v>
      </c>
      <c r="G316" s="196">
        <v>6</v>
      </c>
      <c r="H316" s="185">
        <f t="shared" si="46"/>
        <v>52.39</v>
      </c>
      <c r="I316" s="185">
        <f t="shared" si="47"/>
        <v>314.34</v>
      </c>
      <c r="J316" s="185">
        <f t="shared" si="48"/>
        <v>0</v>
      </c>
      <c r="K316" s="185">
        <f t="shared" si="49"/>
        <v>0</v>
      </c>
      <c r="L316" s="185">
        <f t="shared" si="50"/>
        <v>0</v>
      </c>
      <c r="M316" s="185">
        <f t="shared" si="51"/>
        <v>0</v>
      </c>
    </row>
    <row r="317" spans="1:13">
      <c r="A317" s="145">
        <v>347</v>
      </c>
      <c r="B317" s="184" t="s">
        <v>817</v>
      </c>
      <c r="C317" s="212" t="s">
        <v>818</v>
      </c>
      <c r="D317" s="185">
        <v>6</v>
      </c>
      <c r="E317" s="185">
        <v>24.61</v>
      </c>
      <c r="F317" s="185">
        <v>147.66</v>
      </c>
      <c r="G317" s="196">
        <v>6</v>
      </c>
      <c r="H317" s="185">
        <f t="shared" si="46"/>
        <v>24.61</v>
      </c>
      <c r="I317" s="185">
        <f t="shared" si="47"/>
        <v>147.66</v>
      </c>
      <c r="J317" s="185">
        <f t="shared" si="48"/>
        <v>0</v>
      </c>
      <c r="K317" s="185">
        <f t="shared" si="49"/>
        <v>0</v>
      </c>
      <c r="L317" s="185">
        <f t="shared" si="50"/>
        <v>0</v>
      </c>
      <c r="M317" s="185">
        <f t="shared" si="51"/>
        <v>0</v>
      </c>
    </row>
    <row r="318" spans="1:13">
      <c r="A318" s="145">
        <v>348</v>
      </c>
      <c r="B318" s="184" t="s">
        <v>819</v>
      </c>
      <c r="C318" s="212" t="s">
        <v>820</v>
      </c>
      <c r="D318" s="185">
        <v>6</v>
      </c>
      <c r="E318" s="185">
        <v>53.38</v>
      </c>
      <c r="F318" s="185">
        <v>320.28</v>
      </c>
      <c r="G318" s="196">
        <v>6</v>
      </c>
      <c r="H318" s="185">
        <f t="shared" si="46"/>
        <v>53.38</v>
      </c>
      <c r="I318" s="185">
        <f t="shared" si="47"/>
        <v>320.28</v>
      </c>
      <c r="J318" s="185">
        <f t="shared" si="48"/>
        <v>0</v>
      </c>
      <c r="K318" s="185">
        <f t="shared" si="49"/>
        <v>0</v>
      </c>
      <c r="L318" s="185">
        <f t="shared" si="50"/>
        <v>0</v>
      </c>
      <c r="M318" s="185">
        <f t="shared" si="51"/>
        <v>0</v>
      </c>
    </row>
    <row r="319" spans="1:13">
      <c r="A319" s="145">
        <v>349</v>
      </c>
      <c r="B319" s="184" t="s">
        <v>821</v>
      </c>
      <c r="C319" s="212" t="s">
        <v>822</v>
      </c>
      <c r="D319" s="185">
        <v>3626</v>
      </c>
      <c r="E319" s="185">
        <v>4.32</v>
      </c>
      <c r="F319" s="185">
        <v>15664.32</v>
      </c>
      <c r="G319" s="196">
        <v>3626</v>
      </c>
      <c r="H319" s="185">
        <f t="shared" si="46"/>
        <v>4.32</v>
      </c>
      <c r="I319" s="185">
        <f t="shared" si="47"/>
        <v>15664.32</v>
      </c>
      <c r="J319" s="185">
        <f t="shared" si="48"/>
        <v>0</v>
      </c>
      <c r="K319" s="185">
        <f t="shared" si="49"/>
        <v>0</v>
      </c>
      <c r="L319" s="185">
        <f t="shared" si="50"/>
        <v>0</v>
      </c>
      <c r="M319" s="185">
        <f t="shared" si="51"/>
        <v>0</v>
      </c>
    </row>
    <row r="320" spans="1:13">
      <c r="A320" s="145">
        <v>350</v>
      </c>
      <c r="B320" s="184" t="s">
        <v>823</v>
      </c>
      <c r="C320" s="212" t="s">
        <v>824</v>
      </c>
      <c r="D320" s="185">
        <v>1935</v>
      </c>
      <c r="E320" s="185">
        <v>4.09</v>
      </c>
      <c r="F320" s="185">
        <v>7914.15</v>
      </c>
      <c r="G320" s="196">
        <v>1935</v>
      </c>
      <c r="H320" s="185">
        <f t="shared" si="46"/>
        <v>4.09</v>
      </c>
      <c r="I320" s="185">
        <f t="shared" si="47"/>
        <v>7914.15</v>
      </c>
      <c r="J320" s="185">
        <f t="shared" si="48"/>
        <v>0</v>
      </c>
      <c r="K320" s="185">
        <f t="shared" si="49"/>
        <v>0</v>
      </c>
      <c r="L320" s="185">
        <f t="shared" si="50"/>
        <v>0</v>
      </c>
      <c r="M320" s="185">
        <f t="shared" si="51"/>
        <v>0</v>
      </c>
    </row>
    <row r="321" spans="1:13">
      <c r="A321" s="145">
        <v>351</v>
      </c>
      <c r="B321" s="184" t="s">
        <v>825</v>
      </c>
      <c r="C321" s="212" t="s">
        <v>826</v>
      </c>
      <c r="D321" s="185">
        <v>404</v>
      </c>
      <c r="E321" s="185">
        <v>4.97</v>
      </c>
      <c r="F321" s="185">
        <v>2007.88</v>
      </c>
      <c r="G321" s="196">
        <v>404</v>
      </c>
      <c r="H321" s="185">
        <f t="shared" si="46"/>
        <v>4.97</v>
      </c>
      <c r="I321" s="185">
        <f t="shared" si="47"/>
        <v>2007.88</v>
      </c>
      <c r="J321" s="185">
        <f t="shared" si="48"/>
        <v>0</v>
      </c>
      <c r="K321" s="185">
        <f t="shared" si="49"/>
        <v>0</v>
      </c>
      <c r="L321" s="185">
        <f t="shared" si="50"/>
        <v>0</v>
      </c>
      <c r="M321" s="185">
        <f t="shared" si="51"/>
        <v>0</v>
      </c>
    </row>
    <row r="322" spans="1:13">
      <c r="A322" s="145">
        <v>352</v>
      </c>
      <c r="B322" s="184" t="s">
        <v>827</v>
      </c>
      <c r="C322" s="212" t="s">
        <v>828</v>
      </c>
      <c r="D322" s="185">
        <v>14</v>
      </c>
      <c r="E322" s="185">
        <v>83.6207</v>
      </c>
      <c r="F322" s="185">
        <v>1170.69</v>
      </c>
      <c r="G322" s="196">
        <v>14</v>
      </c>
      <c r="H322" s="185">
        <f t="shared" si="46"/>
        <v>83.6207</v>
      </c>
      <c r="I322" s="185">
        <f t="shared" si="47"/>
        <v>1170.69</v>
      </c>
      <c r="J322" s="185">
        <f t="shared" si="48"/>
        <v>0</v>
      </c>
      <c r="K322" s="185">
        <f t="shared" si="49"/>
        <v>0</v>
      </c>
      <c r="L322" s="185">
        <f t="shared" si="50"/>
        <v>0</v>
      </c>
      <c r="M322" s="185">
        <f t="shared" si="51"/>
        <v>0</v>
      </c>
    </row>
    <row r="323" spans="1:13">
      <c r="A323" s="145">
        <v>353</v>
      </c>
      <c r="B323" s="184" t="s">
        <v>829</v>
      </c>
      <c r="C323" s="212" t="s">
        <v>830</v>
      </c>
      <c r="D323" s="185">
        <v>37</v>
      </c>
      <c r="E323" s="185">
        <v>13.34821</v>
      </c>
      <c r="F323" s="185">
        <v>493.88</v>
      </c>
      <c r="G323" s="196">
        <v>37</v>
      </c>
      <c r="H323" s="185">
        <f t="shared" si="46"/>
        <v>13.34821</v>
      </c>
      <c r="I323" s="185">
        <f t="shared" si="47"/>
        <v>493.88</v>
      </c>
      <c r="J323" s="185">
        <f t="shared" si="48"/>
        <v>0</v>
      </c>
      <c r="K323" s="185">
        <f t="shared" si="49"/>
        <v>0</v>
      </c>
      <c r="L323" s="185">
        <f t="shared" si="50"/>
        <v>0</v>
      </c>
      <c r="M323" s="185">
        <f t="shared" si="51"/>
        <v>0</v>
      </c>
    </row>
    <row r="324" spans="1:13">
      <c r="A324" s="145">
        <v>355</v>
      </c>
      <c r="B324" s="184" t="s">
        <v>831</v>
      </c>
      <c r="C324" s="212" t="s">
        <v>832</v>
      </c>
      <c r="D324" s="185">
        <v>2</v>
      </c>
      <c r="E324" s="185">
        <v>5.335</v>
      </c>
      <c r="F324" s="185">
        <v>10.67</v>
      </c>
      <c r="G324" s="196">
        <v>2</v>
      </c>
      <c r="H324" s="185">
        <f>E324</f>
        <v>5.335</v>
      </c>
      <c r="I324" s="185">
        <f>ROUND(G324*H324,2)</f>
        <v>10.67</v>
      </c>
      <c r="J324" s="185">
        <f>IF((G324-D324)&gt;0,G324-D324,0)</f>
        <v>0</v>
      </c>
      <c r="K324" s="185">
        <f>IF((I324-F324)&gt;0,I324-F324,0)</f>
        <v>0</v>
      </c>
      <c r="L324" s="185">
        <f>IF((G324-D324)&lt;0,G324-D324,0)</f>
        <v>0</v>
      </c>
      <c r="M324" s="185">
        <f>IF((I324-F324)&lt;0,I324-F324,0)</f>
        <v>0</v>
      </c>
    </row>
    <row r="325" spans="1:13">
      <c r="A325" s="145">
        <v>356</v>
      </c>
      <c r="B325" s="184" t="s">
        <v>833</v>
      </c>
      <c r="C325" s="212" t="s">
        <v>834</v>
      </c>
      <c r="D325" s="185">
        <v>17</v>
      </c>
      <c r="E325" s="185">
        <v>2.6224</v>
      </c>
      <c r="F325" s="185">
        <v>44.58</v>
      </c>
      <c r="G325" s="196">
        <v>17</v>
      </c>
      <c r="H325" s="185">
        <f>E325</f>
        <v>2.6224</v>
      </c>
      <c r="I325" s="185">
        <f>ROUND(G325*H325,2)</f>
        <v>44.58</v>
      </c>
      <c r="J325" s="185">
        <f>IF((G325-D325)&gt;0,G325-D325,0)</f>
        <v>0</v>
      </c>
      <c r="K325" s="185">
        <f>IF((I325-F325)&gt;0,I325-F325,0)</f>
        <v>0</v>
      </c>
      <c r="L325" s="185">
        <f>IF((G325-D325)&lt;0,G325-D325,0)</f>
        <v>0</v>
      </c>
      <c r="M325" s="185">
        <f>IF((I325-F325)&lt;0,I325-F325,0)</f>
        <v>0</v>
      </c>
    </row>
    <row r="326" spans="1:13">
      <c r="A326" s="145">
        <v>357</v>
      </c>
      <c r="B326" s="184" t="s">
        <v>835</v>
      </c>
      <c r="C326" s="212" t="s">
        <v>836</v>
      </c>
      <c r="D326" s="185">
        <v>194</v>
      </c>
      <c r="E326" s="185">
        <v>0.3448</v>
      </c>
      <c r="F326" s="185">
        <v>66.89</v>
      </c>
      <c r="G326" s="196">
        <v>194</v>
      </c>
      <c r="H326" s="185">
        <f>E326</f>
        <v>0.3448</v>
      </c>
      <c r="I326" s="185">
        <f>ROUND(G326*H326,2)</f>
        <v>66.89</v>
      </c>
      <c r="J326" s="185">
        <f>IF((G326-D326)&gt;0,G326-D326,0)</f>
        <v>0</v>
      </c>
      <c r="K326" s="185">
        <f>IF((I326-F326)&gt;0,I326-F326,0)</f>
        <v>0</v>
      </c>
      <c r="L326" s="185">
        <f>IF((G326-D326)&lt;0,G326-D326,0)</f>
        <v>0</v>
      </c>
      <c r="M326" s="185">
        <f>IF((I326-F326)&lt;0,I326-F326,0)</f>
        <v>0</v>
      </c>
    </row>
    <row r="327" spans="1:13">
      <c r="A327" s="145">
        <v>358</v>
      </c>
      <c r="B327" s="184" t="s">
        <v>837</v>
      </c>
      <c r="C327" s="212" t="s">
        <v>838</v>
      </c>
      <c r="D327" s="185">
        <v>363</v>
      </c>
      <c r="E327" s="185">
        <v>14</v>
      </c>
      <c r="F327" s="185">
        <v>5082</v>
      </c>
      <c r="G327" s="196">
        <v>363</v>
      </c>
      <c r="H327" s="185">
        <f t="shared" ref="H327:H345" si="52">E327</f>
        <v>14</v>
      </c>
      <c r="I327" s="185">
        <f t="shared" ref="I327:I345" si="53">ROUND(G327*H327,2)</f>
        <v>5082</v>
      </c>
      <c r="J327" s="185">
        <f t="shared" ref="J327:J345" si="54">IF((G327-D327)&gt;0,G327-D327,0)</f>
        <v>0</v>
      </c>
      <c r="K327" s="185">
        <f t="shared" ref="K327:K345" si="55">IF((I327-F327)&gt;0,I327-F327,0)</f>
        <v>0</v>
      </c>
      <c r="L327" s="185">
        <f t="shared" ref="L327:L345" si="56">IF((G327-D327)&lt;0,G327-D327,0)</f>
        <v>0</v>
      </c>
      <c r="M327" s="185">
        <f t="shared" ref="M327:M345" si="57">IF((I327-F327)&lt;0,I327-F327,0)</f>
        <v>0</v>
      </c>
    </row>
    <row r="328" spans="1:13">
      <c r="A328" s="145">
        <v>359</v>
      </c>
      <c r="B328" s="184" t="s">
        <v>839</v>
      </c>
      <c r="C328" s="212" t="s">
        <v>840</v>
      </c>
      <c r="D328" s="185">
        <v>21</v>
      </c>
      <c r="E328" s="185">
        <v>15.79</v>
      </c>
      <c r="F328" s="185">
        <v>331.59</v>
      </c>
      <c r="G328" s="196">
        <v>21</v>
      </c>
      <c r="H328" s="185">
        <f t="shared" si="52"/>
        <v>15.79</v>
      </c>
      <c r="I328" s="185">
        <f t="shared" si="53"/>
        <v>331.59</v>
      </c>
      <c r="J328" s="185">
        <f t="shared" si="54"/>
        <v>0</v>
      </c>
      <c r="K328" s="185">
        <f t="shared" si="55"/>
        <v>0</v>
      </c>
      <c r="L328" s="185">
        <f t="shared" si="56"/>
        <v>0</v>
      </c>
      <c r="M328" s="185">
        <f t="shared" si="57"/>
        <v>0</v>
      </c>
    </row>
    <row r="329" spans="1:13">
      <c r="A329" s="145">
        <v>360</v>
      </c>
      <c r="B329" s="184" t="s">
        <v>841</v>
      </c>
      <c r="C329" s="212" t="s">
        <v>842</v>
      </c>
      <c r="D329" s="185">
        <v>280</v>
      </c>
      <c r="E329" s="185">
        <v>11.46</v>
      </c>
      <c r="F329" s="185">
        <v>3208.8</v>
      </c>
      <c r="G329" s="196">
        <v>280</v>
      </c>
      <c r="H329" s="185">
        <f t="shared" si="52"/>
        <v>11.46</v>
      </c>
      <c r="I329" s="185">
        <f t="shared" si="53"/>
        <v>3208.8</v>
      </c>
      <c r="J329" s="185">
        <f t="shared" si="54"/>
        <v>0</v>
      </c>
      <c r="K329" s="185">
        <f t="shared" si="55"/>
        <v>0</v>
      </c>
      <c r="L329" s="185">
        <f t="shared" si="56"/>
        <v>0</v>
      </c>
      <c r="M329" s="185">
        <f t="shared" si="57"/>
        <v>0</v>
      </c>
    </row>
    <row r="330" spans="1:13">
      <c r="A330" s="145">
        <v>361</v>
      </c>
      <c r="B330" s="184" t="s">
        <v>843</v>
      </c>
      <c r="C330" s="212" t="s">
        <v>844</v>
      </c>
      <c r="D330" s="185">
        <v>275</v>
      </c>
      <c r="E330" s="185">
        <v>25.04</v>
      </c>
      <c r="F330" s="185">
        <v>6886</v>
      </c>
      <c r="G330" s="196">
        <v>275</v>
      </c>
      <c r="H330" s="185">
        <f t="shared" si="52"/>
        <v>25.04</v>
      </c>
      <c r="I330" s="185">
        <f t="shared" si="53"/>
        <v>6886</v>
      </c>
      <c r="J330" s="185">
        <f t="shared" si="54"/>
        <v>0</v>
      </c>
      <c r="K330" s="185">
        <f t="shared" si="55"/>
        <v>0</v>
      </c>
      <c r="L330" s="185">
        <f t="shared" si="56"/>
        <v>0</v>
      </c>
      <c r="M330" s="185">
        <f t="shared" si="57"/>
        <v>0</v>
      </c>
    </row>
    <row r="331" spans="1:13">
      <c r="A331" s="145">
        <v>362</v>
      </c>
      <c r="B331" s="184" t="s">
        <v>845</v>
      </c>
      <c r="C331" s="212" t="s">
        <v>846</v>
      </c>
      <c r="D331" s="185">
        <v>524</v>
      </c>
      <c r="E331" s="185">
        <v>5.89</v>
      </c>
      <c r="F331" s="185">
        <v>3086.36</v>
      </c>
      <c r="G331" s="196">
        <v>524</v>
      </c>
      <c r="H331" s="185">
        <f t="shared" si="52"/>
        <v>5.89</v>
      </c>
      <c r="I331" s="185">
        <f t="shared" si="53"/>
        <v>3086.36</v>
      </c>
      <c r="J331" s="185">
        <f t="shared" si="54"/>
        <v>0</v>
      </c>
      <c r="K331" s="185">
        <f t="shared" si="55"/>
        <v>0</v>
      </c>
      <c r="L331" s="185">
        <f t="shared" si="56"/>
        <v>0</v>
      </c>
      <c r="M331" s="185">
        <f t="shared" si="57"/>
        <v>0</v>
      </c>
    </row>
    <row r="332" spans="1:13">
      <c r="A332" s="145">
        <v>363</v>
      </c>
      <c r="B332" s="184" t="s">
        <v>847</v>
      </c>
      <c r="C332" s="212" t="s">
        <v>848</v>
      </c>
      <c r="D332" s="185">
        <v>30</v>
      </c>
      <c r="E332" s="185">
        <v>26.64</v>
      </c>
      <c r="F332" s="185">
        <v>799.2</v>
      </c>
      <c r="G332" s="196">
        <v>30</v>
      </c>
      <c r="H332" s="185">
        <f t="shared" si="52"/>
        <v>26.64</v>
      </c>
      <c r="I332" s="185">
        <f t="shared" si="53"/>
        <v>799.2</v>
      </c>
      <c r="J332" s="185">
        <f t="shared" si="54"/>
        <v>0</v>
      </c>
      <c r="K332" s="185">
        <f t="shared" si="55"/>
        <v>0</v>
      </c>
      <c r="L332" s="185">
        <f t="shared" si="56"/>
        <v>0</v>
      </c>
      <c r="M332" s="185">
        <f t="shared" si="57"/>
        <v>0</v>
      </c>
    </row>
    <row r="333" spans="1:13">
      <c r="A333" s="145">
        <v>364</v>
      </c>
      <c r="B333" s="184" t="s">
        <v>849</v>
      </c>
      <c r="C333" s="212" t="s">
        <v>850</v>
      </c>
      <c r="D333" s="185">
        <v>51</v>
      </c>
      <c r="E333" s="185">
        <v>14.36</v>
      </c>
      <c r="F333" s="185">
        <v>732.36</v>
      </c>
      <c r="G333" s="196">
        <v>51</v>
      </c>
      <c r="H333" s="185">
        <f t="shared" si="52"/>
        <v>14.36</v>
      </c>
      <c r="I333" s="185">
        <f t="shared" si="53"/>
        <v>732.36</v>
      </c>
      <c r="J333" s="185">
        <f t="shared" si="54"/>
        <v>0</v>
      </c>
      <c r="K333" s="185">
        <f t="shared" si="55"/>
        <v>0</v>
      </c>
      <c r="L333" s="185">
        <f t="shared" si="56"/>
        <v>0</v>
      </c>
      <c r="M333" s="185">
        <f t="shared" si="57"/>
        <v>0</v>
      </c>
    </row>
    <row r="334" spans="1:13">
      <c r="A334" s="145">
        <v>365</v>
      </c>
      <c r="B334" s="184" t="s">
        <v>851</v>
      </c>
      <c r="C334" s="212" t="s">
        <v>852</v>
      </c>
      <c r="D334" s="185">
        <v>37</v>
      </c>
      <c r="E334" s="185">
        <v>26.27</v>
      </c>
      <c r="F334" s="185">
        <v>971.99</v>
      </c>
      <c r="G334" s="196">
        <v>37</v>
      </c>
      <c r="H334" s="185">
        <f t="shared" si="52"/>
        <v>26.27</v>
      </c>
      <c r="I334" s="185">
        <f t="shared" si="53"/>
        <v>971.99</v>
      </c>
      <c r="J334" s="185">
        <f t="shared" si="54"/>
        <v>0</v>
      </c>
      <c r="K334" s="185">
        <f t="shared" si="55"/>
        <v>0</v>
      </c>
      <c r="L334" s="185">
        <f t="shared" si="56"/>
        <v>0</v>
      </c>
      <c r="M334" s="185">
        <f t="shared" si="57"/>
        <v>0</v>
      </c>
    </row>
    <row r="335" spans="1:13">
      <c r="A335" s="145">
        <v>366</v>
      </c>
      <c r="B335" s="184" t="s">
        <v>853</v>
      </c>
      <c r="C335" s="212" t="s">
        <v>854</v>
      </c>
      <c r="D335" s="185">
        <v>273</v>
      </c>
      <c r="E335" s="185">
        <v>27.67</v>
      </c>
      <c r="F335" s="185">
        <v>7553.91</v>
      </c>
      <c r="G335" s="196">
        <v>273</v>
      </c>
      <c r="H335" s="185">
        <f t="shared" si="52"/>
        <v>27.67</v>
      </c>
      <c r="I335" s="185">
        <f t="shared" si="53"/>
        <v>7553.91</v>
      </c>
      <c r="J335" s="185">
        <f t="shared" si="54"/>
        <v>0</v>
      </c>
      <c r="K335" s="185">
        <f t="shared" si="55"/>
        <v>0</v>
      </c>
      <c r="L335" s="185">
        <f t="shared" si="56"/>
        <v>0</v>
      </c>
      <c r="M335" s="185">
        <f t="shared" si="57"/>
        <v>0</v>
      </c>
    </row>
    <row r="336" spans="1:13">
      <c r="A336" s="145">
        <v>367</v>
      </c>
      <c r="B336" s="184" t="s">
        <v>855</v>
      </c>
      <c r="C336" s="212" t="s">
        <v>856</v>
      </c>
      <c r="D336" s="185">
        <v>135</v>
      </c>
      <c r="E336" s="185">
        <v>31.37</v>
      </c>
      <c r="F336" s="185">
        <v>4234.95</v>
      </c>
      <c r="G336" s="196">
        <v>135</v>
      </c>
      <c r="H336" s="185">
        <f t="shared" si="52"/>
        <v>31.37</v>
      </c>
      <c r="I336" s="185">
        <f t="shared" si="53"/>
        <v>4234.95</v>
      </c>
      <c r="J336" s="185">
        <f t="shared" si="54"/>
        <v>0</v>
      </c>
      <c r="K336" s="185">
        <f t="shared" si="55"/>
        <v>0</v>
      </c>
      <c r="L336" s="185">
        <f t="shared" si="56"/>
        <v>0</v>
      </c>
      <c r="M336" s="185">
        <f t="shared" si="57"/>
        <v>0</v>
      </c>
    </row>
    <row r="337" spans="1:13">
      <c r="A337" s="145">
        <v>368</v>
      </c>
      <c r="B337" s="184" t="s">
        <v>857</v>
      </c>
      <c r="C337" s="212" t="s">
        <v>858</v>
      </c>
      <c r="D337" s="185">
        <v>74</v>
      </c>
      <c r="E337" s="185">
        <v>10.72</v>
      </c>
      <c r="F337" s="185">
        <v>793.28</v>
      </c>
      <c r="G337" s="196">
        <v>74</v>
      </c>
      <c r="H337" s="185">
        <f t="shared" si="52"/>
        <v>10.72</v>
      </c>
      <c r="I337" s="185">
        <f t="shared" si="53"/>
        <v>793.28</v>
      </c>
      <c r="J337" s="185">
        <f t="shared" si="54"/>
        <v>0</v>
      </c>
      <c r="K337" s="185">
        <f t="shared" si="55"/>
        <v>0</v>
      </c>
      <c r="L337" s="185">
        <f t="shared" si="56"/>
        <v>0</v>
      </c>
      <c r="M337" s="185">
        <f t="shared" si="57"/>
        <v>0</v>
      </c>
    </row>
    <row r="338" spans="1:13">
      <c r="A338" s="145">
        <v>369</v>
      </c>
      <c r="B338" s="184" t="s">
        <v>859</v>
      </c>
      <c r="C338" s="212" t="s">
        <v>860</v>
      </c>
      <c r="D338" s="185">
        <v>454</v>
      </c>
      <c r="E338" s="185">
        <v>0.4017</v>
      </c>
      <c r="F338" s="185">
        <v>182.37</v>
      </c>
      <c r="G338" s="196">
        <v>454</v>
      </c>
      <c r="H338" s="185">
        <f t="shared" si="52"/>
        <v>0.4017</v>
      </c>
      <c r="I338" s="185">
        <f t="shared" si="53"/>
        <v>182.37</v>
      </c>
      <c r="J338" s="185">
        <f t="shared" si="54"/>
        <v>0</v>
      </c>
      <c r="K338" s="185">
        <f t="shared" si="55"/>
        <v>0</v>
      </c>
      <c r="L338" s="185">
        <f t="shared" si="56"/>
        <v>0</v>
      </c>
      <c r="M338" s="185">
        <f t="shared" si="57"/>
        <v>0</v>
      </c>
    </row>
    <row r="339" spans="1:13">
      <c r="A339" s="145">
        <v>370</v>
      </c>
      <c r="B339" s="184" t="s">
        <v>861</v>
      </c>
      <c r="C339" s="212" t="s">
        <v>862</v>
      </c>
      <c r="D339" s="185">
        <v>24</v>
      </c>
      <c r="E339" s="185">
        <v>22.19658</v>
      </c>
      <c r="F339" s="185">
        <v>532.72</v>
      </c>
      <c r="G339" s="196">
        <v>24</v>
      </c>
      <c r="H339" s="185">
        <f t="shared" si="52"/>
        <v>22.19658</v>
      </c>
      <c r="I339" s="185">
        <f t="shared" si="53"/>
        <v>532.72</v>
      </c>
      <c r="J339" s="185">
        <f t="shared" si="54"/>
        <v>0</v>
      </c>
      <c r="K339" s="185">
        <f t="shared" si="55"/>
        <v>0</v>
      </c>
      <c r="L339" s="185">
        <f t="shared" si="56"/>
        <v>0</v>
      </c>
      <c r="M339" s="185">
        <f t="shared" si="57"/>
        <v>0</v>
      </c>
    </row>
    <row r="340" spans="1:13">
      <c r="A340" s="145">
        <v>371</v>
      </c>
      <c r="B340" s="184" t="s">
        <v>863</v>
      </c>
      <c r="C340" s="212" t="s">
        <v>864</v>
      </c>
      <c r="D340" s="185">
        <v>98</v>
      </c>
      <c r="E340" s="185">
        <v>22.19658</v>
      </c>
      <c r="F340" s="185">
        <v>2175.26</v>
      </c>
      <c r="G340" s="196">
        <v>98</v>
      </c>
      <c r="H340" s="185">
        <f t="shared" si="52"/>
        <v>22.19658</v>
      </c>
      <c r="I340" s="185">
        <f t="shared" si="53"/>
        <v>2175.26</v>
      </c>
      <c r="J340" s="185">
        <f t="shared" si="54"/>
        <v>0</v>
      </c>
      <c r="K340" s="185">
        <f t="shared" si="55"/>
        <v>0</v>
      </c>
      <c r="L340" s="185">
        <f t="shared" si="56"/>
        <v>0</v>
      </c>
      <c r="M340" s="185">
        <f t="shared" si="57"/>
        <v>0</v>
      </c>
    </row>
    <row r="341" spans="1:13">
      <c r="A341" s="145">
        <v>372</v>
      </c>
      <c r="B341" s="184" t="s">
        <v>865</v>
      </c>
      <c r="C341" s="212" t="s">
        <v>866</v>
      </c>
      <c r="D341" s="185">
        <v>100</v>
      </c>
      <c r="E341" s="185">
        <v>16.47</v>
      </c>
      <c r="F341" s="185">
        <v>1647</v>
      </c>
      <c r="G341" s="196">
        <v>100</v>
      </c>
      <c r="H341" s="185">
        <f t="shared" si="52"/>
        <v>16.47</v>
      </c>
      <c r="I341" s="185">
        <f t="shared" si="53"/>
        <v>1647</v>
      </c>
      <c r="J341" s="185">
        <f t="shared" si="54"/>
        <v>0</v>
      </c>
      <c r="K341" s="185">
        <f t="shared" si="55"/>
        <v>0</v>
      </c>
      <c r="L341" s="185">
        <f t="shared" si="56"/>
        <v>0</v>
      </c>
      <c r="M341" s="185">
        <f t="shared" si="57"/>
        <v>0</v>
      </c>
    </row>
    <row r="342" spans="1:13">
      <c r="A342" s="145">
        <v>373</v>
      </c>
      <c r="B342" s="184" t="s">
        <v>867</v>
      </c>
      <c r="C342" s="212" t="s">
        <v>868</v>
      </c>
      <c r="D342" s="185">
        <v>92</v>
      </c>
      <c r="E342" s="185">
        <v>38.5</v>
      </c>
      <c r="F342" s="185">
        <v>3542</v>
      </c>
      <c r="G342" s="196">
        <v>92</v>
      </c>
      <c r="H342" s="185">
        <f t="shared" si="52"/>
        <v>38.5</v>
      </c>
      <c r="I342" s="185">
        <f t="shared" si="53"/>
        <v>3542</v>
      </c>
      <c r="J342" s="185">
        <f t="shared" si="54"/>
        <v>0</v>
      </c>
      <c r="K342" s="185">
        <f t="shared" si="55"/>
        <v>0</v>
      </c>
      <c r="L342" s="185">
        <f t="shared" si="56"/>
        <v>0</v>
      </c>
      <c r="M342" s="185">
        <f t="shared" si="57"/>
        <v>0</v>
      </c>
    </row>
    <row r="343" spans="1:13">
      <c r="A343" s="145">
        <v>374</v>
      </c>
      <c r="B343" s="184" t="s">
        <v>869</v>
      </c>
      <c r="C343" s="212" t="s">
        <v>870</v>
      </c>
      <c r="D343" s="185">
        <v>2</v>
      </c>
      <c r="E343" s="185">
        <v>45.16</v>
      </c>
      <c r="F343" s="185">
        <v>90.32</v>
      </c>
      <c r="G343" s="196">
        <v>2</v>
      </c>
      <c r="H343" s="185">
        <f t="shared" si="52"/>
        <v>45.16</v>
      </c>
      <c r="I343" s="185">
        <f t="shared" si="53"/>
        <v>90.32</v>
      </c>
      <c r="J343" s="185">
        <f t="shared" si="54"/>
        <v>0</v>
      </c>
      <c r="K343" s="185">
        <f t="shared" si="55"/>
        <v>0</v>
      </c>
      <c r="L343" s="185">
        <f t="shared" si="56"/>
        <v>0</v>
      </c>
      <c r="M343" s="185">
        <f t="shared" si="57"/>
        <v>0</v>
      </c>
    </row>
    <row r="344" spans="1:13">
      <c r="A344" s="145">
        <v>375</v>
      </c>
      <c r="B344" s="184" t="s">
        <v>871</v>
      </c>
      <c r="C344" s="212" t="s">
        <v>872</v>
      </c>
      <c r="D344" s="185">
        <v>2</v>
      </c>
      <c r="E344" s="185">
        <v>65</v>
      </c>
      <c r="F344" s="185">
        <v>130</v>
      </c>
      <c r="G344" s="196">
        <v>2</v>
      </c>
      <c r="H344" s="185">
        <f t="shared" si="52"/>
        <v>65</v>
      </c>
      <c r="I344" s="185">
        <f t="shared" si="53"/>
        <v>130</v>
      </c>
      <c r="J344" s="185">
        <f t="shared" si="54"/>
        <v>0</v>
      </c>
      <c r="K344" s="185">
        <f t="shared" si="55"/>
        <v>0</v>
      </c>
      <c r="L344" s="185">
        <f t="shared" si="56"/>
        <v>0</v>
      </c>
      <c r="M344" s="185">
        <f t="shared" si="57"/>
        <v>0</v>
      </c>
    </row>
    <row r="345" spans="1:13">
      <c r="A345" s="145">
        <v>376</v>
      </c>
      <c r="B345" s="184" t="s">
        <v>873</v>
      </c>
      <c r="C345" s="212" t="s">
        <v>874</v>
      </c>
      <c r="D345" s="185">
        <v>37</v>
      </c>
      <c r="E345" s="185">
        <v>34.59</v>
      </c>
      <c r="F345" s="185">
        <v>1279.83</v>
      </c>
      <c r="G345" s="196">
        <v>37</v>
      </c>
      <c r="H345" s="185">
        <f t="shared" si="52"/>
        <v>34.59</v>
      </c>
      <c r="I345" s="185">
        <f t="shared" si="53"/>
        <v>1279.83</v>
      </c>
      <c r="J345" s="185">
        <f t="shared" si="54"/>
        <v>0</v>
      </c>
      <c r="K345" s="185">
        <f t="shared" si="55"/>
        <v>0</v>
      </c>
      <c r="L345" s="185">
        <f t="shared" si="56"/>
        <v>0</v>
      </c>
      <c r="M345" s="185">
        <f t="shared" si="57"/>
        <v>0</v>
      </c>
    </row>
    <row r="346" spans="1:13">
      <c r="A346" s="145">
        <v>378</v>
      </c>
      <c r="B346" s="184" t="s">
        <v>875</v>
      </c>
      <c r="C346" s="212" t="s">
        <v>876</v>
      </c>
      <c r="D346" s="185">
        <v>38</v>
      </c>
      <c r="E346" s="185">
        <v>51.06</v>
      </c>
      <c r="F346" s="185">
        <v>1940.28</v>
      </c>
      <c r="G346" s="196">
        <v>38</v>
      </c>
      <c r="H346" s="185">
        <f>E346</f>
        <v>51.06</v>
      </c>
      <c r="I346" s="185">
        <f>ROUND(G346*H346,2)</f>
        <v>1940.28</v>
      </c>
      <c r="J346" s="185">
        <f>IF((G346-D346)&gt;0,G346-D346,0)</f>
        <v>0</v>
      </c>
      <c r="K346" s="185">
        <f>IF((I346-F346)&gt;0,I346-F346,0)</f>
        <v>0</v>
      </c>
      <c r="L346" s="185">
        <f>IF((G346-D346)&lt;0,G346-D346,0)</f>
        <v>0</v>
      </c>
      <c r="M346" s="185">
        <f>IF((I346-F346)&lt;0,I346-F346,0)</f>
        <v>0</v>
      </c>
    </row>
    <row r="347" spans="1:13">
      <c r="A347" s="145">
        <v>379</v>
      </c>
      <c r="B347" s="184" t="s">
        <v>877</v>
      </c>
      <c r="C347" s="212" t="s">
        <v>878</v>
      </c>
      <c r="D347" s="185">
        <v>16</v>
      </c>
      <c r="E347" s="185">
        <v>20.26</v>
      </c>
      <c r="F347" s="185">
        <v>324.16</v>
      </c>
      <c r="G347" s="196">
        <v>16</v>
      </c>
      <c r="H347" s="185">
        <f>E347</f>
        <v>20.26</v>
      </c>
      <c r="I347" s="185">
        <f>ROUND(G347*H347,2)</f>
        <v>324.16</v>
      </c>
      <c r="J347" s="185">
        <f>IF((G347-D347)&gt;0,G347-D347,0)</f>
        <v>0</v>
      </c>
      <c r="K347" s="185">
        <f>IF((I347-F347)&gt;0,I347-F347,0)</f>
        <v>0</v>
      </c>
      <c r="L347" s="185">
        <f>IF((G347-D347)&lt;0,G347-D347,0)</f>
        <v>0</v>
      </c>
      <c r="M347" s="185">
        <f>IF((I347-F347)&lt;0,I347-F347,0)</f>
        <v>0</v>
      </c>
    </row>
    <row r="348" spans="1:13">
      <c r="A348" s="145">
        <v>380</v>
      </c>
      <c r="B348" s="184" t="s">
        <v>879</v>
      </c>
      <c r="C348" s="212" t="s">
        <v>880</v>
      </c>
      <c r="D348" s="185">
        <v>17</v>
      </c>
      <c r="E348" s="185">
        <v>34.88</v>
      </c>
      <c r="F348" s="185">
        <v>592.96</v>
      </c>
      <c r="G348" s="196">
        <v>17</v>
      </c>
      <c r="H348" s="185">
        <f>E348</f>
        <v>34.88</v>
      </c>
      <c r="I348" s="185">
        <f>ROUND(G348*H348,2)</f>
        <v>592.96</v>
      </c>
      <c r="J348" s="185">
        <f>IF((G348-D348)&gt;0,G348-D348,0)</f>
        <v>0</v>
      </c>
      <c r="K348" s="185">
        <f>IF((I348-F348)&gt;0,I348-F348,0)</f>
        <v>0</v>
      </c>
      <c r="L348" s="185">
        <f>IF((G348-D348)&lt;0,G348-D348,0)</f>
        <v>0</v>
      </c>
      <c r="M348" s="185">
        <f>IF((I348-F348)&lt;0,I348-F348,0)</f>
        <v>0</v>
      </c>
    </row>
    <row r="349" spans="1:13">
      <c r="A349" s="145">
        <v>381</v>
      </c>
      <c r="B349" s="184" t="s">
        <v>881</v>
      </c>
      <c r="C349" s="212" t="s">
        <v>882</v>
      </c>
      <c r="D349" s="185">
        <v>21</v>
      </c>
      <c r="E349" s="185">
        <v>29.04</v>
      </c>
      <c r="F349" s="185">
        <v>609.84</v>
      </c>
      <c r="G349" s="196">
        <v>21</v>
      </c>
      <c r="H349" s="185">
        <f>E349</f>
        <v>29.04</v>
      </c>
      <c r="I349" s="185">
        <f>ROUND(G349*H349,2)</f>
        <v>609.84</v>
      </c>
      <c r="J349" s="185">
        <f>IF((G349-D349)&gt;0,G349-D349,0)</f>
        <v>0</v>
      </c>
      <c r="K349" s="185">
        <f>IF((I349-F349)&gt;0,I349-F349,0)</f>
        <v>0</v>
      </c>
      <c r="L349" s="185">
        <f>IF((G349-D349)&lt;0,G349-D349,0)</f>
        <v>0</v>
      </c>
      <c r="M349" s="185">
        <f>IF((I349-F349)&lt;0,I349-F349,0)</f>
        <v>0</v>
      </c>
    </row>
    <row r="350" spans="1:13">
      <c r="A350" s="145">
        <v>382</v>
      </c>
      <c r="B350" s="184" t="s">
        <v>883</v>
      </c>
      <c r="C350" s="212" t="s">
        <v>884</v>
      </c>
      <c r="D350" s="185">
        <v>15</v>
      </c>
      <c r="E350" s="185">
        <v>34.88</v>
      </c>
      <c r="F350" s="185">
        <v>523.2</v>
      </c>
      <c r="G350" s="196">
        <v>15</v>
      </c>
      <c r="H350" s="185">
        <f>E350</f>
        <v>34.88</v>
      </c>
      <c r="I350" s="185">
        <f>ROUND(G350*H350,2)</f>
        <v>523.2</v>
      </c>
      <c r="J350" s="185">
        <f>IF((G350-D350)&gt;0,G350-D350,0)</f>
        <v>0</v>
      </c>
      <c r="K350" s="185">
        <f>IF((I350-F350)&gt;0,I350-F350,0)</f>
        <v>0</v>
      </c>
      <c r="L350" s="185">
        <f>IF((G350-D350)&lt;0,G350-D350,0)</f>
        <v>0</v>
      </c>
      <c r="M350" s="185">
        <f>IF((I350-F350)&lt;0,I350-F350,0)</f>
        <v>0</v>
      </c>
    </row>
    <row r="351" spans="1:13">
      <c r="A351" s="145">
        <v>383</v>
      </c>
      <c r="B351" s="184" t="s">
        <v>885</v>
      </c>
      <c r="C351" s="212" t="s">
        <v>886</v>
      </c>
      <c r="D351" s="185">
        <v>9</v>
      </c>
      <c r="E351" s="185">
        <v>29.04</v>
      </c>
      <c r="F351" s="185">
        <v>261.36</v>
      </c>
      <c r="G351" s="196">
        <v>9</v>
      </c>
      <c r="H351" s="185">
        <f>E351</f>
        <v>29.04</v>
      </c>
      <c r="I351" s="185">
        <f>ROUND(G351*H351,2)</f>
        <v>261.36</v>
      </c>
      <c r="J351" s="185">
        <f>IF((G351-D351)&gt;0,G351-D351,0)</f>
        <v>0</v>
      </c>
      <c r="K351" s="185">
        <f>IF((I351-F351)&gt;0,I351-F351,0)</f>
        <v>0</v>
      </c>
      <c r="L351" s="185">
        <f>IF((G351-D351)&lt;0,G351-D351,0)</f>
        <v>0</v>
      </c>
      <c r="M351" s="185">
        <f>IF((I351-F351)&lt;0,I351-F351,0)</f>
        <v>0</v>
      </c>
    </row>
    <row r="352" spans="1:13">
      <c r="A352" s="145">
        <v>384</v>
      </c>
      <c r="B352" s="184" t="s">
        <v>887</v>
      </c>
      <c r="C352" s="212" t="s">
        <v>888</v>
      </c>
      <c r="D352" s="185">
        <v>68</v>
      </c>
      <c r="E352" s="185">
        <v>50.27</v>
      </c>
      <c r="F352" s="185">
        <v>3418.36</v>
      </c>
      <c r="G352" s="196">
        <v>68</v>
      </c>
      <c r="H352" s="185">
        <f>E352</f>
        <v>50.27</v>
      </c>
      <c r="I352" s="185">
        <f>ROUND(G352*H352,2)</f>
        <v>3418.36</v>
      </c>
      <c r="J352" s="185">
        <f>IF((G352-D352)&gt;0,G352-D352,0)</f>
        <v>0</v>
      </c>
      <c r="K352" s="185">
        <f>IF((I352-F352)&gt;0,I352-F352,0)</f>
        <v>0</v>
      </c>
      <c r="L352" s="185">
        <f>IF((G352-D352)&lt;0,G352-D352,0)</f>
        <v>0</v>
      </c>
      <c r="M352" s="185">
        <f>IF((I352-F352)&lt;0,I352-F352,0)</f>
        <v>0</v>
      </c>
    </row>
    <row r="353" spans="1:13">
      <c r="A353" s="145">
        <v>385</v>
      </c>
      <c r="B353" s="184" t="s">
        <v>889</v>
      </c>
      <c r="C353" s="212" t="s">
        <v>890</v>
      </c>
      <c r="D353" s="185">
        <v>107</v>
      </c>
      <c r="E353" s="185">
        <v>62.94</v>
      </c>
      <c r="F353" s="185">
        <v>6734.58</v>
      </c>
      <c r="G353" s="196">
        <v>107</v>
      </c>
      <c r="H353" s="185">
        <f>E353</f>
        <v>62.94</v>
      </c>
      <c r="I353" s="185">
        <f>ROUND(G353*H353,2)</f>
        <v>6734.58</v>
      </c>
      <c r="J353" s="185">
        <f>IF((G353-D353)&gt;0,G353-D353,0)</f>
        <v>0</v>
      </c>
      <c r="K353" s="185">
        <f>IF((I353-F353)&gt;0,I353-F353,0)</f>
        <v>0</v>
      </c>
      <c r="L353" s="185">
        <f>IF((G353-D353)&lt;0,G353-D353,0)</f>
        <v>0</v>
      </c>
      <c r="M353" s="185">
        <f>IF((I353-F353)&lt;0,I353-F353,0)</f>
        <v>0</v>
      </c>
    </row>
    <row r="354" spans="1:13">
      <c r="A354" s="145">
        <v>387</v>
      </c>
      <c r="B354" s="184" t="s">
        <v>891</v>
      </c>
      <c r="C354" s="212" t="s">
        <v>892</v>
      </c>
      <c r="D354" s="185">
        <v>4</v>
      </c>
      <c r="E354" s="185">
        <v>45.16354</v>
      </c>
      <c r="F354" s="185">
        <v>180.65</v>
      </c>
      <c r="G354" s="196">
        <v>4</v>
      </c>
      <c r="H354" s="185">
        <f>E354</f>
        <v>45.16354</v>
      </c>
      <c r="I354" s="185">
        <f>ROUND(G354*H354,2)</f>
        <v>180.65</v>
      </c>
      <c r="J354" s="185">
        <f>IF((G354-D354)&gt;0,G354-D354,0)</f>
        <v>0</v>
      </c>
      <c r="K354" s="185">
        <f>IF((I354-F354)&gt;0,I354-F354,0)</f>
        <v>0</v>
      </c>
      <c r="L354" s="185">
        <f>IF((G354-D354)&lt;0,G354-D354,0)</f>
        <v>0</v>
      </c>
      <c r="M354" s="185">
        <f>IF((I354-F354)&lt;0,I354-F354,0)</f>
        <v>0</v>
      </c>
    </row>
    <row r="355" spans="1:13">
      <c r="A355" s="145">
        <v>388</v>
      </c>
      <c r="B355" s="184" t="s">
        <v>893</v>
      </c>
      <c r="C355" s="212" t="s">
        <v>894</v>
      </c>
      <c r="D355" s="185">
        <v>8</v>
      </c>
      <c r="E355" s="185">
        <v>21.19</v>
      </c>
      <c r="F355" s="185">
        <v>169.52</v>
      </c>
      <c r="G355" s="196">
        <v>8</v>
      </c>
      <c r="H355" s="185">
        <f>E355</f>
        <v>21.19</v>
      </c>
      <c r="I355" s="185">
        <f>ROUND(G355*H355,2)</f>
        <v>169.52</v>
      </c>
      <c r="J355" s="185">
        <f>IF((G355-D355)&gt;0,G355-D355,0)</f>
        <v>0</v>
      </c>
      <c r="K355" s="185">
        <f>IF((I355-F355)&gt;0,I355-F355,0)</f>
        <v>0</v>
      </c>
      <c r="L355" s="185">
        <f>IF((G355-D355)&lt;0,G355-D355,0)</f>
        <v>0</v>
      </c>
      <c r="M355" s="185">
        <f>IF((I355-F355)&lt;0,I355-F355,0)</f>
        <v>0</v>
      </c>
    </row>
    <row r="356" spans="1:13">
      <c r="A356" s="145">
        <v>389</v>
      </c>
      <c r="B356" s="184" t="s">
        <v>895</v>
      </c>
      <c r="C356" s="212" t="s">
        <v>896</v>
      </c>
      <c r="D356" s="185">
        <v>4</v>
      </c>
      <c r="E356" s="185">
        <v>49.35772</v>
      </c>
      <c r="F356" s="185">
        <v>197.43</v>
      </c>
      <c r="G356" s="196">
        <v>4</v>
      </c>
      <c r="H356" s="185">
        <f>E356</f>
        <v>49.35772</v>
      </c>
      <c r="I356" s="185">
        <f>ROUND(G356*H356,2)</f>
        <v>197.43</v>
      </c>
      <c r="J356" s="185">
        <f>IF((G356-D356)&gt;0,G356-D356,0)</f>
        <v>0</v>
      </c>
      <c r="K356" s="185">
        <f>IF((I356-F356)&gt;0,I356-F356,0)</f>
        <v>0</v>
      </c>
      <c r="L356" s="185">
        <f>IF((G356-D356)&lt;0,G356-D356,0)</f>
        <v>0</v>
      </c>
      <c r="M356" s="185">
        <f>IF((I356-F356)&lt;0,I356-F356,0)</f>
        <v>0</v>
      </c>
    </row>
    <row r="357" spans="1:13">
      <c r="A357" s="145">
        <v>390</v>
      </c>
      <c r="B357" s="184" t="s">
        <v>897</v>
      </c>
      <c r="C357" s="212" t="s">
        <v>898</v>
      </c>
      <c r="D357" s="185">
        <v>11</v>
      </c>
      <c r="E357" s="185">
        <v>42.93643</v>
      </c>
      <c r="F357" s="185">
        <v>472.3</v>
      </c>
      <c r="G357" s="196">
        <v>11</v>
      </c>
      <c r="H357" s="185">
        <f>E357</f>
        <v>42.93643</v>
      </c>
      <c r="I357" s="185">
        <f>ROUND(G357*H357,2)</f>
        <v>472.3</v>
      </c>
      <c r="J357" s="185">
        <f t="shared" ref="J357:J364" si="58">IF((G357-D357)&gt;0,G357-D357,0)</f>
        <v>0</v>
      </c>
      <c r="K357" s="185">
        <f t="shared" ref="K357:K364" si="59">IF((I357-F357)&gt;0,I357-F357,0)</f>
        <v>0</v>
      </c>
      <c r="L357" s="185">
        <f t="shared" ref="L357:L364" si="60">IF((G357-D357)&lt;0,G357-D357,0)</f>
        <v>0</v>
      </c>
      <c r="M357" s="185">
        <f t="shared" ref="M357:M364" si="61">IF((I357-F357)&lt;0,I357-F357,0)</f>
        <v>0</v>
      </c>
    </row>
    <row r="358" spans="1:13">
      <c r="A358" s="145">
        <v>391</v>
      </c>
      <c r="B358" s="184" t="s">
        <v>899</v>
      </c>
      <c r="C358" s="212" t="s">
        <v>900</v>
      </c>
      <c r="D358" s="185">
        <v>7</v>
      </c>
      <c r="E358" s="185">
        <v>23.1354</v>
      </c>
      <c r="F358" s="185">
        <v>161.95</v>
      </c>
      <c r="G358" s="196">
        <v>7</v>
      </c>
      <c r="H358" s="185">
        <f>E358</f>
        <v>23.1354</v>
      </c>
      <c r="I358" s="185">
        <f>ROUND(G358*H358,2)</f>
        <v>161.95</v>
      </c>
      <c r="J358" s="185">
        <f t="shared" si="58"/>
        <v>0</v>
      </c>
      <c r="K358" s="185">
        <f t="shared" si="59"/>
        <v>0</v>
      </c>
      <c r="L358" s="185">
        <f t="shared" si="60"/>
        <v>0</v>
      </c>
      <c r="M358" s="185">
        <f t="shared" si="61"/>
        <v>0</v>
      </c>
    </row>
    <row r="359" spans="1:13">
      <c r="A359" s="145">
        <v>392</v>
      </c>
      <c r="B359" s="184" t="s">
        <v>901</v>
      </c>
      <c r="C359" s="212" t="s">
        <v>902</v>
      </c>
      <c r="D359" s="185">
        <v>10</v>
      </c>
      <c r="E359" s="185">
        <v>18.53923</v>
      </c>
      <c r="F359" s="185">
        <v>185.39</v>
      </c>
      <c r="G359" s="196">
        <v>10</v>
      </c>
      <c r="H359" s="185">
        <f>E359</f>
        <v>18.53923</v>
      </c>
      <c r="I359" s="185">
        <f>ROUND(G359*H359,2)</f>
        <v>185.39</v>
      </c>
      <c r="J359" s="185">
        <f t="shared" si="58"/>
        <v>0</v>
      </c>
      <c r="K359" s="185">
        <f t="shared" si="59"/>
        <v>0</v>
      </c>
      <c r="L359" s="185">
        <f t="shared" si="60"/>
        <v>0</v>
      </c>
      <c r="M359" s="185">
        <f t="shared" si="61"/>
        <v>0</v>
      </c>
    </row>
    <row r="360" spans="1:13">
      <c r="A360" s="145">
        <v>393</v>
      </c>
      <c r="B360" s="184" t="s">
        <v>903</v>
      </c>
      <c r="C360" s="212" t="s">
        <v>904</v>
      </c>
      <c r="D360" s="185">
        <v>4</v>
      </c>
      <c r="E360" s="185">
        <v>18.64</v>
      </c>
      <c r="F360" s="185">
        <v>74.56</v>
      </c>
      <c r="G360" s="196">
        <v>4</v>
      </c>
      <c r="H360" s="185">
        <f>E360</f>
        <v>18.64</v>
      </c>
      <c r="I360" s="185">
        <f>ROUND(G360*H360,2)</f>
        <v>74.56</v>
      </c>
      <c r="J360" s="185">
        <f t="shared" si="58"/>
        <v>0</v>
      </c>
      <c r="K360" s="185">
        <f t="shared" si="59"/>
        <v>0</v>
      </c>
      <c r="L360" s="185">
        <f t="shared" si="60"/>
        <v>0</v>
      </c>
      <c r="M360" s="185">
        <f t="shared" si="61"/>
        <v>0</v>
      </c>
    </row>
    <row r="361" spans="1:13">
      <c r="A361" s="145">
        <v>394</v>
      </c>
      <c r="B361" s="184" t="s">
        <v>905</v>
      </c>
      <c r="C361" s="212" t="s">
        <v>906</v>
      </c>
      <c r="D361" s="185">
        <v>10</v>
      </c>
      <c r="E361" s="185">
        <v>33.4281</v>
      </c>
      <c r="F361" s="185">
        <v>334.28</v>
      </c>
      <c r="G361" s="196">
        <v>10</v>
      </c>
      <c r="H361" s="185">
        <f>E361</f>
        <v>33.4281</v>
      </c>
      <c r="I361" s="185">
        <f>ROUND(G361*H361,2)</f>
        <v>334.28</v>
      </c>
      <c r="J361" s="185">
        <f t="shared" si="58"/>
        <v>0</v>
      </c>
      <c r="K361" s="185">
        <f t="shared" si="59"/>
        <v>0</v>
      </c>
      <c r="L361" s="185">
        <f t="shared" si="60"/>
        <v>0</v>
      </c>
      <c r="M361" s="185">
        <f t="shared" si="61"/>
        <v>0</v>
      </c>
    </row>
    <row r="362" spans="1:13">
      <c r="A362" s="145">
        <v>395</v>
      </c>
      <c r="B362" s="184" t="s">
        <v>907</v>
      </c>
      <c r="C362" s="212" t="s">
        <v>908</v>
      </c>
      <c r="D362" s="185">
        <v>24</v>
      </c>
      <c r="E362" s="185">
        <v>21.60137</v>
      </c>
      <c r="F362" s="185">
        <v>518.43</v>
      </c>
      <c r="G362" s="196">
        <v>24</v>
      </c>
      <c r="H362" s="185">
        <f>E362</f>
        <v>21.60137</v>
      </c>
      <c r="I362" s="185">
        <f>ROUND(G362*H362,2)</f>
        <v>518.43</v>
      </c>
      <c r="J362" s="185">
        <f t="shared" si="58"/>
        <v>0</v>
      </c>
      <c r="K362" s="185">
        <f t="shared" si="59"/>
        <v>0</v>
      </c>
      <c r="L362" s="185">
        <f t="shared" si="60"/>
        <v>0</v>
      </c>
      <c r="M362" s="185">
        <f t="shared" si="61"/>
        <v>0</v>
      </c>
    </row>
    <row r="363" spans="1:13">
      <c r="A363" s="145">
        <v>396</v>
      </c>
      <c r="B363" s="184" t="s">
        <v>909</v>
      </c>
      <c r="C363" s="212" t="s">
        <v>910</v>
      </c>
      <c r="D363" s="185">
        <v>20</v>
      </c>
      <c r="E363" s="185">
        <v>16.4</v>
      </c>
      <c r="F363" s="185">
        <v>328</v>
      </c>
      <c r="G363" s="196">
        <v>20</v>
      </c>
      <c r="H363" s="185">
        <f>E363</f>
        <v>16.4</v>
      </c>
      <c r="I363" s="185">
        <f>ROUND(G363*H363,2)</f>
        <v>328</v>
      </c>
      <c r="J363" s="185">
        <f t="shared" si="58"/>
        <v>0</v>
      </c>
      <c r="K363" s="185">
        <f t="shared" si="59"/>
        <v>0</v>
      </c>
      <c r="L363" s="185">
        <f t="shared" si="60"/>
        <v>0</v>
      </c>
      <c r="M363" s="185">
        <f t="shared" si="61"/>
        <v>0</v>
      </c>
    </row>
    <row r="364" spans="1:13">
      <c r="A364" s="145">
        <v>397</v>
      </c>
      <c r="B364" s="184" t="s">
        <v>911</v>
      </c>
      <c r="C364" s="212" t="s">
        <v>912</v>
      </c>
      <c r="D364" s="185">
        <v>31</v>
      </c>
      <c r="E364" s="185">
        <v>6.67</v>
      </c>
      <c r="F364" s="185">
        <v>206.77</v>
      </c>
      <c r="G364" s="196">
        <v>31</v>
      </c>
      <c r="H364" s="185">
        <f>E364</f>
        <v>6.67</v>
      </c>
      <c r="I364" s="185">
        <f>ROUND(G364*H364,2)</f>
        <v>206.77</v>
      </c>
      <c r="J364" s="185">
        <f t="shared" si="58"/>
        <v>0</v>
      </c>
      <c r="K364" s="185">
        <f t="shared" si="59"/>
        <v>0</v>
      </c>
      <c r="L364" s="185">
        <f t="shared" si="60"/>
        <v>0</v>
      </c>
      <c r="M364" s="185">
        <f t="shared" si="61"/>
        <v>0</v>
      </c>
    </row>
    <row r="365" spans="1:13">
      <c r="A365" s="145">
        <v>402</v>
      </c>
      <c r="B365" s="184" t="s">
        <v>913</v>
      </c>
      <c r="C365" s="212" t="s">
        <v>914</v>
      </c>
      <c r="D365" s="185">
        <v>1</v>
      </c>
      <c r="E365" s="185">
        <v>25.93</v>
      </c>
      <c r="F365" s="185">
        <v>25.93</v>
      </c>
      <c r="G365" s="196">
        <v>1</v>
      </c>
      <c r="H365" s="185">
        <f>E365</f>
        <v>25.93</v>
      </c>
      <c r="I365" s="185">
        <f>ROUND(G365*H365,2)</f>
        <v>25.93</v>
      </c>
      <c r="J365" s="185">
        <f>IF((G365-D365)&gt;0,G365-D365,0)</f>
        <v>0</v>
      </c>
      <c r="K365" s="185">
        <f>IF((I365-F365)&gt;0,I365-F365,0)</f>
        <v>0</v>
      </c>
      <c r="L365" s="185">
        <f>IF((G365-D365)&lt;0,G365-D365,0)</f>
        <v>0</v>
      </c>
      <c r="M365" s="185">
        <f>IF((I365-F365)&lt;0,I365-F365,0)</f>
        <v>0</v>
      </c>
    </row>
    <row r="366" spans="1:13">
      <c r="A366" s="145">
        <v>403</v>
      </c>
      <c r="B366" s="184" t="s">
        <v>915</v>
      </c>
      <c r="C366" s="212" t="s">
        <v>916</v>
      </c>
      <c r="D366" s="185">
        <v>111</v>
      </c>
      <c r="E366" s="185">
        <v>19.04</v>
      </c>
      <c r="F366" s="185">
        <v>2113.44</v>
      </c>
      <c r="G366" s="196">
        <v>111</v>
      </c>
      <c r="H366" s="185">
        <f>E366</f>
        <v>19.04</v>
      </c>
      <c r="I366" s="185">
        <f>ROUND(G366*H366,2)</f>
        <v>2113.44</v>
      </c>
      <c r="J366" s="185">
        <f>IF((G366-D366)&gt;0,G366-D366,0)</f>
        <v>0</v>
      </c>
      <c r="K366" s="185">
        <f>IF((I366-F366)&gt;0,I366-F366,0)</f>
        <v>0</v>
      </c>
      <c r="L366" s="185">
        <f>IF((G366-D366)&lt;0,G366-D366,0)</f>
        <v>0</v>
      </c>
      <c r="M366" s="185">
        <f>IF((I366-F366)&lt;0,I366-F366,0)</f>
        <v>0</v>
      </c>
    </row>
    <row r="367" spans="1:13">
      <c r="A367" s="145">
        <v>404</v>
      </c>
      <c r="B367" s="184" t="s">
        <v>917</v>
      </c>
      <c r="C367" s="212" t="s">
        <v>918</v>
      </c>
      <c r="D367" s="185">
        <v>29</v>
      </c>
      <c r="E367" s="185">
        <v>24.38</v>
      </c>
      <c r="F367" s="185">
        <v>707.02</v>
      </c>
      <c r="G367" s="196">
        <v>29</v>
      </c>
      <c r="H367" s="185">
        <f>E367</f>
        <v>24.38</v>
      </c>
      <c r="I367" s="185">
        <f>ROUND(G367*H367,2)</f>
        <v>707.02</v>
      </c>
      <c r="J367" s="185">
        <f>IF((G367-D367)&gt;0,G367-D367,0)</f>
        <v>0</v>
      </c>
      <c r="K367" s="185">
        <f>IF((I367-F367)&gt;0,I367-F367,0)</f>
        <v>0</v>
      </c>
      <c r="L367" s="185">
        <f>IF((G367-D367)&lt;0,G367-D367,0)</f>
        <v>0</v>
      </c>
      <c r="M367" s="185">
        <f>IF((I367-F367)&lt;0,I367-F367,0)</f>
        <v>0</v>
      </c>
    </row>
    <row r="368" spans="1:13">
      <c r="A368" s="145">
        <v>405</v>
      </c>
      <c r="B368" s="184" t="s">
        <v>919</v>
      </c>
      <c r="C368" s="212" t="s">
        <v>920</v>
      </c>
      <c r="D368" s="185">
        <v>1</v>
      </c>
      <c r="E368" s="185">
        <v>24.38</v>
      </c>
      <c r="F368" s="185">
        <v>24.38</v>
      </c>
      <c r="G368" s="196">
        <v>1</v>
      </c>
      <c r="H368" s="185">
        <f>E368</f>
        <v>24.38</v>
      </c>
      <c r="I368" s="185">
        <f>ROUND(G368*H368,2)</f>
        <v>24.38</v>
      </c>
      <c r="J368" s="185">
        <f>IF((G368-D368)&gt;0,G368-D368,0)</f>
        <v>0</v>
      </c>
      <c r="K368" s="185">
        <f>IF((I368-F368)&gt;0,I368-F368,0)</f>
        <v>0</v>
      </c>
      <c r="L368" s="185">
        <f>IF((G368-D368)&lt;0,G368-D368,0)</f>
        <v>0</v>
      </c>
      <c r="M368" s="185">
        <f>IF((I368-F368)&lt;0,I368-F368,0)</f>
        <v>0</v>
      </c>
    </row>
    <row r="369" spans="1:13">
      <c r="A369" s="145">
        <v>406</v>
      </c>
      <c r="B369" s="184" t="s">
        <v>921</v>
      </c>
      <c r="C369" s="212" t="s">
        <v>920</v>
      </c>
      <c r="D369" s="185">
        <v>31</v>
      </c>
      <c r="E369" s="185">
        <v>24.26</v>
      </c>
      <c r="F369" s="185">
        <v>752.06</v>
      </c>
      <c r="G369" s="196">
        <v>31</v>
      </c>
      <c r="H369" s="185">
        <f>E369</f>
        <v>24.26</v>
      </c>
      <c r="I369" s="185">
        <f>ROUND(G369*H369,2)</f>
        <v>752.06</v>
      </c>
      <c r="J369" s="185">
        <f>IF((G369-D369)&gt;0,G369-D369,0)</f>
        <v>0</v>
      </c>
      <c r="K369" s="185">
        <f>IF((I369-F369)&gt;0,I369-F369,0)</f>
        <v>0</v>
      </c>
      <c r="L369" s="185">
        <f>IF((G369-D369)&lt;0,G369-D369,0)</f>
        <v>0</v>
      </c>
      <c r="M369" s="185">
        <f>IF((I369-F369)&lt;0,I369-F369,0)</f>
        <v>0</v>
      </c>
    </row>
    <row r="370" spans="1:13">
      <c r="A370" s="145">
        <v>407</v>
      </c>
      <c r="B370" s="184" t="s">
        <v>922</v>
      </c>
      <c r="C370" s="212" t="s">
        <v>918</v>
      </c>
      <c r="D370" s="185">
        <v>27</v>
      </c>
      <c r="E370" s="185">
        <v>24.26</v>
      </c>
      <c r="F370" s="185">
        <v>655.02</v>
      </c>
      <c r="G370" s="196">
        <v>27</v>
      </c>
      <c r="H370" s="185">
        <f>E370</f>
        <v>24.26</v>
      </c>
      <c r="I370" s="185">
        <f>ROUND(G370*H370,2)</f>
        <v>655.02</v>
      </c>
      <c r="J370" s="185">
        <f>IF((G370-D370)&gt;0,G370-D370,0)</f>
        <v>0</v>
      </c>
      <c r="K370" s="185">
        <f>IF((I370-F370)&gt;0,I370-F370,0)</f>
        <v>0</v>
      </c>
      <c r="L370" s="185">
        <f>IF((G370-D370)&lt;0,G370-D370,0)</f>
        <v>0</v>
      </c>
      <c r="M370" s="185">
        <f>IF((I370-F370)&lt;0,I370-F370,0)</f>
        <v>0</v>
      </c>
    </row>
    <row r="371" spans="1:13">
      <c r="A371" s="145">
        <v>408</v>
      </c>
      <c r="B371" s="184" t="s">
        <v>923</v>
      </c>
      <c r="C371" s="212" t="s">
        <v>924</v>
      </c>
      <c r="D371" s="185">
        <v>12040</v>
      </c>
      <c r="E371" s="185">
        <v>4.9</v>
      </c>
      <c r="F371" s="185">
        <v>58996</v>
      </c>
      <c r="G371" s="196">
        <v>14050</v>
      </c>
      <c r="H371" s="185">
        <f>E371</f>
        <v>4.9</v>
      </c>
      <c r="I371" s="185">
        <f>ROUND(G371*H371,2)</f>
        <v>68845</v>
      </c>
      <c r="J371" s="185">
        <f>IF((G371-D371)&gt;0,G371-D371,0)</f>
        <v>2010</v>
      </c>
      <c r="K371" s="185">
        <f>IF((I371-F371)&gt;0,I371-F371,0)</f>
        <v>9849</v>
      </c>
      <c r="L371" s="185">
        <f>IF((G371-D371)&lt;0,G371-D371,0)</f>
        <v>0</v>
      </c>
      <c r="M371" s="185">
        <f>IF((I371-F371)&lt;0,I371-F371,0)</f>
        <v>0</v>
      </c>
    </row>
    <row r="372" spans="1:13">
      <c r="A372" s="145">
        <v>410</v>
      </c>
      <c r="B372" s="184" t="s">
        <v>925</v>
      </c>
      <c r="C372" s="212" t="s">
        <v>774</v>
      </c>
      <c r="D372" s="185">
        <v>6</v>
      </c>
      <c r="E372" s="185">
        <v>55</v>
      </c>
      <c r="F372" s="185">
        <v>330</v>
      </c>
      <c r="G372" s="196">
        <v>6</v>
      </c>
      <c r="H372" s="185">
        <f t="shared" ref="H372:H389" si="62">E372</f>
        <v>55</v>
      </c>
      <c r="I372" s="185">
        <f t="shared" ref="I372:I389" si="63">ROUND(G372*H372,2)</f>
        <v>330</v>
      </c>
      <c r="J372" s="185">
        <f t="shared" ref="J372:J388" si="64">IF((G372-D372)&gt;0,G372-D372,0)</f>
        <v>0</v>
      </c>
      <c r="K372" s="185">
        <f t="shared" ref="K372:K388" si="65">IF((I372-F372)&gt;0,I372-F372,0)</f>
        <v>0</v>
      </c>
      <c r="L372" s="185">
        <f t="shared" ref="L372:L388" si="66">IF((G372-D372)&lt;0,G372-D372,0)</f>
        <v>0</v>
      </c>
      <c r="M372" s="185">
        <f t="shared" ref="M372:M388" si="67">IF((I372-F372)&lt;0,I372-F372,0)</f>
        <v>0</v>
      </c>
    </row>
    <row r="373" spans="1:13">
      <c r="A373" s="145">
        <v>411</v>
      </c>
      <c r="B373" s="184" t="s">
        <v>926</v>
      </c>
      <c r="C373" s="212" t="s">
        <v>927</v>
      </c>
      <c r="D373" s="185">
        <v>470</v>
      </c>
      <c r="E373" s="185">
        <v>10.74</v>
      </c>
      <c r="F373" s="185">
        <v>5047.8</v>
      </c>
      <c r="G373" s="196">
        <v>470</v>
      </c>
      <c r="H373" s="185">
        <f t="shared" si="62"/>
        <v>10.74</v>
      </c>
      <c r="I373" s="185">
        <f t="shared" si="63"/>
        <v>5047.8</v>
      </c>
      <c r="J373" s="185">
        <f t="shared" si="64"/>
        <v>0</v>
      </c>
      <c r="K373" s="185">
        <f t="shared" si="65"/>
        <v>0</v>
      </c>
      <c r="L373" s="185">
        <f t="shared" si="66"/>
        <v>0</v>
      </c>
      <c r="M373" s="185">
        <f t="shared" si="67"/>
        <v>0</v>
      </c>
    </row>
    <row r="374" spans="1:13">
      <c r="A374" s="145">
        <v>412</v>
      </c>
      <c r="B374" s="184" t="s">
        <v>928</v>
      </c>
      <c r="C374" s="212" t="s">
        <v>929</v>
      </c>
      <c r="D374" s="185">
        <v>470</v>
      </c>
      <c r="E374" s="185">
        <v>12.01</v>
      </c>
      <c r="F374" s="185">
        <v>5644.7</v>
      </c>
      <c r="G374" s="196">
        <v>470</v>
      </c>
      <c r="H374" s="185">
        <f t="shared" si="62"/>
        <v>12.01</v>
      </c>
      <c r="I374" s="185">
        <f t="shared" si="63"/>
        <v>5644.7</v>
      </c>
      <c r="J374" s="185">
        <f t="shared" si="64"/>
        <v>0</v>
      </c>
      <c r="K374" s="185">
        <f t="shared" si="65"/>
        <v>0</v>
      </c>
      <c r="L374" s="185">
        <f t="shared" si="66"/>
        <v>0</v>
      </c>
      <c r="M374" s="185">
        <f t="shared" si="67"/>
        <v>0</v>
      </c>
    </row>
    <row r="375" spans="1:13">
      <c r="A375" s="145">
        <v>413</v>
      </c>
      <c r="B375" s="184" t="s">
        <v>930</v>
      </c>
      <c r="C375" s="212" t="s">
        <v>931</v>
      </c>
      <c r="D375" s="185">
        <v>350</v>
      </c>
      <c r="E375" s="185">
        <v>20.51</v>
      </c>
      <c r="F375" s="185">
        <v>7178.5</v>
      </c>
      <c r="G375" s="196">
        <v>350</v>
      </c>
      <c r="H375" s="185">
        <f t="shared" si="62"/>
        <v>20.51</v>
      </c>
      <c r="I375" s="185">
        <f t="shared" si="63"/>
        <v>7178.5</v>
      </c>
      <c r="J375" s="185">
        <f t="shared" si="64"/>
        <v>0</v>
      </c>
      <c r="K375" s="185">
        <f t="shared" si="65"/>
        <v>0</v>
      </c>
      <c r="L375" s="185">
        <f t="shared" si="66"/>
        <v>0</v>
      </c>
      <c r="M375" s="185">
        <f t="shared" si="67"/>
        <v>0</v>
      </c>
    </row>
    <row r="376" spans="1:13">
      <c r="A376" s="145">
        <v>414</v>
      </c>
      <c r="B376" s="184" t="s">
        <v>932</v>
      </c>
      <c r="C376" s="212" t="s">
        <v>933</v>
      </c>
      <c r="D376" s="185">
        <v>214</v>
      </c>
      <c r="E376" s="185">
        <v>21.07</v>
      </c>
      <c r="F376" s="185">
        <v>4508.98</v>
      </c>
      <c r="G376" s="196">
        <v>214</v>
      </c>
      <c r="H376" s="185">
        <f t="shared" si="62"/>
        <v>21.07</v>
      </c>
      <c r="I376" s="185">
        <f t="shared" si="63"/>
        <v>4508.98</v>
      </c>
      <c r="J376" s="185">
        <f t="shared" si="64"/>
        <v>0</v>
      </c>
      <c r="K376" s="185">
        <f t="shared" si="65"/>
        <v>0</v>
      </c>
      <c r="L376" s="185">
        <f t="shared" si="66"/>
        <v>0</v>
      </c>
      <c r="M376" s="185">
        <f t="shared" si="67"/>
        <v>0</v>
      </c>
    </row>
    <row r="377" spans="1:13">
      <c r="A377" s="145">
        <v>415</v>
      </c>
      <c r="B377" s="184" t="s">
        <v>934</v>
      </c>
      <c r="C377" s="212" t="s">
        <v>935</v>
      </c>
      <c r="D377" s="185">
        <v>362</v>
      </c>
      <c r="E377" s="185">
        <v>22.32</v>
      </c>
      <c r="F377" s="185">
        <v>8079.84</v>
      </c>
      <c r="G377" s="196">
        <v>362</v>
      </c>
      <c r="H377" s="185">
        <f t="shared" si="62"/>
        <v>22.32</v>
      </c>
      <c r="I377" s="185">
        <f t="shared" si="63"/>
        <v>8079.84</v>
      </c>
      <c r="J377" s="185">
        <f t="shared" si="64"/>
        <v>0</v>
      </c>
      <c r="K377" s="185">
        <f t="shared" si="65"/>
        <v>0</v>
      </c>
      <c r="L377" s="185">
        <f t="shared" si="66"/>
        <v>0</v>
      </c>
      <c r="M377" s="185">
        <f t="shared" si="67"/>
        <v>0</v>
      </c>
    </row>
    <row r="378" spans="1:13">
      <c r="A378" s="145">
        <v>416</v>
      </c>
      <c r="B378" s="184" t="s">
        <v>936</v>
      </c>
      <c r="C378" s="212" t="s">
        <v>937</v>
      </c>
      <c r="D378" s="185">
        <v>291</v>
      </c>
      <c r="E378" s="185">
        <v>82.43</v>
      </c>
      <c r="F378" s="185">
        <v>23987.13</v>
      </c>
      <c r="G378" s="196">
        <v>291</v>
      </c>
      <c r="H378" s="185">
        <f t="shared" si="62"/>
        <v>82.43</v>
      </c>
      <c r="I378" s="185">
        <f t="shared" si="63"/>
        <v>23987.13</v>
      </c>
      <c r="J378" s="185">
        <f t="shared" si="64"/>
        <v>0</v>
      </c>
      <c r="K378" s="185">
        <f t="shared" si="65"/>
        <v>0</v>
      </c>
      <c r="L378" s="185">
        <f t="shared" si="66"/>
        <v>0</v>
      </c>
      <c r="M378" s="185">
        <f t="shared" si="67"/>
        <v>0</v>
      </c>
    </row>
    <row r="379" spans="1:13">
      <c r="A379" s="145">
        <v>417</v>
      </c>
      <c r="B379" s="184" t="s">
        <v>938</v>
      </c>
      <c r="C379" s="212" t="s">
        <v>939</v>
      </c>
      <c r="D379" s="185">
        <v>922</v>
      </c>
      <c r="E379" s="185">
        <v>5.99859</v>
      </c>
      <c r="F379" s="185">
        <v>5530.7</v>
      </c>
      <c r="G379" s="196">
        <v>922</v>
      </c>
      <c r="H379" s="185">
        <f t="shared" si="62"/>
        <v>5.99859</v>
      </c>
      <c r="I379" s="185">
        <f t="shared" si="63"/>
        <v>5530.7</v>
      </c>
      <c r="J379" s="185">
        <f t="shared" si="64"/>
        <v>0</v>
      </c>
      <c r="K379" s="185">
        <f t="shared" si="65"/>
        <v>0</v>
      </c>
      <c r="L379" s="185">
        <f t="shared" si="66"/>
        <v>0</v>
      </c>
      <c r="M379" s="185">
        <f t="shared" si="67"/>
        <v>0</v>
      </c>
    </row>
    <row r="380" spans="1:13">
      <c r="A380" s="145">
        <v>418</v>
      </c>
      <c r="B380" s="184" t="s">
        <v>940</v>
      </c>
      <c r="C380" s="212" t="s">
        <v>941</v>
      </c>
      <c r="D380" s="185">
        <v>87</v>
      </c>
      <c r="E380" s="185">
        <v>30.23974</v>
      </c>
      <c r="F380" s="185">
        <v>2630.86</v>
      </c>
      <c r="G380" s="196">
        <v>87</v>
      </c>
      <c r="H380" s="185">
        <f t="shared" si="62"/>
        <v>30.23974</v>
      </c>
      <c r="I380" s="185">
        <f t="shared" si="63"/>
        <v>2630.86</v>
      </c>
      <c r="J380" s="185">
        <f t="shared" si="64"/>
        <v>0</v>
      </c>
      <c r="K380" s="185">
        <f t="shared" si="65"/>
        <v>0</v>
      </c>
      <c r="L380" s="185">
        <f t="shared" si="66"/>
        <v>0</v>
      </c>
      <c r="M380" s="185">
        <f t="shared" si="67"/>
        <v>0</v>
      </c>
    </row>
    <row r="381" spans="1:13">
      <c r="A381" s="145">
        <v>419</v>
      </c>
      <c r="B381" s="184" t="s">
        <v>942</v>
      </c>
      <c r="C381" s="212" t="s">
        <v>943</v>
      </c>
      <c r="D381" s="185">
        <v>642</v>
      </c>
      <c r="E381" s="185">
        <v>21.81779</v>
      </c>
      <c r="F381" s="185">
        <v>14007.02</v>
      </c>
      <c r="G381" s="196">
        <v>642</v>
      </c>
      <c r="H381" s="185">
        <f t="shared" si="62"/>
        <v>21.81779</v>
      </c>
      <c r="I381" s="185">
        <f t="shared" si="63"/>
        <v>14007.02</v>
      </c>
      <c r="J381" s="185">
        <f t="shared" si="64"/>
        <v>0</v>
      </c>
      <c r="K381" s="185">
        <f t="shared" si="65"/>
        <v>0</v>
      </c>
      <c r="L381" s="185">
        <f t="shared" si="66"/>
        <v>0</v>
      </c>
      <c r="M381" s="185">
        <f t="shared" si="67"/>
        <v>0</v>
      </c>
    </row>
    <row r="382" spans="1:13">
      <c r="A382" s="145">
        <v>420</v>
      </c>
      <c r="B382" s="184" t="s">
        <v>944</v>
      </c>
      <c r="C382" s="212" t="s">
        <v>945</v>
      </c>
      <c r="D382" s="185">
        <v>123</v>
      </c>
      <c r="E382" s="185">
        <v>28.85186</v>
      </c>
      <c r="F382" s="185">
        <v>3548.78</v>
      </c>
      <c r="G382" s="196">
        <v>123</v>
      </c>
      <c r="H382" s="185">
        <f t="shared" si="62"/>
        <v>28.85186</v>
      </c>
      <c r="I382" s="185">
        <f t="shared" si="63"/>
        <v>3548.78</v>
      </c>
      <c r="J382" s="185">
        <f t="shared" si="64"/>
        <v>0</v>
      </c>
      <c r="K382" s="185">
        <f t="shared" si="65"/>
        <v>0</v>
      </c>
      <c r="L382" s="185">
        <f t="shared" si="66"/>
        <v>0</v>
      </c>
      <c r="M382" s="185">
        <f t="shared" si="67"/>
        <v>0</v>
      </c>
    </row>
    <row r="383" spans="1:13">
      <c r="A383" s="145">
        <v>421</v>
      </c>
      <c r="B383" s="184" t="s">
        <v>946</v>
      </c>
      <c r="C383" s="212" t="s">
        <v>947</v>
      </c>
      <c r="D383" s="185">
        <v>426</v>
      </c>
      <c r="E383" s="185">
        <v>14.69904</v>
      </c>
      <c r="F383" s="185">
        <v>6261.79</v>
      </c>
      <c r="G383" s="196">
        <v>426</v>
      </c>
      <c r="H383" s="185">
        <f t="shared" si="62"/>
        <v>14.69904</v>
      </c>
      <c r="I383" s="185">
        <f t="shared" si="63"/>
        <v>6261.79</v>
      </c>
      <c r="J383" s="185">
        <f t="shared" si="64"/>
        <v>0</v>
      </c>
      <c r="K383" s="185">
        <f t="shared" si="65"/>
        <v>0</v>
      </c>
      <c r="L383" s="185">
        <f t="shared" si="66"/>
        <v>0</v>
      </c>
      <c r="M383" s="185">
        <f t="shared" si="67"/>
        <v>0</v>
      </c>
    </row>
    <row r="384" spans="1:13">
      <c r="A384" s="145">
        <v>422</v>
      </c>
      <c r="B384" s="184" t="s">
        <v>948</v>
      </c>
      <c r="C384" s="212" t="s">
        <v>949</v>
      </c>
      <c r="D384" s="185">
        <v>388</v>
      </c>
      <c r="E384" s="185">
        <v>30.49054</v>
      </c>
      <c r="F384" s="185">
        <v>11830.33</v>
      </c>
      <c r="G384" s="196">
        <v>388</v>
      </c>
      <c r="H384" s="185">
        <f t="shared" si="62"/>
        <v>30.49054</v>
      </c>
      <c r="I384" s="185">
        <f t="shared" si="63"/>
        <v>11830.33</v>
      </c>
      <c r="J384" s="185">
        <f t="shared" si="64"/>
        <v>0</v>
      </c>
      <c r="K384" s="185">
        <f t="shared" si="65"/>
        <v>0</v>
      </c>
      <c r="L384" s="185">
        <f t="shared" si="66"/>
        <v>0</v>
      </c>
      <c r="M384" s="185">
        <f t="shared" si="67"/>
        <v>0</v>
      </c>
    </row>
    <row r="385" spans="1:13">
      <c r="A385" s="145">
        <v>423</v>
      </c>
      <c r="B385" s="184" t="s">
        <v>950</v>
      </c>
      <c r="C385" s="212" t="s">
        <v>951</v>
      </c>
      <c r="D385" s="185">
        <v>9</v>
      </c>
      <c r="E385" s="185">
        <v>45.13</v>
      </c>
      <c r="F385" s="185">
        <v>406.17</v>
      </c>
      <c r="G385" s="196">
        <v>9</v>
      </c>
      <c r="H385" s="185">
        <f t="shared" si="62"/>
        <v>45.13</v>
      </c>
      <c r="I385" s="185">
        <f t="shared" si="63"/>
        <v>406.17</v>
      </c>
      <c r="J385" s="185">
        <f t="shared" si="64"/>
        <v>0</v>
      </c>
      <c r="K385" s="185">
        <f t="shared" si="65"/>
        <v>0</v>
      </c>
      <c r="L385" s="185">
        <f t="shared" si="66"/>
        <v>0</v>
      </c>
      <c r="M385" s="185">
        <f t="shared" si="67"/>
        <v>0</v>
      </c>
    </row>
    <row r="386" spans="1:13">
      <c r="A386" s="145">
        <v>424</v>
      </c>
      <c r="B386" s="184" t="s">
        <v>952</v>
      </c>
      <c r="C386" s="212" t="s">
        <v>838</v>
      </c>
      <c r="D386" s="185">
        <v>1819</v>
      </c>
      <c r="E386" s="185">
        <v>13</v>
      </c>
      <c r="F386" s="185">
        <v>23647</v>
      </c>
      <c r="G386" s="196">
        <v>1819</v>
      </c>
      <c r="H386" s="185">
        <f t="shared" si="62"/>
        <v>13</v>
      </c>
      <c r="I386" s="185">
        <f t="shared" si="63"/>
        <v>23647</v>
      </c>
      <c r="J386" s="185">
        <f t="shared" si="64"/>
        <v>0</v>
      </c>
      <c r="K386" s="185">
        <f t="shared" si="65"/>
        <v>0</v>
      </c>
      <c r="L386" s="185">
        <f t="shared" si="66"/>
        <v>0</v>
      </c>
      <c r="M386" s="185">
        <f t="shared" si="67"/>
        <v>0</v>
      </c>
    </row>
    <row r="387" spans="1:13">
      <c r="A387" s="145">
        <v>425</v>
      </c>
      <c r="B387" s="184" t="s">
        <v>953</v>
      </c>
      <c r="C387" s="212" t="s">
        <v>778</v>
      </c>
      <c r="D387" s="185">
        <v>135</v>
      </c>
      <c r="E387" s="185">
        <v>76.83</v>
      </c>
      <c r="F387" s="185">
        <v>10372.05</v>
      </c>
      <c r="G387" s="196">
        <v>135</v>
      </c>
      <c r="H387" s="185">
        <f t="shared" si="62"/>
        <v>76.83</v>
      </c>
      <c r="I387" s="185">
        <f t="shared" si="63"/>
        <v>10372.05</v>
      </c>
      <c r="J387" s="185">
        <f t="shared" si="64"/>
        <v>0</v>
      </c>
      <c r="K387" s="185">
        <f t="shared" si="65"/>
        <v>0</v>
      </c>
      <c r="L387" s="185">
        <f t="shared" si="66"/>
        <v>0</v>
      </c>
      <c r="M387" s="185">
        <f t="shared" si="67"/>
        <v>0</v>
      </c>
    </row>
    <row r="388" spans="1:13">
      <c r="A388" s="145">
        <v>426</v>
      </c>
      <c r="B388" s="184" t="s">
        <v>954</v>
      </c>
      <c r="C388" s="212" t="s">
        <v>955</v>
      </c>
      <c r="D388" s="185">
        <v>18</v>
      </c>
      <c r="E388" s="185">
        <v>21.81879</v>
      </c>
      <c r="F388" s="185">
        <v>392.74</v>
      </c>
      <c r="G388" s="196">
        <v>18</v>
      </c>
      <c r="H388" s="185">
        <f t="shared" si="62"/>
        <v>21.81879</v>
      </c>
      <c r="I388" s="185">
        <f t="shared" si="63"/>
        <v>392.74</v>
      </c>
      <c r="J388" s="185">
        <f t="shared" si="64"/>
        <v>0</v>
      </c>
      <c r="K388" s="185">
        <f t="shared" si="65"/>
        <v>0</v>
      </c>
      <c r="L388" s="185">
        <f t="shared" si="66"/>
        <v>0</v>
      </c>
      <c r="M388" s="185">
        <f t="shared" si="67"/>
        <v>0</v>
      </c>
    </row>
    <row r="389" spans="1:13">
      <c r="A389" s="145">
        <v>427</v>
      </c>
      <c r="B389" s="184" t="s">
        <v>956</v>
      </c>
      <c r="C389" s="212" t="s">
        <v>957</v>
      </c>
      <c r="D389" s="185">
        <v>10</v>
      </c>
      <c r="E389" s="185">
        <v>37.14</v>
      </c>
      <c r="F389" s="185">
        <v>371.4</v>
      </c>
      <c r="G389" s="196">
        <v>10</v>
      </c>
      <c r="H389" s="185">
        <f t="shared" si="62"/>
        <v>37.14</v>
      </c>
      <c r="I389" s="185">
        <f t="shared" si="63"/>
        <v>371.4</v>
      </c>
      <c r="J389" s="185">
        <f>IF((G389-D389)&gt;0,G389-D389,0)</f>
        <v>0</v>
      </c>
      <c r="K389" s="185">
        <f>IF((I389-F389)&gt;0,I389-F389,0)</f>
        <v>0</v>
      </c>
      <c r="L389" s="185">
        <f>IF((G389-D389)&lt;0,G389-D389,0)</f>
        <v>0</v>
      </c>
      <c r="M389" s="185">
        <f>IF((I389-F389)&lt;0,I389-F389,0)</f>
        <v>0</v>
      </c>
    </row>
    <row r="390" spans="1:13">
      <c r="A390" s="145">
        <v>434</v>
      </c>
      <c r="B390" s="184" t="s">
        <v>958</v>
      </c>
      <c r="C390" s="212" t="s">
        <v>959</v>
      </c>
      <c r="D390" s="185">
        <v>4</v>
      </c>
      <c r="E390" s="185">
        <v>17.03</v>
      </c>
      <c r="F390" s="185">
        <v>68.12</v>
      </c>
      <c r="G390" s="196">
        <v>4</v>
      </c>
      <c r="H390" s="185">
        <f>E390</f>
        <v>17.03</v>
      </c>
      <c r="I390" s="185">
        <f>ROUND(G390*H390,2)</f>
        <v>68.12</v>
      </c>
      <c r="J390" s="185">
        <f>IF((G390-D390)&gt;0,G390-D390,0)</f>
        <v>0</v>
      </c>
      <c r="K390" s="185">
        <f>IF((I390-F390)&gt;0,I390-F390,0)</f>
        <v>0</v>
      </c>
      <c r="L390" s="185">
        <f>IF((G390-D390)&lt;0,G390-D390,0)</f>
        <v>0</v>
      </c>
      <c r="M390" s="185">
        <f>IF((I390-F390)&lt;0,I390-F390,0)</f>
        <v>0</v>
      </c>
    </row>
    <row r="391" spans="1:13">
      <c r="A391" s="145"/>
      <c r="B391" s="184" t="s">
        <v>960</v>
      </c>
      <c r="C391" s="212" t="s">
        <v>961</v>
      </c>
      <c r="D391" s="185">
        <v>1</v>
      </c>
      <c r="E391" s="185">
        <v>0.3855</v>
      </c>
      <c r="F391" s="185">
        <v>0.39</v>
      </c>
      <c r="G391" s="196">
        <v>0</v>
      </c>
      <c r="H391" s="185">
        <f>E391</f>
        <v>0.3855</v>
      </c>
      <c r="I391" s="185">
        <f>ROUND(G391*H391,2)</f>
        <v>0</v>
      </c>
      <c r="J391" s="185">
        <f>IF((G391-D391)&gt;0,G391-D391,0)</f>
        <v>0</v>
      </c>
      <c r="K391" s="185">
        <f>IF((I391-F391)&gt;0,I391-F391,0)</f>
        <v>0</v>
      </c>
      <c r="L391" s="185">
        <f>IF((G391-D391)&lt;0,G391-D391,0)</f>
        <v>-1</v>
      </c>
      <c r="M391" s="185">
        <f>IF((I391-F391)&lt;0,I391-F391,0)</f>
        <v>-0.39</v>
      </c>
    </row>
    <row r="392" spans="1:13">
      <c r="A392" s="145"/>
      <c r="B392" s="184" t="s">
        <v>962</v>
      </c>
      <c r="C392" s="212" t="s">
        <v>963</v>
      </c>
      <c r="D392" s="185">
        <v>10</v>
      </c>
      <c r="E392" s="185">
        <v>23.8938</v>
      </c>
      <c r="F392" s="185">
        <v>238.94</v>
      </c>
      <c r="G392" s="196">
        <v>0</v>
      </c>
      <c r="H392" s="185">
        <f>E392</f>
        <v>23.8938</v>
      </c>
      <c r="I392" s="185">
        <f>ROUND(G392*H392,2)</f>
        <v>0</v>
      </c>
      <c r="J392" s="185">
        <f>IF((G392-D392)&gt;0,G392-D392,0)</f>
        <v>0</v>
      </c>
      <c r="K392" s="185">
        <f>IF((I392-F392)&gt;0,I392-F392,0)</f>
        <v>0</v>
      </c>
      <c r="L392" s="185">
        <f>IF((G392-D392)&lt;0,G392-D392,0)</f>
        <v>-10</v>
      </c>
      <c r="M392" s="185">
        <f>IF((I392-F392)&lt;0,I392-F392,0)</f>
        <v>-238.94</v>
      </c>
    </row>
    <row r="393" spans="1:13">
      <c r="A393" s="145"/>
      <c r="B393" s="184" t="s">
        <v>964</v>
      </c>
      <c r="C393" s="212" t="s">
        <v>965</v>
      </c>
      <c r="D393" s="185">
        <v>25</v>
      </c>
      <c r="E393" s="185">
        <v>22.1239</v>
      </c>
      <c r="F393" s="185">
        <v>553.1</v>
      </c>
      <c r="G393" s="196">
        <v>0</v>
      </c>
      <c r="H393" s="185">
        <f>E393</f>
        <v>22.1239</v>
      </c>
      <c r="I393" s="185">
        <f>ROUND(G393*H393,2)</f>
        <v>0</v>
      </c>
      <c r="J393" s="185">
        <f>IF((G393-D393)&gt;0,G393-D393,0)</f>
        <v>0</v>
      </c>
      <c r="K393" s="185">
        <f>IF((I393-F393)&gt;0,I393-F393,0)</f>
        <v>0</v>
      </c>
      <c r="L393" s="185">
        <f>IF((G393-D393)&lt;0,G393-D393,0)</f>
        <v>-25</v>
      </c>
      <c r="M393" s="185">
        <f>IF((I393-F393)&lt;0,I393-F393,0)</f>
        <v>-553.1</v>
      </c>
    </row>
    <row r="394" spans="1:13">
      <c r="A394" s="145"/>
      <c r="B394" s="184" t="s">
        <v>966</v>
      </c>
      <c r="C394" s="212" t="s">
        <v>967</v>
      </c>
      <c r="D394" s="185">
        <v>1</v>
      </c>
      <c r="E394" s="185">
        <v>18.3</v>
      </c>
      <c r="F394" s="185">
        <v>18.3</v>
      </c>
      <c r="G394" s="196">
        <v>0</v>
      </c>
      <c r="H394" s="185">
        <f>E394</f>
        <v>18.3</v>
      </c>
      <c r="I394" s="185">
        <f>ROUND(G394*H394,2)</f>
        <v>0</v>
      </c>
      <c r="J394" s="185">
        <f>IF((G394-D394)&gt;0,G394-D394,0)</f>
        <v>0</v>
      </c>
      <c r="K394" s="185">
        <f>IF((I394-F394)&gt;0,I394-F394,0)</f>
        <v>0</v>
      </c>
      <c r="L394" s="185">
        <f>IF((G394-D394)&lt;0,G394-D394,0)</f>
        <v>-1</v>
      </c>
      <c r="M394" s="185">
        <f>IF((I394-F394)&lt;0,I394-F394,0)</f>
        <v>-18.3</v>
      </c>
    </row>
    <row r="395" ht="24" spans="1:13">
      <c r="A395" s="145">
        <v>437</v>
      </c>
      <c r="B395" s="184" t="s">
        <v>968</v>
      </c>
      <c r="C395" s="212" t="s">
        <v>969</v>
      </c>
      <c r="D395" s="185">
        <v>147</v>
      </c>
      <c r="E395" s="185">
        <v>24.51</v>
      </c>
      <c r="F395" s="185">
        <v>3602.97</v>
      </c>
      <c r="G395" s="196">
        <v>147</v>
      </c>
      <c r="H395" s="185">
        <f>E395</f>
        <v>24.51</v>
      </c>
      <c r="I395" s="185">
        <f>ROUND(G395*H395,2)</f>
        <v>3602.97</v>
      </c>
      <c r="J395" s="185">
        <f>IF((G395-D395)&gt;0,G395-D395,0)</f>
        <v>0</v>
      </c>
      <c r="K395" s="185">
        <f>IF((I395-F395)&gt;0,I395-F395,0)</f>
        <v>0</v>
      </c>
      <c r="L395" s="185">
        <f>IF((G395-D395)&lt;0,G395-D395,0)</f>
        <v>0</v>
      </c>
      <c r="M395" s="185">
        <f>IF((I395-F395)&lt;0,I395-F395,0)</f>
        <v>0</v>
      </c>
    </row>
    <row r="396" s="210" customFormat="1" ht="11.25" spans="1:13">
      <c r="A396" s="217" t="s">
        <v>137</v>
      </c>
      <c r="B396" s="217"/>
      <c r="C396" s="218"/>
      <c r="D396" s="219">
        <f>SUM(D5:D395)</f>
        <v>1210174</v>
      </c>
      <c r="E396" s="219"/>
      <c r="F396" s="219">
        <f>SUM(F5:F395)</f>
        <v>1275073.96</v>
      </c>
      <c r="G396" s="220">
        <f>SUM(G5:G395)</f>
        <v>1212145</v>
      </c>
      <c r="H396" s="219"/>
      <c r="I396" s="219">
        <f>SUM(I5:I395)</f>
        <v>1284098.27</v>
      </c>
      <c r="J396" s="219">
        <f>SUM(J5:J395)</f>
        <v>2010</v>
      </c>
      <c r="K396" s="219">
        <f>SUM(K5:K395)</f>
        <v>9849</v>
      </c>
      <c r="L396" s="219">
        <f>SUM(L5:L395)</f>
        <v>-39</v>
      </c>
      <c r="M396" s="219">
        <f>SUM(M5:M395)</f>
        <v>-824.69</v>
      </c>
    </row>
    <row r="397" customFormat="1" ht="14.25" spans="1:13">
      <c r="A397" s="7" t="s">
        <v>970</v>
      </c>
      <c r="B397" s="7"/>
      <c r="C397" s="207"/>
      <c r="D397" s="7"/>
      <c r="E397" s="207"/>
      <c r="F397" s="207"/>
      <c r="G397" s="7"/>
      <c r="H397" s="7"/>
      <c r="I397" s="7"/>
      <c r="J397" s="7"/>
      <c r="K397" s="7"/>
      <c r="L397" s="7"/>
      <c r="M397" s="7"/>
    </row>
    <row r="398" s="169" customFormat="1" ht="18.75" spans="1:13">
      <c r="A398" s="7" t="s">
        <v>971</v>
      </c>
      <c r="B398" s="7"/>
      <c r="C398" s="207"/>
      <c r="D398" s="7"/>
      <c r="E398" s="207"/>
      <c r="F398" s="7"/>
      <c r="H398" s="7"/>
      <c r="I398" s="7"/>
      <c r="J398" s="7" t="s">
        <v>45</v>
      </c>
      <c r="K398" s="7"/>
      <c r="L398" s="7"/>
      <c r="M398" s="7"/>
    </row>
  </sheetData>
  <autoFilter ref="A4:M399">
    <extLst/>
  </autoFilter>
  <mergeCells count="8">
    <mergeCell ref="A1:M1"/>
    <mergeCell ref="D3:F3"/>
    <mergeCell ref="G3:I3"/>
    <mergeCell ref="J3:K3"/>
    <mergeCell ref="L3:M3"/>
    <mergeCell ref="A396:B396"/>
    <mergeCell ref="A3:A4"/>
    <mergeCell ref="C3:C4"/>
  </mergeCells>
  <conditionalFormatting sqref="B5:B395">
    <cfRule type="duplicateValues" dxfId="0" priority="2"/>
  </conditionalFormatting>
  <printOptions horizontalCentered="1" verticalCentered="1"/>
  <pageMargins left="0.306944444444444" right="0.306944444444444" top="0.357638888888889" bottom="0.357638888888889" header="0.298611111111111" footer="0.298611111111111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I591"/>
  <sheetViews>
    <sheetView workbookViewId="0">
      <pane ySplit="4" topLeftCell="A558" activePane="bottomLeft" state="frozen"/>
      <selection/>
      <selection pane="bottomLeft" activeCell="O589" sqref="O589"/>
    </sheetView>
  </sheetViews>
  <sheetFormatPr defaultColWidth="9" defaultRowHeight="13.5"/>
  <cols>
    <col min="1" max="1" width="5.375" style="168" customWidth="1"/>
    <col min="2" max="2" width="10.125" style="168" customWidth="1"/>
    <col min="3" max="3" width="22.125" style="168" hidden="1" customWidth="1"/>
    <col min="4" max="4" width="33.125" style="170" customWidth="1"/>
    <col min="5" max="5" width="13.875" style="168" hidden="1" customWidth="1"/>
    <col min="6" max="6" width="10.625" style="168" hidden="1" customWidth="1"/>
    <col min="7" max="7" width="7.875" style="168" customWidth="1"/>
    <col min="8" max="8" width="12" style="168" hidden="1" customWidth="1"/>
    <col min="9" max="9" width="13.5" style="168" customWidth="1"/>
    <col min="10" max="10" width="10.125" style="168" hidden="1" customWidth="1"/>
    <col min="11" max="11" width="9" style="168" hidden="1" customWidth="1"/>
    <col min="12" max="15" width="9" style="168"/>
    <col min="16" max="17" width="7.5" style="168" customWidth="1"/>
    <col min="18" max="18" width="11.5" style="168" customWidth="1"/>
    <col min="19" max="20" width="7.5" style="168" customWidth="1"/>
    <col min="21" max="21" width="11.5" style="168" customWidth="1"/>
    <col min="22" max="22" width="9.5" style="168" customWidth="1"/>
    <col min="23" max="23" width="9" style="168" customWidth="1"/>
    <col min="24" max="32" width="9" style="168"/>
    <col min="33" max="33" width="14.125" style="168" customWidth="1"/>
    <col min="34" max="34" width="9" style="171"/>
    <col min="35" max="35" width="25.375" style="171" customWidth="1"/>
    <col min="36" max="16384" width="9" style="168"/>
  </cols>
  <sheetData>
    <row r="1" ht="34.5" customHeight="1" spans="1:32">
      <c r="A1" s="172" t="s">
        <v>183</v>
      </c>
      <c r="B1" s="172"/>
      <c r="C1" s="172"/>
      <c r="D1" s="173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</row>
    <row r="2" s="166" customFormat="1" ht="39" customHeight="1" spans="1:35">
      <c r="A2" s="174" t="str">
        <f>[5]封面!A5</f>
        <v>单位名称：潍坊工厂</v>
      </c>
      <c r="B2" s="174"/>
      <c r="C2" s="175"/>
      <c r="D2" s="176"/>
      <c r="E2" s="177"/>
      <c r="F2" s="177"/>
      <c r="G2" s="178"/>
      <c r="H2" s="177"/>
      <c r="I2" s="193" t="e">
        <f>#REF!</f>
        <v>#REF!</v>
      </c>
      <c r="J2" s="177"/>
      <c r="K2" s="178"/>
      <c r="L2" s="178"/>
      <c r="M2" s="177"/>
      <c r="N2" s="177"/>
      <c r="O2" s="177"/>
      <c r="P2" s="177"/>
      <c r="Q2" s="177"/>
      <c r="R2" s="177"/>
      <c r="S2" s="177"/>
      <c r="T2" s="177"/>
      <c r="U2" s="178" t="s">
        <v>184</v>
      </c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8" t="s">
        <v>125</v>
      </c>
      <c r="AG2" s="177"/>
      <c r="AH2" s="197"/>
      <c r="AI2" s="198"/>
    </row>
    <row r="3" s="166" customFormat="1" ht="18.75" customHeight="1" spans="1:35">
      <c r="A3" s="179" t="s">
        <v>1</v>
      </c>
      <c r="B3" s="180" t="s">
        <v>185</v>
      </c>
      <c r="C3" s="181"/>
      <c r="D3" s="182" t="s">
        <v>135</v>
      </c>
      <c r="E3" s="179" t="s">
        <v>972</v>
      </c>
      <c r="F3" s="179" t="s">
        <v>973</v>
      </c>
      <c r="G3" s="179" t="s">
        <v>974</v>
      </c>
      <c r="H3" s="179" t="s">
        <v>975</v>
      </c>
      <c r="I3" s="179" t="s">
        <v>976</v>
      </c>
      <c r="J3" s="179" t="s">
        <v>977</v>
      </c>
      <c r="K3" s="179" t="s">
        <v>978</v>
      </c>
      <c r="L3" s="194" t="s">
        <v>186</v>
      </c>
      <c r="M3" s="194"/>
      <c r="N3" s="194"/>
      <c r="O3" s="194" t="s">
        <v>187</v>
      </c>
      <c r="P3" s="194"/>
      <c r="Q3" s="194"/>
      <c r="R3" s="194" t="s">
        <v>188</v>
      </c>
      <c r="S3" s="194"/>
      <c r="T3" s="194"/>
      <c r="U3" s="194" t="s">
        <v>189</v>
      </c>
      <c r="V3" s="194"/>
      <c r="W3" s="194"/>
      <c r="X3" s="54" t="s">
        <v>979</v>
      </c>
      <c r="Y3" s="54"/>
      <c r="Z3" s="54"/>
      <c r="AA3" s="54"/>
      <c r="AB3" s="54"/>
      <c r="AC3" s="54"/>
      <c r="AD3" s="54"/>
      <c r="AE3" s="54"/>
      <c r="AF3" s="179" t="s">
        <v>980</v>
      </c>
      <c r="AG3" s="199" t="s">
        <v>981</v>
      </c>
      <c r="AH3" s="179" t="s">
        <v>24</v>
      </c>
      <c r="AI3" s="200" t="s">
        <v>982</v>
      </c>
    </row>
    <row r="4" s="166" customFormat="1" ht="18.75" spans="1:35">
      <c r="A4" s="179">
        <v>1</v>
      </c>
      <c r="B4" s="183" t="s">
        <v>190</v>
      </c>
      <c r="C4" s="183" t="s">
        <v>983</v>
      </c>
      <c r="D4" s="182"/>
      <c r="E4" s="179"/>
      <c r="F4" s="179"/>
      <c r="G4" s="179"/>
      <c r="H4" s="179"/>
      <c r="I4" s="179"/>
      <c r="J4" s="179"/>
      <c r="K4" s="179"/>
      <c r="L4" s="195" t="s">
        <v>191</v>
      </c>
      <c r="M4" s="195" t="s">
        <v>192</v>
      </c>
      <c r="N4" s="195" t="s">
        <v>34</v>
      </c>
      <c r="O4" s="195" t="s">
        <v>191</v>
      </c>
      <c r="P4" s="195" t="s">
        <v>192</v>
      </c>
      <c r="Q4" s="195" t="s">
        <v>34</v>
      </c>
      <c r="R4" s="195" t="s">
        <v>191</v>
      </c>
      <c r="S4" s="195" t="s">
        <v>192</v>
      </c>
      <c r="T4" s="195" t="s">
        <v>34</v>
      </c>
      <c r="U4" s="195" t="s">
        <v>191</v>
      </c>
      <c r="V4" s="195" t="s">
        <v>192</v>
      </c>
      <c r="W4" s="195" t="s">
        <v>34</v>
      </c>
      <c r="X4" s="54" t="s">
        <v>984</v>
      </c>
      <c r="Y4" s="54" t="s">
        <v>985</v>
      </c>
      <c r="Z4" s="54" t="s">
        <v>986</v>
      </c>
      <c r="AA4" s="54" t="s">
        <v>987</v>
      </c>
      <c r="AB4" s="54" t="s">
        <v>988</v>
      </c>
      <c r="AC4" s="54" t="s">
        <v>989</v>
      </c>
      <c r="AD4" s="194" t="s">
        <v>990</v>
      </c>
      <c r="AE4" s="194" t="s">
        <v>991</v>
      </c>
      <c r="AF4" s="179"/>
      <c r="AG4" s="199"/>
      <c r="AH4" s="179"/>
      <c r="AI4" s="201"/>
    </row>
    <row r="5" s="167" customFormat="1" ht="13" customHeight="1" spans="1:35">
      <c r="A5" s="145">
        <v>1</v>
      </c>
      <c r="B5" s="184" t="s">
        <v>193</v>
      </c>
      <c r="C5" s="185"/>
      <c r="D5" s="186" t="s">
        <v>194</v>
      </c>
      <c r="E5" s="185"/>
      <c r="F5" s="187"/>
      <c r="G5" s="145" t="s">
        <v>992</v>
      </c>
      <c r="H5" s="188"/>
      <c r="I5" s="188" t="s">
        <v>993</v>
      </c>
      <c r="J5" s="185"/>
      <c r="K5" s="185"/>
      <c r="L5" s="185">
        <v>1640</v>
      </c>
      <c r="M5" s="185"/>
      <c r="N5" s="185">
        <f>L5-M5</f>
        <v>1640</v>
      </c>
      <c r="O5" s="196">
        <v>200</v>
      </c>
      <c r="P5" s="185"/>
      <c r="Q5" s="185"/>
      <c r="R5" s="185">
        <f t="shared" ref="R5:R68" si="0">IF((O5-L5)&gt;0,O5-L5,0)</f>
        <v>0</v>
      </c>
      <c r="S5" s="185"/>
      <c r="T5" s="185">
        <f t="shared" ref="T5:T68" si="1">IF((Q5-N5)&gt;0,Q5-N5,0)</f>
        <v>0</v>
      </c>
      <c r="U5" s="185">
        <f t="shared" ref="U5:U68" si="2">IF((O5-L5)&lt;0,O5-L5,0)</f>
        <v>-1440</v>
      </c>
      <c r="V5" s="185"/>
      <c r="W5" s="185">
        <f t="shared" ref="W5:W68" si="3">IF((Q5-N5)&lt;0,Q5-N5,0)</f>
        <v>-1640</v>
      </c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45"/>
      <c r="AI5" s="145"/>
    </row>
    <row r="6" s="167" customFormat="1" ht="13" customHeight="1" spans="1:35">
      <c r="A6" s="145">
        <v>2</v>
      </c>
      <c r="B6" s="184" t="s">
        <v>195</v>
      </c>
      <c r="C6" s="185"/>
      <c r="D6" s="186" t="s">
        <v>196</v>
      </c>
      <c r="E6" s="185"/>
      <c r="F6" s="187"/>
      <c r="G6" s="145" t="s">
        <v>992</v>
      </c>
      <c r="H6" s="188"/>
      <c r="I6" s="188" t="s">
        <v>993</v>
      </c>
      <c r="J6" s="185"/>
      <c r="K6" s="185"/>
      <c r="L6" s="185">
        <v>3722</v>
      </c>
      <c r="M6" s="185"/>
      <c r="N6" s="185">
        <f t="shared" ref="N6:N69" si="4">L6-M6</f>
        <v>3722</v>
      </c>
      <c r="O6" s="196">
        <v>414</v>
      </c>
      <c r="P6" s="185"/>
      <c r="Q6" s="185"/>
      <c r="R6" s="185">
        <f t="shared" si="0"/>
        <v>0</v>
      </c>
      <c r="S6" s="185"/>
      <c r="T6" s="185">
        <f t="shared" si="1"/>
        <v>0</v>
      </c>
      <c r="U6" s="185">
        <f t="shared" si="2"/>
        <v>-3308</v>
      </c>
      <c r="V6" s="185"/>
      <c r="W6" s="185">
        <f t="shared" si="3"/>
        <v>-3722</v>
      </c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45"/>
      <c r="AI6" s="145"/>
    </row>
    <row r="7" s="167" customFormat="1" ht="13" customHeight="1" spans="1:35">
      <c r="A7" s="145">
        <v>3</v>
      </c>
      <c r="B7" s="184" t="s">
        <v>994</v>
      </c>
      <c r="C7" s="185"/>
      <c r="D7" s="186" t="s">
        <v>995</v>
      </c>
      <c r="E7" s="185"/>
      <c r="F7" s="187"/>
      <c r="G7" s="145" t="s">
        <v>992</v>
      </c>
      <c r="H7" s="188"/>
      <c r="I7" s="188" t="s">
        <v>993</v>
      </c>
      <c r="J7" s="185"/>
      <c r="K7" s="185"/>
      <c r="L7" s="185">
        <v>112</v>
      </c>
      <c r="M7" s="185"/>
      <c r="N7" s="185">
        <f t="shared" si="4"/>
        <v>112</v>
      </c>
      <c r="O7" s="196">
        <v>106</v>
      </c>
      <c r="P7" s="185"/>
      <c r="Q7" s="185"/>
      <c r="R7" s="185">
        <f t="shared" si="0"/>
        <v>0</v>
      </c>
      <c r="S7" s="185"/>
      <c r="T7" s="185">
        <f t="shared" si="1"/>
        <v>0</v>
      </c>
      <c r="U7" s="185">
        <f t="shared" si="2"/>
        <v>-6</v>
      </c>
      <c r="V7" s="185"/>
      <c r="W7" s="185">
        <f t="shared" si="3"/>
        <v>-112</v>
      </c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45"/>
      <c r="AI7" s="145"/>
    </row>
    <row r="8" s="167" customFormat="1" ht="13" customHeight="1" spans="1:35">
      <c r="A8" s="145">
        <v>4</v>
      </c>
      <c r="B8" s="184" t="s">
        <v>996</v>
      </c>
      <c r="C8" s="185"/>
      <c r="D8" s="186" t="s">
        <v>997</v>
      </c>
      <c r="E8" s="185"/>
      <c r="F8" s="187"/>
      <c r="G8" s="145" t="s">
        <v>992</v>
      </c>
      <c r="H8" s="188"/>
      <c r="I8" s="188" t="s">
        <v>993</v>
      </c>
      <c r="J8" s="185"/>
      <c r="K8" s="185"/>
      <c r="L8" s="185">
        <v>139</v>
      </c>
      <c r="M8" s="185"/>
      <c r="N8" s="185">
        <f t="shared" si="4"/>
        <v>139</v>
      </c>
      <c r="O8" s="196">
        <v>190</v>
      </c>
      <c r="P8" s="185"/>
      <c r="Q8" s="185"/>
      <c r="R8" s="185">
        <f t="shared" si="0"/>
        <v>51</v>
      </c>
      <c r="S8" s="185"/>
      <c r="T8" s="185">
        <f t="shared" si="1"/>
        <v>0</v>
      </c>
      <c r="U8" s="185">
        <f t="shared" si="2"/>
        <v>0</v>
      </c>
      <c r="V8" s="185"/>
      <c r="W8" s="185">
        <f t="shared" si="3"/>
        <v>-139</v>
      </c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45"/>
      <c r="AI8" s="145"/>
    </row>
    <row r="9" s="167" customFormat="1" ht="13" customHeight="1" spans="1:35">
      <c r="A9" s="145">
        <v>5</v>
      </c>
      <c r="B9" s="184" t="s">
        <v>998</v>
      </c>
      <c r="C9" s="185"/>
      <c r="D9" s="186" t="s">
        <v>999</v>
      </c>
      <c r="E9" s="185"/>
      <c r="F9" s="187"/>
      <c r="G9" s="145" t="s">
        <v>992</v>
      </c>
      <c r="H9" s="188"/>
      <c r="I9" s="188" t="s">
        <v>993</v>
      </c>
      <c r="J9" s="185"/>
      <c r="K9" s="185"/>
      <c r="L9" s="185">
        <v>132</v>
      </c>
      <c r="M9" s="185"/>
      <c r="N9" s="185">
        <f t="shared" si="4"/>
        <v>132</v>
      </c>
      <c r="O9" s="196">
        <v>162</v>
      </c>
      <c r="P9" s="185"/>
      <c r="Q9" s="185"/>
      <c r="R9" s="185">
        <f t="shared" si="0"/>
        <v>30</v>
      </c>
      <c r="S9" s="185"/>
      <c r="T9" s="185">
        <f t="shared" si="1"/>
        <v>0</v>
      </c>
      <c r="U9" s="185">
        <f t="shared" si="2"/>
        <v>0</v>
      </c>
      <c r="V9" s="185"/>
      <c r="W9" s="185">
        <f t="shared" si="3"/>
        <v>-132</v>
      </c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45"/>
      <c r="AI9" s="145"/>
    </row>
    <row r="10" s="167" customFormat="1" ht="13" customHeight="1" spans="1:35">
      <c r="A10" s="145">
        <v>6</v>
      </c>
      <c r="B10" s="189" t="s">
        <v>1000</v>
      </c>
      <c r="C10" s="185"/>
      <c r="D10" s="186" t="s">
        <v>1001</v>
      </c>
      <c r="E10" s="185"/>
      <c r="F10" s="187"/>
      <c r="G10" s="190" t="s">
        <v>992</v>
      </c>
      <c r="H10" s="188"/>
      <c r="I10" s="188" t="s">
        <v>993</v>
      </c>
      <c r="J10" s="185"/>
      <c r="K10" s="185"/>
      <c r="L10" s="185">
        <v>141</v>
      </c>
      <c r="M10" s="185"/>
      <c r="N10" s="185">
        <f t="shared" si="4"/>
        <v>141</v>
      </c>
      <c r="O10" s="196">
        <v>195</v>
      </c>
      <c r="P10" s="185"/>
      <c r="Q10" s="185"/>
      <c r="R10" s="185">
        <f t="shared" si="0"/>
        <v>54</v>
      </c>
      <c r="S10" s="185"/>
      <c r="T10" s="185">
        <f t="shared" si="1"/>
        <v>0</v>
      </c>
      <c r="U10" s="185">
        <f t="shared" si="2"/>
        <v>0</v>
      </c>
      <c r="V10" s="185"/>
      <c r="W10" s="185">
        <f t="shared" si="3"/>
        <v>-141</v>
      </c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90"/>
      <c r="AI10" s="145"/>
    </row>
    <row r="11" s="167" customFormat="1" ht="13" customHeight="1" spans="1:35">
      <c r="A11" s="145">
        <v>7</v>
      </c>
      <c r="B11" s="189" t="s">
        <v>203</v>
      </c>
      <c r="C11" s="185"/>
      <c r="D11" s="186" t="s">
        <v>204</v>
      </c>
      <c r="E11" s="185"/>
      <c r="F11" s="187"/>
      <c r="G11" s="190" t="s">
        <v>992</v>
      </c>
      <c r="H11" s="188"/>
      <c r="I11" s="188" t="s">
        <v>993</v>
      </c>
      <c r="J11" s="185"/>
      <c r="K11" s="185"/>
      <c r="L11" s="185">
        <v>20000</v>
      </c>
      <c r="M11" s="185"/>
      <c r="N11" s="185">
        <f t="shared" si="4"/>
        <v>20000</v>
      </c>
      <c r="O11" s="196">
        <v>11000</v>
      </c>
      <c r="P11" s="185"/>
      <c r="Q11" s="185"/>
      <c r="R11" s="185">
        <f t="shared" si="0"/>
        <v>0</v>
      </c>
      <c r="S11" s="185"/>
      <c r="T11" s="185">
        <f t="shared" si="1"/>
        <v>0</v>
      </c>
      <c r="U11" s="185">
        <f t="shared" si="2"/>
        <v>-9000</v>
      </c>
      <c r="V11" s="185"/>
      <c r="W11" s="185">
        <f t="shared" si="3"/>
        <v>-20000</v>
      </c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90"/>
      <c r="AI11" s="145"/>
    </row>
    <row r="12" s="167" customFormat="1" ht="13" customHeight="1" spans="1:35">
      <c r="A12" s="145">
        <v>8</v>
      </c>
      <c r="B12" s="189" t="s">
        <v>205</v>
      </c>
      <c r="C12" s="185"/>
      <c r="D12" s="186" t="s">
        <v>206</v>
      </c>
      <c r="E12" s="185"/>
      <c r="F12" s="187"/>
      <c r="G12" s="190" t="s">
        <v>992</v>
      </c>
      <c r="H12" s="188"/>
      <c r="I12" s="188" t="s">
        <v>993</v>
      </c>
      <c r="J12" s="185"/>
      <c r="K12" s="185"/>
      <c r="L12" s="185">
        <v>90000</v>
      </c>
      <c r="M12" s="185"/>
      <c r="N12" s="185">
        <f t="shared" si="4"/>
        <v>90000</v>
      </c>
      <c r="O12" s="196">
        <v>85125</v>
      </c>
      <c r="P12" s="185"/>
      <c r="Q12" s="185"/>
      <c r="R12" s="185">
        <f t="shared" si="0"/>
        <v>0</v>
      </c>
      <c r="S12" s="185"/>
      <c r="T12" s="185">
        <f t="shared" si="1"/>
        <v>0</v>
      </c>
      <c r="U12" s="185">
        <f t="shared" si="2"/>
        <v>-4875</v>
      </c>
      <c r="V12" s="185"/>
      <c r="W12" s="185">
        <f t="shared" si="3"/>
        <v>-90000</v>
      </c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90"/>
      <c r="AI12" s="145"/>
    </row>
    <row r="13" s="167" customFormat="1" ht="13" customHeight="1" spans="1:35">
      <c r="A13" s="145">
        <v>9</v>
      </c>
      <c r="B13" s="189" t="s">
        <v>1002</v>
      </c>
      <c r="C13" s="185"/>
      <c r="D13" s="186" t="s">
        <v>1003</v>
      </c>
      <c r="E13" s="185"/>
      <c r="F13" s="187"/>
      <c r="G13" s="190" t="s">
        <v>992</v>
      </c>
      <c r="H13" s="188"/>
      <c r="I13" s="188" t="s">
        <v>993</v>
      </c>
      <c r="J13" s="185"/>
      <c r="K13" s="185"/>
      <c r="L13" s="185">
        <v>26970</v>
      </c>
      <c r="M13" s="185"/>
      <c r="N13" s="185">
        <f t="shared" si="4"/>
        <v>26970</v>
      </c>
      <c r="O13" s="196">
        <v>25200</v>
      </c>
      <c r="P13" s="185"/>
      <c r="Q13" s="185"/>
      <c r="R13" s="185">
        <f t="shared" si="0"/>
        <v>0</v>
      </c>
      <c r="S13" s="185"/>
      <c r="T13" s="185">
        <f t="shared" si="1"/>
        <v>0</v>
      </c>
      <c r="U13" s="185">
        <f t="shared" si="2"/>
        <v>-1770</v>
      </c>
      <c r="V13" s="185"/>
      <c r="W13" s="185">
        <f t="shared" si="3"/>
        <v>-26970</v>
      </c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90"/>
      <c r="AI13" s="145"/>
    </row>
    <row r="14" s="167" customFormat="1" ht="13" customHeight="1" spans="1:35">
      <c r="A14" s="145">
        <v>10</v>
      </c>
      <c r="B14" s="189" t="s">
        <v>1004</v>
      </c>
      <c r="C14" s="185"/>
      <c r="D14" s="186" t="s">
        <v>1005</v>
      </c>
      <c r="E14" s="185"/>
      <c r="F14" s="187"/>
      <c r="G14" s="190" t="s">
        <v>992</v>
      </c>
      <c r="H14" s="188"/>
      <c r="I14" s="188" t="s">
        <v>993</v>
      </c>
      <c r="J14" s="185"/>
      <c r="K14" s="185"/>
      <c r="L14" s="185">
        <v>59975</v>
      </c>
      <c r="M14" s="185"/>
      <c r="N14" s="185">
        <f t="shared" si="4"/>
        <v>59975</v>
      </c>
      <c r="O14" s="196">
        <v>109700</v>
      </c>
      <c r="P14" s="185"/>
      <c r="Q14" s="185"/>
      <c r="R14" s="185">
        <f t="shared" si="0"/>
        <v>49725</v>
      </c>
      <c r="S14" s="185"/>
      <c r="T14" s="185">
        <f t="shared" si="1"/>
        <v>0</v>
      </c>
      <c r="U14" s="185">
        <f t="shared" si="2"/>
        <v>0</v>
      </c>
      <c r="V14" s="185"/>
      <c r="W14" s="185">
        <f t="shared" si="3"/>
        <v>-59975</v>
      </c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90"/>
      <c r="AI14" s="145"/>
    </row>
    <row r="15" s="167" customFormat="1" ht="13" customHeight="1" spans="1:35">
      <c r="A15" s="145">
        <v>11</v>
      </c>
      <c r="B15" s="189" t="s">
        <v>1006</v>
      </c>
      <c r="C15" s="185"/>
      <c r="D15" s="186" t="s">
        <v>1007</v>
      </c>
      <c r="E15" s="185"/>
      <c r="F15" s="187"/>
      <c r="G15" s="190" t="s">
        <v>992</v>
      </c>
      <c r="H15" s="188"/>
      <c r="I15" s="188" t="s">
        <v>993</v>
      </c>
      <c r="J15" s="185"/>
      <c r="K15" s="185"/>
      <c r="L15" s="185">
        <v>15324</v>
      </c>
      <c r="M15" s="185"/>
      <c r="N15" s="185">
        <f t="shared" si="4"/>
        <v>15324</v>
      </c>
      <c r="O15" s="196">
        <v>16000</v>
      </c>
      <c r="P15" s="185"/>
      <c r="Q15" s="185"/>
      <c r="R15" s="185">
        <f t="shared" si="0"/>
        <v>676</v>
      </c>
      <c r="S15" s="185"/>
      <c r="T15" s="185">
        <f t="shared" si="1"/>
        <v>0</v>
      </c>
      <c r="U15" s="185">
        <f t="shared" si="2"/>
        <v>0</v>
      </c>
      <c r="V15" s="185"/>
      <c r="W15" s="185">
        <f t="shared" si="3"/>
        <v>-15324</v>
      </c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90"/>
      <c r="AI15" s="145"/>
    </row>
    <row r="16" s="167" customFormat="1" ht="13" customHeight="1" spans="1:35">
      <c r="A16" s="145">
        <v>12</v>
      </c>
      <c r="B16" s="189" t="s">
        <v>207</v>
      </c>
      <c r="C16" s="185"/>
      <c r="D16" s="186" t="s">
        <v>208</v>
      </c>
      <c r="E16" s="185"/>
      <c r="F16" s="187"/>
      <c r="G16" s="190" t="s">
        <v>992</v>
      </c>
      <c r="H16" s="188"/>
      <c r="I16" s="188" t="s">
        <v>993</v>
      </c>
      <c r="J16" s="185"/>
      <c r="K16" s="185"/>
      <c r="L16" s="185">
        <v>52000</v>
      </c>
      <c r="M16" s="185"/>
      <c r="N16" s="185">
        <f t="shared" si="4"/>
        <v>52000</v>
      </c>
      <c r="O16" s="196">
        <v>68045</v>
      </c>
      <c r="P16" s="185"/>
      <c r="Q16" s="185"/>
      <c r="R16" s="185">
        <f t="shared" si="0"/>
        <v>16045</v>
      </c>
      <c r="S16" s="185"/>
      <c r="T16" s="185">
        <f t="shared" si="1"/>
        <v>0</v>
      </c>
      <c r="U16" s="185">
        <f t="shared" si="2"/>
        <v>0</v>
      </c>
      <c r="V16" s="185"/>
      <c r="W16" s="185">
        <f t="shared" si="3"/>
        <v>-52000</v>
      </c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90"/>
      <c r="AI16" s="145"/>
    </row>
    <row r="17" s="167" customFormat="1" ht="13" customHeight="1" spans="1:35">
      <c r="A17" s="145">
        <v>13</v>
      </c>
      <c r="B17" s="189" t="s">
        <v>1008</v>
      </c>
      <c r="C17" s="185"/>
      <c r="D17" s="186" t="s">
        <v>1009</v>
      </c>
      <c r="E17" s="185"/>
      <c r="F17" s="187"/>
      <c r="G17" s="190" t="s">
        <v>992</v>
      </c>
      <c r="H17" s="188"/>
      <c r="I17" s="188" t="s">
        <v>993</v>
      </c>
      <c r="J17" s="185"/>
      <c r="K17" s="185"/>
      <c r="L17" s="185">
        <v>46358</v>
      </c>
      <c r="M17" s="185"/>
      <c r="N17" s="185">
        <f t="shared" si="4"/>
        <v>46358</v>
      </c>
      <c r="O17" s="196">
        <v>21500</v>
      </c>
      <c r="P17" s="185"/>
      <c r="Q17" s="185"/>
      <c r="R17" s="185">
        <f t="shared" si="0"/>
        <v>0</v>
      </c>
      <c r="S17" s="185"/>
      <c r="T17" s="185">
        <f t="shared" si="1"/>
        <v>0</v>
      </c>
      <c r="U17" s="185">
        <f t="shared" si="2"/>
        <v>-24858</v>
      </c>
      <c r="V17" s="185"/>
      <c r="W17" s="185">
        <f t="shared" si="3"/>
        <v>-46358</v>
      </c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90"/>
      <c r="AI17" s="145"/>
    </row>
    <row r="18" s="167" customFormat="1" ht="13" customHeight="1" spans="1:35">
      <c r="A18" s="145">
        <v>14</v>
      </c>
      <c r="B18" s="189" t="s">
        <v>1010</v>
      </c>
      <c r="C18" s="185"/>
      <c r="D18" s="186" t="s">
        <v>1011</v>
      </c>
      <c r="E18" s="185"/>
      <c r="F18" s="187"/>
      <c r="G18" s="190" t="s">
        <v>992</v>
      </c>
      <c r="H18" s="188"/>
      <c r="I18" s="188" t="s">
        <v>993</v>
      </c>
      <c r="J18" s="185"/>
      <c r="K18" s="185"/>
      <c r="L18" s="185">
        <v>119888</v>
      </c>
      <c r="M18" s="185"/>
      <c r="N18" s="185">
        <f t="shared" si="4"/>
        <v>119888</v>
      </c>
      <c r="O18" s="196">
        <v>12350</v>
      </c>
      <c r="P18" s="185"/>
      <c r="Q18" s="185"/>
      <c r="R18" s="185">
        <f t="shared" si="0"/>
        <v>0</v>
      </c>
      <c r="S18" s="185"/>
      <c r="T18" s="185">
        <f t="shared" si="1"/>
        <v>0</v>
      </c>
      <c r="U18" s="185">
        <f t="shared" si="2"/>
        <v>-107538</v>
      </c>
      <c r="V18" s="185"/>
      <c r="W18" s="185">
        <f t="shared" si="3"/>
        <v>-119888</v>
      </c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90"/>
      <c r="AI18" s="145"/>
    </row>
    <row r="19" s="167" customFormat="1" ht="13" customHeight="1" spans="1:35">
      <c r="A19" s="145">
        <v>15</v>
      </c>
      <c r="B19" s="189" t="s">
        <v>1012</v>
      </c>
      <c r="C19" s="185"/>
      <c r="D19" s="186" t="s">
        <v>1013</v>
      </c>
      <c r="E19" s="185"/>
      <c r="F19" s="187"/>
      <c r="G19" s="190" t="s">
        <v>992</v>
      </c>
      <c r="H19" s="188"/>
      <c r="I19" s="188" t="s">
        <v>993</v>
      </c>
      <c r="J19" s="185"/>
      <c r="K19" s="185"/>
      <c r="L19" s="185">
        <v>8141</v>
      </c>
      <c r="M19" s="185"/>
      <c r="N19" s="185">
        <f t="shared" si="4"/>
        <v>8141</v>
      </c>
      <c r="O19" s="196">
        <v>15550</v>
      </c>
      <c r="P19" s="185"/>
      <c r="Q19" s="185"/>
      <c r="R19" s="185">
        <f t="shared" si="0"/>
        <v>7409</v>
      </c>
      <c r="S19" s="185"/>
      <c r="T19" s="185">
        <f t="shared" si="1"/>
        <v>0</v>
      </c>
      <c r="U19" s="185">
        <f t="shared" si="2"/>
        <v>0</v>
      </c>
      <c r="V19" s="185"/>
      <c r="W19" s="185">
        <f t="shared" si="3"/>
        <v>-8141</v>
      </c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90"/>
      <c r="AI19" s="145"/>
    </row>
    <row r="20" s="167" customFormat="1" ht="13" customHeight="1" spans="1:35">
      <c r="A20" s="145">
        <v>16</v>
      </c>
      <c r="B20" s="189" t="s">
        <v>209</v>
      </c>
      <c r="C20" s="185"/>
      <c r="D20" s="186" t="s">
        <v>210</v>
      </c>
      <c r="E20" s="185"/>
      <c r="F20" s="187"/>
      <c r="G20" s="190" t="s">
        <v>992</v>
      </c>
      <c r="H20" s="188"/>
      <c r="I20" s="188" t="s">
        <v>993</v>
      </c>
      <c r="J20" s="185"/>
      <c r="K20" s="185"/>
      <c r="L20" s="185">
        <v>13228</v>
      </c>
      <c r="M20" s="185"/>
      <c r="N20" s="185">
        <f t="shared" si="4"/>
        <v>13228</v>
      </c>
      <c r="O20" s="196">
        <v>13000</v>
      </c>
      <c r="P20" s="185"/>
      <c r="Q20" s="185"/>
      <c r="R20" s="185">
        <f t="shared" si="0"/>
        <v>0</v>
      </c>
      <c r="S20" s="185"/>
      <c r="T20" s="185">
        <f t="shared" si="1"/>
        <v>0</v>
      </c>
      <c r="U20" s="185">
        <f t="shared" si="2"/>
        <v>-228</v>
      </c>
      <c r="V20" s="185"/>
      <c r="W20" s="185">
        <f t="shared" si="3"/>
        <v>-13228</v>
      </c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90"/>
      <c r="AI20" s="145"/>
    </row>
    <row r="21" s="167" customFormat="1" ht="13" customHeight="1" spans="1:35">
      <c r="A21" s="145">
        <v>17</v>
      </c>
      <c r="B21" s="189" t="s">
        <v>1014</v>
      </c>
      <c r="C21" s="185"/>
      <c r="D21" s="186" t="s">
        <v>1015</v>
      </c>
      <c r="E21" s="185"/>
      <c r="F21" s="187"/>
      <c r="G21" s="190" t="s">
        <v>992</v>
      </c>
      <c r="H21" s="188"/>
      <c r="I21" s="188" t="s">
        <v>993</v>
      </c>
      <c r="J21" s="185"/>
      <c r="K21" s="185"/>
      <c r="L21" s="185">
        <v>15456</v>
      </c>
      <c r="M21" s="185"/>
      <c r="N21" s="185">
        <f t="shared" si="4"/>
        <v>15456</v>
      </c>
      <c r="O21" s="196">
        <v>2800</v>
      </c>
      <c r="P21" s="185"/>
      <c r="Q21" s="185"/>
      <c r="R21" s="185">
        <f t="shared" si="0"/>
        <v>0</v>
      </c>
      <c r="S21" s="185"/>
      <c r="T21" s="185">
        <f t="shared" si="1"/>
        <v>0</v>
      </c>
      <c r="U21" s="185">
        <f t="shared" si="2"/>
        <v>-12656</v>
      </c>
      <c r="V21" s="185"/>
      <c r="W21" s="185">
        <f t="shared" si="3"/>
        <v>-15456</v>
      </c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90"/>
      <c r="AI21" s="145"/>
    </row>
    <row r="22" s="167" customFormat="1" ht="13" customHeight="1" spans="1:35">
      <c r="A22" s="145">
        <v>18</v>
      </c>
      <c r="B22" s="189" t="s">
        <v>211</v>
      </c>
      <c r="C22" s="185"/>
      <c r="D22" s="186" t="s">
        <v>212</v>
      </c>
      <c r="E22" s="185"/>
      <c r="F22" s="187"/>
      <c r="G22" s="190" t="s">
        <v>992</v>
      </c>
      <c r="H22" s="188"/>
      <c r="I22" s="188" t="s">
        <v>993</v>
      </c>
      <c r="J22" s="185"/>
      <c r="K22" s="185"/>
      <c r="L22" s="185">
        <v>8000</v>
      </c>
      <c r="M22" s="185"/>
      <c r="N22" s="185">
        <f t="shared" si="4"/>
        <v>8000</v>
      </c>
      <c r="O22" s="196">
        <v>6400</v>
      </c>
      <c r="P22" s="185"/>
      <c r="Q22" s="185"/>
      <c r="R22" s="185">
        <f t="shared" si="0"/>
        <v>0</v>
      </c>
      <c r="S22" s="185"/>
      <c r="T22" s="185">
        <f t="shared" si="1"/>
        <v>0</v>
      </c>
      <c r="U22" s="185">
        <f t="shared" si="2"/>
        <v>-1600</v>
      </c>
      <c r="V22" s="185"/>
      <c r="W22" s="185">
        <f t="shared" si="3"/>
        <v>-8000</v>
      </c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90"/>
      <c r="AI22" s="145"/>
    </row>
    <row r="23" s="167" customFormat="1" ht="13" customHeight="1" spans="1:35">
      <c r="A23" s="145">
        <v>19</v>
      </c>
      <c r="B23" s="189" t="s">
        <v>213</v>
      </c>
      <c r="C23" s="185"/>
      <c r="D23" s="186" t="s">
        <v>214</v>
      </c>
      <c r="E23" s="185"/>
      <c r="F23" s="187"/>
      <c r="G23" s="190" t="s">
        <v>992</v>
      </c>
      <c r="H23" s="188"/>
      <c r="I23" s="188" t="s">
        <v>993</v>
      </c>
      <c r="J23" s="185"/>
      <c r="K23" s="185"/>
      <c r="L23" s="185">
        <v>12000</v>
      </c>
      <c r="M23" s="185"/>
      <c r="N23" s="185">
        <f t="shared" si="4"/>
        <v>12000</v>
      </c>
      <c r="O23" s="196">
        <v>11840</v>
      </c>
      <c r="P23" s="185"/>
      <c r="Q23" s="185"/>
      <c r="R23" s="185">
        <f t="shared" si="0"/>
        <v>0</v>
      </c>
      <c r="S23" s="185"/>
      <c r="T23" s="185">
        <f t="shared" si="1"/>
        <v>0</v>
      </c>
      <c r="U23" s="185">
        <f t="shared" si="2"/>
        <v>-160</v>
      </c>
      <c r="V23" s="185"/>
      <c r="W23" s="185">
        <f t="shared" si="3"/>
        <v>-12000</v>
      </c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90"/>
      <c r="AI23" s="145"/>
    </row>
    <row r="24" s="167" customFormat="1" ht="13" customHeight="1" spans="1:35">
      <c r="A24" s="145">
        <v>20</v>
      </c>
      <c r="B24" s="189" t="s">
        <v>217</v>
      </c>
      <c r="C24" s="185"/>
      <c r="D24" s="186" t="s">
        <v>218</v>
      </c>
      <c r="E24" s="185"/>
      <c r="F24" s="187"/>
      <c r="G24" s="190" t="s">
        <v>992</v>
      </c>
      <c r="H24" s="188"/>
      <c r="I24" s="188" t="s">
        <v>993</v>
      </c>
      <c r="J24" s="185"/>
      <c r="K24" s="185"/>
      <c r="L24" s="185">
        <v>22361</v>
      </c>
      <c r="M24" s="185"/>
      <c r="N24" s="185">
        <f t="shared" si="4"/>
        <v>22361</v>
      </c>
      <c r="O24" s="196">
        <v>12900</v>
      </c>
      <c r="P24" s="185"/>
      <c r="Q24" s="185"/>
      <c r="R24" s="185">
        <f t="shared" si="0"/>
        <v>0</v>
      </c>
      <c r="S24" s="185"/>
      <c r="T24" s="185">
        <f t="shared" si="1"/>
        <v>0</v>
      </c>
      <c r="U24" s="185">
        <f t="shared" si="2"/>
        <v>-9461</v>
      </c>
      <c r="V24" s="185"/>
      <c r="W24" s="185">
        <f t="shared" si="3"/>
        <v>-22361</v>
      </c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90"/>
      <c r="AI24" s="145"/>
    </row>
    <row r="25" s="167" customFormat="1" ht="13" customHeight="1" spans="1:35">
      <c r="A25" s="145">
        <v>21</v>
      </c>
      <c r="B25" s="189" t="s">
        <v>219</v>
      </c>
      <c r="C25" s="185"/>
      <c r="D25" s="186" t="s">
        <v>220</v>
      </c>
      <c r="E25" s="185"/>
      <c r="F25" s="187"/>
      <c r="G25" s="190" t="s">
        <v>992</v>
      </c>
      <c r="H25" s="188"/>
      <c r="I25" s="188" t="s">
        <v>993</v>
      </c>
      <c r="J25" s="185"/>
      <c r="K25" s="185"/>
      <c r="L25" s="185">
        <v>11000</v>
      </c>
      <c r="M25" s="185"/>
      <c r="N25" s="185">
        <f t="shared" si="4"/>
        <v>11000</v>
      </c>
      <c r="O25" s="196">
        <v>9600</v>
      </c>
      <c r="P25" s="185"/>
      <c r="Q25" s="185"/>
      <c r="R25" s="185">
        <f t="shared" si="0"/>
        <v>0</v>
      </c>
      <c r="S25" s="185"/>
      <c r="T25" s="185">
        <f t="shared" si="1"/>
        <v>0</v>
      </c>
      <c r="U25" s="185">
        <f t="shared" si="2"/>
        <v>-1400</v>
      </c>
      <c r="V25" s="185"/>
      <c r="W25" s="185">
        <f t="shared" si="3"/>
        <v>-11000</v>
      </c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90"/>
      <c r="AI25" s="145"/>
    </row>
    <row r="26" s="167" customFormat="1" ht="13" customHeight="1" spans="1:35">
      <c r="A26" s="145">
        <v>22</v>
      </c>
      <c r="B26" s="189" t="s">
        <v>221</v>
      </c>
      <c r="C26" s="185"/>
      <c r="D26" s="186" t="s">
        <v>222</v>
      </c>
      <c r="E26" s="185"/>
      <c r="F26" s="187"/>
      <c r="G26" s="190" t="s">
        <v>992</v>
      </c>
      <c r="H26" s="188"/>
      <c r="I26" s="188" t="s">
        <v>993</v>
      </c>
      <c r="J26" s="185"/>
      <c r="K26" s="185"/>
      <c r="L26" s="185">
        <v>72000</v>
      </c>
      <c r="M26" s="185"/>
      <c r="N26" s="185">
        <f t="shared" si="4"/>
        <v>72000</v>
      </c>
      <c r="O26" s="196">
        <v>24287</v>
      </c>
      <c r="P26" s="185"/>
      <c r="Q26" s="185"/>
      <c r="R26" s="185">
        <f t="shared" si="0"/>
        <v>0</v>
      </c>
      <c r="S26" s="185"/>
      <c r="T26" s="185">
        <f t="shared" si="1"/>
        <v>0</v>
      </c>
      <c r="U26" s="185">
        <f t="shared" si="2"/>
        <v>-47713</v>
      </c>
      <c r="V26" s="185"/>
      <c r="W26" s="185">
        <f t="shared" si="3"/>
        <v>-72000</v>
      </c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90"/>
      <c r="AI26" s="145"/>
    </row>
    <row r="27" s="167" customFormat="1" ht="13" customHeight="1" spans="1:35">
      <c r="A27" s="145">
        <v>23</v>
      </c>
      <c r="B27" s="189" t="s">
        <v>1016</v>
      </c>
      <c r="C27" s="185"/>
      <c r="D27" s="186" t="s">
        <v>1017</v>
      </c>
      <c r="E27" s="185"/>
      <c r="F27" s="187"/>
      <c r="G27" s="190" t="s">
        <v>992</v>
      </c>
      <c r="H27" s="188"/>
      <c r="I27" s="188" t="s">
        <v>993</v>
      </c>
      <c r="J27" s="185"/>
      <c r="K27" s="185"/>
      <c r="L27" s="185">
        <v>4620</v>
      </c>
      <c r="M27" s="185"/>
      <c r="N27" s="185">
        <f t="shared" si="4"/>
        <v>4620</v>
      </c>
      <c r="O27" s="196">
        <v>0</v>
      </c>
      <c r="P27" s="185"/>
      <c r="Q27" s="185"/>
      <c r="R27" s="185">
        <f t="shared" si="0"/>
        <v>0</v>
      </c>
      <c r="S27" s="185"/>
      <c r="T27" s="185">
        <f t="shared" si="1"/>
        <v>0</v>
      </c>
      <c r="U27" s="185">
        <f t="shared" si="2"/>
        <v>-4620</v>
      </c>
      <c r="V27" s="185"/>
      <c r="W27" s="185">
        <f t="shared" si="3"/>
        <v>-4620</v>
      </c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90"/>
      <c r="AI27" s="145"/>
    </row>
    <row r="28" s="167" customFormat="1" ht="13" customHeight="1" spans="1:35">
      <c r="A28" s="145">
        <v>24</v>
      </c>
      <c r="B28" s="189" t="s">
        <v>223</v>
      </c>
      <c r="C28" s="185"/>
      <c r="D28" s="186" t="s">
        <v>224</v>
      </c>
      <c r="E28" s="185"/>
      <c r="F28" s="187"/>
      <c r="G28" s="190" t="s">
        <v>992</v>
      </c>
      <c r="H28" s="188"/>
      <c r="I28" s="188" t="s">
        <v>993</v>
      </c>
      <c r="J28" s="185"/>
      <c r="K28" s="185"/>
      <c r="L28" s="185">
        <v>24590</v>
      </c>
      <c r="M28" s="185"/>
      <c r="N28" s="185">
        <f t="shared" si="4"/>
        <v>24590</v>
      </c>
      <c r="O28" s="196">
        <v>37630</v>
      </c>
      <c r="P28" s="185"/>
      <c r="Q28" s="185"/>
      <c r="R28" s="185">
        <f t="shared" si="0"/>
        <v>13040</v>
      </c>
      <c r="S28" s="185"/>
      <c r="T28" s="185">
        <f t="shared" si="1"/>
        <v>0</v>
      </c>
      <c r="U28" s="185">
        <f t="shared" si="2"/>
        <v>0</v>
      </c>
      <c r="V28" s="185"/>
      <c r="W28" s="185">
        <f t="shared" si="3"/>
        <v>-24590</v>
      </c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90"/>
      <c r="AI28" s="145"/>
    </row>
    <row r="29" s="167" customFormat="1" ht="13" customHeight="1" spans="1:35">
      <c r="A29" s="145">
        <v>25</v>
      </c>
      <c r="B29" s="189" t="s">
        <v>225</v>
      </c>
      <c r="C29" s="185"/>
      <c r="D29" s="186" t="s">
        <v>226</v>
      </c>
      <c r="E29" s="185"/>
      <c r="F29" s="187"/>
      <c r="G29" s="190" t="s">
        <v>992</v>
      </c>
      <c r="H29" s="188"/>
      <c r="I29" s="188" t="s">
        <v>993</v>
      </c>
      <c r="J29" s="185"/>
      <c r="K29" s="185"/>
      <c r="L29" s="185">
        <v>5373</v>
      </c>
      <c r="M29" s="185"/>
      <c r="N29" s="185">
        <f t="shared" si="4"/>
        <v>5373</v>
      </c>
      <c r="O29" s="196">
        <v>13200</v>
      </c>
      <c r="P29" s="185"/>
      <c r="Q29" s="185"/>
      <c r="R29" s="185">
        <f t="shared" si="0"/>
        <v>7827</v>
      </c>
      <c r="S29" s="185"/>
      <c r="T29" s="185">
        <f t="shared" si="1"/>
        <v>0</v>
      </c>
      <c r="U29" s="185">
        <f t="shared" si="2"/>
        <v>0</v>
      </c>
      <c r="V29" s="185"/>
      <c r="W29" s="185">
        <f t="shared" si="3"/>
        <v>-5373</v>
      </c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90"/>
      <c r="AI29" s="145"/>
    </row>
    <row r="30" s="167" customFormat="1" ht="13" customHeight="1" spans="1:35">
      <c r="A30" s="145">
        <v>26</v>
      </c>
      <c r="B30" s="191" t="s">
        <v>227</v>
      </c>
      <c r="C30" s="185"/>
      <c r="D30" s="186" t="s">
        <v>228</v>
      </c>
      <c r="E30" s="185"/>
      <c r="F30" s="187"/>
      <c r="G30" s="192" t="s">
        <v>992</v>
      </c>
      <c r="H30" s="188"/>
      <c r="I30" s="188" t="s">
        <v>993</v>
      </c>
      <c r="J30" s="185"/>
      <c r="K30" s="185"/>
      <c r="L30" s="185">
        <v>14754</v>
      </c>
      <c r="M30" s="185"/>
      <c r="N30" s="185">
        <f t="shared" si="4"/>
        <v>14754</v>
      </c>
      <c r="O30" s="196">
        <v>0</v>
      </c>
      <c r="P30" s="185"/>
      <c r="Q30" s="185"/>
      <c r="R30" s="185">
        <f t="shared" si="0"/>
        <v>0</v>
      </c>
      <c r="S30" s="185"/>
      <c r="T30" s="185">
        <f t="shared" si="1"/>
        <v>0</v>
      </c>
      <c r="U30" s="185">
        <f t="shared" si="2"/>
        <v>-14754</v>
      </c>
      <c r="V30" s="185"/>
      <c r="W30" s="185">
        <f t="shared" si="3"/>
        <v>-14754</v>
      </c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90"/>
      <c r="AI30" s="145"/>
    </row>
    <row r="31" s="167" customFormat="1" ht="13" customHeight="1" spans="1:35">
      <c r="A31" s="145">
        <v>27</v>
      </c>
      <c r="B31" s="191" t="s">
        <v>1018</v>
      </c>
      <c r="C31" s="185"/>
      <c r="D31" s="186" t="s">
        <v>1019</v>
      </c>
      <c r="E31" s="185"/>
      <c r="F31" s="187"/>
      <c r="G31" s="192" t="s">
        <v>992</v>
      </c>
      <c r="H31" s="188"/>
      <c r="I31" s="188" t="s">
        <v>993</v>
      </c>
      <c r="J31" s="185"/>
      <c r="K31" s="185"/>
      <c r="L31" s="185">
        <v>1826</v>
      </c>
      <c r="M31" s="185"/>
      <c r="N31" s="185">
        <f t="shared" si="4"/>
        <v>1826</v>
      </c>
      <c r="O31" s="196">
        <v>2116</v>
      </c>
      <c r="P31" s="185"/>
      <c r="Q31" s="185"/>
      <c r="R31" s="185">
        <f t="shared" si="0"/>
        <v>290</v>
      </c>
      <c r="S31" s="185"/>
      <c r="T31" s="185">
        <f t="shared" si="1"/>
        <v>0</v>
      </c>
      <c r="U31" s="185">
        <f t="shared" si="2"/>
        <v>0</v>
      </c>
      <c r="V31" s="185"/>
      <c r="W31" s="185">
        <f t="shared" si="3"/>
        <v>-1826</v>
      </c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90"/>
      <c r="AI31" s="145"/>
    </row>
    <row r="32" s="167" customFormat="1" ht="13" customHeight="1" spans="1:35">
      <c r="A32" s="145">
        <v>28</v>
      </c>
      <c r="B32" s="189" t="s">
        <v>229</v>
      </c>
      <c r="C32" s="185"/>
      <c r="D32" s="186" t="s">
        <v>230</v>
      </c>
      <c r="E32" s="185"/>
      <c r="F32" s="187"/>
      <c r="G32" s="190" t="s">
        <v>992</v>
      </c>
      <c r="H32" s="188"/>
      <c r="I32" s="188" t="s">
        <v>993</v>
      </c>
      <c r="J32" s="185"/>
      <c r="K32" s="185"/>
      <c r="L32" s="185">
        <v>2795</v>
      </c>
      <c r="M32" s="185"/>
      <c r="N32" s="185">
        <f t="shared" si="4"/>
        <v>2795</v>
      </c>
      <c r="O32" s="196">
        <v>5750</v>
      </c>
      <c r="P32" s="185"/>
      <c r="Q32" s="185"/>
      <c r="R32" s="185">
        <f t="shared" si="0"/>
        <v>2955</v>
      </c>
      <c r="S32" s="185"/>
      <c r="T32" s="185">
        <f t="shared" si="1"/>
        <v>0</v>
      </c>
      <c r="U32" s="185">
        <f t="shared" si="2"/>
        <v>0</v>
      </c>
      <c r="V32" s="185"/>
      <c r="W32" s="185">
        <f t="shared" si="3"/>
        <v>-2795</v>
      </c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90"/>
      <c r="AI32" s="145"/>
    </row>
    <row r="33" s="167" customFormat="1" ht="13" customHeight="1" spans="1:35">
      <c r="A33" s="145">
        <v>29</v>
      </c>
      <c r="B33" s="189" t="s">
        <v>1020</v>
      </c>
      <c r="C33" s="185"/>
      <c r="D33" s="186" t="s">
        <v>1021</v>
      </c>
      <c r="E33" s="185"/>
      <c r="F33" s="187"/>
      <c r="G33" s="190" t="s">
        <v>992</v>
      </c>
      <c r="H33" s="188"/>
      <c r="I33" s="188" t="s">
        <v>993</v>
      </c>
      <c r="J33" s="185"/>
      <c r="K33" s="185"/>
      <c r="L33" s="185">
        <v>1592</v>
      </c>
      <c r="M33" s="185"/>
      <c r="N33" s="185">
        <f t="shared" si="4"/>
        <v>1592</v>
      </c>
      <c r="O33" s="196">
        <v>0</v>
      </c>
      <c r="P33" s="185"/>
      <c r="Q33" s="185"/>
      <c r="R33" s="185">
        <f t="shared" si="0"/>
        <v>0</v>
      </c>
      <c r="S33" s="185"/>
      <c r="T33" s="185">
        <f t="shared" si="1"/>
        <v>0</v>
      </c>
      <c r="U33" s="185">
        <f t="shared" si="2"/>
        <v>-1592</v>
      </c>
      <c r="V33" s="185"/>
      <c r="W33" s="185">
        <f t="shared" si="3"/>
        <v>-1592</v>
      </c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90"/>
      <c r="AI33" s="145"/>
    </row>
    <row r="34" s="167" customFormat="1" ht="13" customHeight="1" spans="1:35">
      <c r="A34" s="145">
        <v>30</v>
      </c>
      <c r="B34" s="189" t="s">
        <v>1022</v>
      </c>
      <c r="C34" s="185"/>
      <c r="D34" s="186" t="s">
        <v>1023</v>
      </c>
      <c r="E34" s="185"/>
      <c r="F34" s="187"/>
      <c r="G34" s="190" t="s">
        <v>992</v>
      </c>
      <c r="H34" s="188"/>
      <c r="I34" s="188" t="s">
        <v>993</v>
      </c>
      <c r="J34" s="185"/>
      <c r="K34" s="185"/>
      <c r="L34" s="185">
        <v>21216</v>
      </c>
      <c r="M34" s="185"/>
      <c r="N34" s="185">
        <f t="shared" si="4"/>
        <v>21216</v>
      </c>
      <c r="O34" s="196">
        <v>27000</v>
      </c>
      <c r="P34" s="185"/>
      <c r="Q34" s="185"/>
      <c r="R34" s="185">
        <f t="shared" si="0"/>
        <v>5784</v>
      </c>
      <c r="S34" s="185"/>
      <c r="T34" s="185">
        <f t="shared" si="1"/>
        <v>0</v>
      </c>
      <c r="U34" s="185">
        <f t="shared" si="2"/>
        <v>0</v>
      </c>
      <c r="V34" s="185"/>
      <c r="W34" s="185">
        <f t="shared" si="3"/>
        <v>-21216</v>
      </c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90"/>
      <c r="AI34" s="145"/>
    </row>
    <row r="35" s="167" customFormat="1" ht="13" customHeight="1" spans="1:35">
      <c r="A35" s="145">
        <v>31</v>
      </c>
      <c r="B35" s="189" t="s">
        <v>231</v>
      </c>
      <c r="C35" s="185"/>
      <c r="D35" s="186" t="s">
        <v>232</v>
      </c>
      <c r="E35" s="185"/>
      <c r="F35" s="187"/>
      <c r="G35" s="190" t="s">
        <v>992</v>
      </c>
      <c r="H35" s="188"/>
      <c r="I35" s="188" t="s">
        <v>993</v>
      </c>
      <c r="J35" s="185"/>
      <c r="K35" s="185"/>
      <c r="L35" s="185">
        <v>1976</v>
      </c>
      <c r="M35" s="185"/>
      <c r="N35" s="185">
        <f t="shared" si="4"/>
        <v>1976</v>
      </c>
      <c r="O35" s="196">
        <v>5000</v>
      </c>
      <c r="P35" s="185"/>
      <c r="Q35" s="185"/>
      <c r="R35" s="185">
        <f t="shared" si="0"/>
        <v>3024</v>
      </c>
      <c r="S35" s="185"/>
      <c r="T35" s="185">
        <f t="shared" si="1"/>
        <v>0</v>
      </c>
      <c r="U35" s="185">
        <f t="shared" si="2"/>
        <v>0</v>
      </c>
      <c r="V35" s="185"/>
      <c r="W35" s="185">
        <f t="shared" si="3"/>
        <v>-1976</v>
      </c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90"/>
      <c r="AI35" s="145"/>
    </row>
    <row r="36" s="167" customFormat="1" ht="13" customHeight="1" spans="1:35">
      <c r="A36" s="145">
        <v>32</v>
      </c>
      <c r="B36" s="189" t="s">
        <v>233</v>
      </c>
      <c r="C36" s="185"/>
      <c r="D36" s="186" t="s">
        <v>234</v>
      </c>
      <c r="E36" s="185"/>
      <c r="F36" s="187"/>
      <c r="G36" s="190" t="s">
        <v>992</v>
      </c>
      <c r="H36" s="188"/>
      <c r="I36" s="188" t="s">
        <v>993</v>
      </c>
      <c r="J36" s="185"/>
      <c r="K36" s="185"/>
      <c r="L36" s="185">
        <v>10000</v>
      </c>
      <c r="M36" s="185"/>
      <c r="N36" s="185">
        <f t="shared" si="4"/>
        <v>10000</v>
      </c>
      <c r="O36" s="196">
        <v>7000</v>
      </c>
      <c r="P36" s="185"/>
      <c r="Q36" s="185"/>
      <c r="R36" s="185">
        <f t="shared" si="0"/>
        <v>0</v>
      </c>
      <c r="S36" s="185"/>
      <c r="T36" s="185">
        <f t="shared" si="1"/>
        <v>0</v>
      </c>
      <c r="U36" s="185">
        <f t="shared" si="2"/>
        <v>-3000</v>
      </c>
      <c r="V36" s="185"/>
      <c r="W36" s="185">
        <f t="shared" si="3"/>
        <v>-10000</v>
      </c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90"/>
      <c r="AI36" s="145"/>
    </row>
    <row r="37" s="167" customFormat="1" ht="13" customHeight="1" spans="1:35">
      <c r="A37" s="145">
        <v>33</v>
      </c>
      <c r="B37" s="189" t="s">
        <v>235</v>
      </c>
      <c r="C37" s="185"/>
      <c r="D37" s="186" t="s">
        <v>236</v>
      </c>
      <c r="E37" s="185"/>
      <c r="F37" s="187"/>
      <c r="G37" s="190" t="s">
        <v>992</v>
      </c>
      <c r="H37" s="188"/>
      <c r="I37" s="188" t="s">
        <v>993</v>
      </c>
      <c r="J37" s="185"/>
      <c r="K37" s="185"/>
      <c r="L37" s="185">
        <v>8830</v>
      </c>
      <c r="M37" s="185"/>
      <c r="N37" s="185">
        <f t="shared" si="4"/>
        <v>8830</v>
      </c>
      <c r="O37" s="196">
        <v>10000</v>
      </c>
      <c r="P37" s="185"/>
      <c r="Q37" s="185"/>
      <c r="R37" s="185">
        <f t="shared" si="0"/>
        <v>1170</v>
      </c>
      <c r="S37" s="185"/>
      <c r="T37" s="185">
        <f t="shared" si="1"/>
        <v>0</v>
      </c>
      <c r="U37" s="185">
        <f t="shared" si="2"/>
        <v>0</v>
      </c>
      <c r="V37" s="185"/>
      <c r="W37" s="185">
        <f t="shared" si="3"/>
        <v>-8830</v>
      </c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90"/>
      <c r="AI37" s="145"/>
    </row>
    <row r="38" s="167" customFormat="1" ht="13" customHeight="1" spans="1:35">
      <c r="A38" s="145">
        <v>34</v>
      </c>
      <c r="B38" s="189" t="s">
        <v>237</v>
      </c>
      <c r="C38" s="185"/>
      <c r="D38" s="186" t="s">
        <v>238</v>
      </c>
      <c r="E38" s="185"/>
      <c r="F38" s="187"/>
      <c r="G38" s="190" t="s">
        <v>992</v>
      </c>
      <c r="H38" s="188"/>
      <c r="I38" s="188" t="s">
        <v>993</v>
      </c>
      <c r="J38" s="185"/>
      <c r="K38" s="185"/>
      <c r="L38" s="185">
        <v>43200</v>
      </c>
      <c r="M38" s="185"/>
      <c r="N38" s="185">
        <f t="shared" si="4"/>
        <v>43200</v>
      </c>
      <c r="O38" s="196">
        <v>36000</v>
      </c>
      <c r="P38" s="185"/>
      <c r="Q38" s="185"/>
      <c r="R38" s="185">
        <f t="shared" si="0"/>
        <v>0</v>
      </c>
      <c r="S38" s="185"/>
      <c r="T38" s="185">
        <f t="shared" si="1"/>
        <v>0</v>
      </c>
      <c r="U38" s="185">
        <f t="shared" si="2"/>
        <v>-7200</v>
      </c>
      <c r="V38" s="185"/>
      <c r="W38" s="185">
        <f t="shared" si="3"/>
        <v>-43200</v>
      </c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90"/>
      <c r="AI38" s="145"/>
    </row>
    <row r="39" s="167" customFormat="1" ht="13" customHeight="1" spans="1:35">
      <c r="A39" s="145">
        <v>35</v>
      </c>
      <c r="B39" s="189" t="s">
        <v>241</v>
      </c>
      <c r="C39" s="185"/>
      <c r="D39" s="186" t="s">
        <v>242</v>
      </c>
      <c r="E39" s="185"/>
      <c r="F39" s="187"/>
      <c r="G39" s="190" t="s">
        <v>992</v>
      </c>
      <c r="H39" s="188"/>
      <c r="I39" s="188" t="s">
        <v>993</v>
      </c>
      <c r="J39" s="185"/>
      <c r="K39" s="185"/>
      <c r="L39" s="185">
        <v>29000</v>
      </c>
      <c r="M39" s="185"/>
      <c r="N39" s="185">
        <f t="shared" si="4"/>
        <v>29000</v>
      </c>
      <c r="O39" s="196">
        <v>7000</v>
      </c>
      <c r="P39" s="185"/>
      <c r="Q39" s="185"/>
      <c r="R39" s="185">
        <f t="shared" si="0"/>
        <v>0</v>
      </c>
      <c r="S39" s="185"/>
      <c r="T39" s="185">
        <f t="shared" si="1"/>
        <v>0</v>
      </c>
      <c r="U39" s="185">
        <f t="shared" si="2"/>
        <v>-22000</v>
      </c>
      <c r="V39" s="185"/>
      <c r="W39" s="185">
        <f t="shared" si="3"/>
        <v>-29000</v>
      </c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90"/>
      <c r="AI39" s="145"/>
    </row>
    <row r="40" s="167" customFormat="1" ht="13" customHeight="1" spans="1:35">
      <c r="A40" s="145">
        <v>36</v>
      </c>
      <c r="B40" s="189" t="s">
        <v>1024</v>
      </c>
      <c r="C40" s="185"/>
      <c r="D40" s="186" t="s">
        <v>1025</v>
      </c>
      <c r="E40" s="185"/>
      <c r="F40" s="187"/>
      <c r="G40" s="190" t="s">
        <v>992</v>
      </c>
      <c r="H40" s="188"/>
      <c r="I40" s="188" t="s">
        <v>993</v>
      </c>
      <c r="J40" s="185"/>
      <c r="K40" s="185"/>
      <c r="L40" s="185">
        <v>2400</v>
      </c>
      <c r="M40" s="185"/>
      <c r="N40" s="185">
        <f t="shared" si="4"/>
        <v>2400</v>
      </c>
      <c r="O40" s="196">
        <v>1810</v>
      </c>
      <c r="P40" s="185"/>
      <c r="Q40" s="185"/>
      <c r="R40" s="185">
        <f t="shared" si="0"/>
        <v>0</v>
      </c>
      <c r="S40" s="185"/>
      <c r="T40" s="185">
        <f t="shared" si="1"/>
        <v>0</v>
      </c>
      <c r="U40" s="185">
        <f t="shared" si="2"/>
        <v>-590</v>
      </c>
      <c r="V40" s="185"/>
      <c r="W40" s="185">
        <f t="shared" si="3"/>
        <v>-2400</v>
      </c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90"/>
      <c r="AI40" s="145"/>
    </row>
    <row r="41" s="167" customFormat="1" ht="13" customHeight="1" spans="1:35">
      <c r="A41" s="145">
        <v>37</v>
      </c>
      <c r="B41" s="189" t="s">
        <v>1026</v>
      </c>
      <c r="C41" s="185"/>
      <c r="D41" s="186" t="s">
        <v>1027</v>
      </c>
      <c r="E41" s="185"/>
      <c r="F41" s="187"/>
      <c r="G41" s="190" t="s">
        <v>992</v>
      </c>
      <c r="H41" s="188"/>
      <c r="I41" s="188" t="s">
        <v>993</v>
      </c>
      <c r="J41" s="185"/>
      <c r="K41" s="185"/>
      <c r="L41" s="185">
        <v>82950</v>
      </c>
      <c r="M41" s="185"/>
      <c r="N41" s="185">
        <f t="shared" si="4"/>
        <v>82950</v>
      </c>
      <c r="O41" s="196">
        <v>62000</v>
      </c>
      <c r="P41" s="185"/>
      <c r="Q41" s="185"/>
      <c r="R41" s="185">
        <f t="shared" si="0"/>
        <v>0</v>
      </c>
      <c r="S41" s="185"/>
      <c r="T41" s="185">
        <f t="shared" si="1"/>
        <v>0</v>
      </c>
      <c r="U41" s="185">
        <f t="shared" si="2"/>
        <v>-20950</v>
      </c>
      <c r="V41" s="185"/>
      <c r="W41" s="185">
        <f t="shared" si="3"/>
        <v>-82950</v>
      </c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90"/>
      <c r="AI41" s="145"/>
    </row>
    <row r="42" s="167" customFormat="1" ht="13" customHeight="1" spans="1:35">
      <c r="A42" s="145">
        <v>38</v>
      </c>
      <c r="B42" s="189" t="s">
        <v>243</v>
      </c>
      <c r="C42" s="185"/>
      <c r="D42" s="186" t="s">
        <v>244</v>
      </c>
      <c r="E42" s="185"/>
      <c r="F42" s="187"/>
      <c r="G42" s="190" t="s">
        <v>992</v>
      </c>
      <c r="H42" s="188"/>
      <c r="I42" s="188" t="s">
        <v>993</v>
      </c>
      <c r="J42" s="185"/>
      <c r="K42" s="185"/>
      <c r="L42" s="185">
        <v>4394</v>
      </c>
      <c r="M42" s="185"/>
      <c r="N42" s="185">
        <f t="shared" si="4"/>
        <v>4394</v>
      </c>
      <c r="O42" s="196">
        <v>5142</v>
      </c>
      <c r="P42" s="185"/>
      <c r="Q42" s="185"/>
      <c r="R42" s="185">
        <f t="shared" si="0"/>
        <v>748</v>
      </c>
      <c r="S42" s="185"/>
      <c r="T42" s="185">
        <f t="shared" si="1"/>
        <v>0</v>
      </c>
      <c r="U42" s="185">
        <f t="shared" si="2"/>
        <v>0</v>
      </c>
      <c r="V42" s="185"/>
      <c r="W42" s="185">
        <f t="shared" si="3"/>
        <v>-4394</v>
      </c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90"/>
      <c r="AI42" s="145"/>
    </row>
    <row r="43" s="167" customFormat="1" ht="13" customHeight="1" spans="1:35">
      <c r="A43" s="145">
        <v>39</v>
      </c>
      <c r="B43" s="189" t="s">
        <v>245</v>
      </c>
      <c r="C43" s="185"/>
      <c r="D43" s="186" t="s">
        <v>246</v>
      </c>
      <c r="E43" s="185"/>
      <c r="F43" s="187"/>
      <c r="G43" s="190" t="s">
        <v>992</v>
      </c>
      <c r="H43" s="188"/>
      <c r="I43" s="188" t="s">
        <v>993</v>
      </c>
      <c r="J43" s="185"/>
      <c r="K43" s="185"/>
      <c r="L43" s="185">
        <v>10368</v>
      </c>
      <c r="M43" s="185"/>
      <c r="N43" s="185">
        <f t="shared" si="4"/>
        <v>10368</v>
      </c>
      <c r="O43" s="196">
        <v>10000</v>
      </c>
      <c r="P43" s="185"/>
      <c r="Q43" s="185"/>
      <c r="R43" s="185">
        <f t="shared" si="0"/>
        <v>0</v>
      </c>
      <c r="S43" s="185"/>
      <c r="T43" s="185">
        <f t="shared" si="1"/>
        <v>0</v>
      </c>
      <c r="U43" s="185">
        <f t="shared" si="2"/>
        <v>-368</v>
      </c>
      <c r="V43" s="185"/>
      <c r="W43" s="185">
        <f t="shared" si="3"/>
        <v>-10368</v>
      </c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90"/>
      <c r="AI43" s="145"/>
    </row>
    <row r="44" s="167" customFormat="1" ht="13" customHeight="1" spans="1:35">
      <c r="A44" s="145">
        <v>40</v>
      </c>
      <c r="B44" s="189" t="s">
        <v>247</v>
      </c>
      <c r="C44" s="185"/>
      <c r="D44" s="186" t="s">
        <v>248</v>
      </c>
      <c r="E44" s="185"/>
      <c r="F44" s="187"/>
      <c r="G44" s="190" t="s">
        <v>992</v>
      </c>
      <c r="H44" s="188"/>
      <c r="I44" s="188" t="s">
        <v>993</v>
      </c>
      <c r="J44" s="185"/>
      <c r="K44" s="185"/>
      <c r="L44" s="185">
        <v>18000</v>
      </c>
      <c r="M44" s="185"/>
      <c r="N44" s="185">
        <f t="shared" si="4"/>
        <v>18000</v>
      </c>
      <c r="O44" s="196">
        <v>4600</v>
      </c>
      <c r="P44" s="185"/>
      <c r="Q44" s="185"/>
      <c r="R44" s="185">
        <f t="shared" si="0"/>
        <v>0</v>
      </c>
      <c r="S44" s="185"/>
      <c r="T44" s="185">
        <f t="shared" si="1"/>
        <v>0</v>
      </c>
      <c r="U44" s="185">
        <f t="shared" si="2"/>
        <v>-13400</v>
      </c>
      <c r="V44" s="185"/>
      <c r="W44" s="185">
        <f t="shared" si="3"/>
        <v>-18000</v>
      </c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202"/>
      <c r="AI44" s="145"/>
    </row>
    <row r="45" s="167" customFormat="1" ht="13" customHeight="1" spans="1:35">
      <c r="A45" s="145">
        <v>41</v>
      </c>
      <c r="B45" s="189" t="s">
        <v>249</v>
      </c>
      <c r="C45" s="185"/>
      <c r="D45" s="186" t="s">
        <v>250</v>
      </c>
      <c r="E45" s="185"/>
      <c r="F45" s="187"/>
      <c r="G45" s="190" t="s">
        <v>992</v>
      </c>
      <c r="H45" s="188"/>
      <c r="I45" s="188" t="s">
        <v>993</v>
      </c>
      <c r="J45" s="185"/>
      <c r="K45" s="185"/>
      <c r="L45" s="185">
        <v>10000</v>
      </c>
      <c r="M45" s="185"/>
      <c r="N45" s="185">
        <f t="shared" si="4"/>
        <v>10000</v>
      </c>
      <c r="O45" s="196">
        <v>9000</v>
      </c>
      <c r="P45" s="185"/>
      <c r="Q45" s="185"/>
      <c r="R45" s="185">
        <f t="shared" si="0"/>
        <v>0</v>
      </c>
      <c r="S45" s="185"/>
      <c r="T45" s="185">
        <f t="shared" si="1"/>
        <v>0</v>
      </c>
      <c r="U45" s="185">
        <f t="shared" si="2"/>
        <v>-1000</v>
      </c>
      <c r="V45" s="185"/>
      <c r="W45" s="185">
        <f t="shared" si="3"/>
        <v>-10000</v>
      </c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202"/>
      <c r="AI45" s="145"/>
    </row>
    <row r="46" s="167" customFormat="1" ht="13" customHeight="1" spans="1:35">
      <c r="A46" s="145">
        <v>42</v>
      </c>
      <c r="B46" s="189" t="s">
        <v>1028</v>
      </c>
      <c r="C46" s="185"/>
      <c r="D46" s="186" t="s">
        <v>1029</v>
      </c>
      <c r="E46" s="185"/>
      <c r="F46" s="187"/>
      <c r="G46" s="190" t="s">
        <v>992</v>
      </c>
      <c r="H46" s="188"/>
      <c r="I46" s="188" t="s">
        <v>993</v>
      </c>
      <c r="J46" s="185"/>
      <c r="K46" s="185"/>
      <c r="L46" s="185">
        <v>485</v>
      </c>
      <c r="M46" s="185"/>
      <c r="N46" s="185">
        <f t="shared" si="4"/>
        <v>485</v>
      </c>
      <c r="O46" s="196">
        <v>480</v>
      </c>
      <c r="P46" s="185"/>
      <c r="Q46" s="185"/>
      <c r="R46" s="185">
        <f t="shared" si="0"/>
        <v>0</v>
      </c>
      <c r="S46" s="185"/>
      <c r="T46" s="185">
        <f t="shared" si="1"/>
        <v>0</v>
      </c>
      <c r="U46" s="185">
        <f t="shared" si="2"/>
        <v>-5</v>
      </c>
      <c r="V46" s="185"/>
      <c r="W46" s="185">
        <f t="shared" si="3"/>
        <v>-485</v>
      </c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202"/>
      <c r="AI46" s="145"/>
    </row>
    <row r="47" s="167" customFormat="1" ht="13" customHeight="1" spans="1:35">
      <c r="A47" s="145">
        <v>43</v>
      </c>
      <c r="B47" s="189" t="s">
        <v>1030</v>
      </c>
      <c r="C47" s="185"/>
      <c r="D47" s="186" t="s">
        <v>1031</v>
      </c>
      <c r="E47" s="185"/>
      <c r="F47" s="187"/>
      <c r="G47" s="190" t="s">
        <v>992</v>
      </c>
      <c r="H47" s="188"/>
      <c r="I47" s="188" t="s">
        <v>993</v>
      </c>
      <c r="J47" s="185"/>
      <c r="K47" s="185"/>
      <c r="L47" s="185">
        <v>143</v>
      </c>
      <c r="M47" s="185"/>
      <c r="N47" s="185">
        <f t="shared" si="4"/>
        <v>143</v>
      </c>
      <c r="O47" s="196">
        <v>636</v>
      </c>
      <c r="P47" s="185"/>
      <c r="Q47" s="185"/>
      <c r="R47" s="185">
        <f t="shared" si="0"/>
        <v>493</v>
      </c>
      <c r="S47" s="185"/>
      <c r="T47" s="185">
        <f t="shared" si="1"/>
        <v>0</v>
      </c>
      <c r="U47" s="185">
        <f t="shared" si="2"/>
        <v>0</v>
      </c>
      <c r="V47" s="185"/>
      <c r="W47" s="185">
        <f t="shared" si="3"/>
        <v>-143</v>
      </c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202"/>
      <c r="AI47" s="145"/>
    </row>
    <row r="48" s="167" customFormat="1" ht="13" customHeight="1" spans="1:35">
      <c r="A48" s="145">
        <v>44</v>
      </c>
      <c r="B48" s="189" t="s">
        <v>1032</v>
      </c>
      <c r="C48" s="185"/>
      <c r="D48" s="186" t="s">
        <v>1033</v>
      </c>
      <c r="E48" s="185"/>
      <c r="F48" s="187"/>
      <c r="G48" s="190" t="s">
        <v>992</v>
      </c>
      <c r="H48" s="188"/>
      <c r="I48" s="188" t="s">
        <v>993</v>
      </c>
      <c r="J48" s="185"/>
      <c r="K48" s="185"/>
      <c r="L48" s="185">
        <v>1162</v>
      </c>
      <c r="M48" s="185"/>
      <c r="N48" s="185">
        <f t="shared" si="4"/>
        <v>1162</v>
      </c>
      <c r="O48" s="196">
        <v>1480</v>
      </c>
      <c r="P48" s="185"/>
      <c r="Q48" s="185"/>
      <c r="R48" s="185">
        <f t="shared" si="0"/>
        <v>318</v>
      </c>
      <c r="S48" s="185"/>
      <c r="T48" s="185">
        <f t="shared" si="1"/>
        <v>0</v>
      </c>
      <c r="U48" s="185">
        <f t="shared" si="2"/>
        <v>0</v>
      </c>
      <c r="V48" s="185"/>
      <c r="W48" s="185">
        <f t="shared" si="3"/>
        <v>-1162</v>
      </c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202"/>
      <c r="AI48" s="145"/>
    </row>
    <row r="49" s="167" customFormat="1" ht="13" customHeight="1" spans="1:35">
      <c r="A49" s="145">
        <v>45</v>
      </c>
      <c r="B49" s="189" t="s">
        <v>1034</v>
      </c>
      <c r="C49" s="185"/>
      <c r="D49" s="186" t="s">
        <v>1035</v>
      </c>
      <c r="E49" s="185"/>
      <c r="F49" s="187"/>
      <c r="G49" s="190" t="s">
        <v>992</v>
      </c>
      <c r="H49" s="188"/>
      <c r="I49" s="188" t="s">
        <v>993</v>
      </c>
      <c r="J49" s="185"/>
      <c r="K49" s="185"/>
      <c r="L49" s="185">
        <v>572</v>
      </c>
      <c r="M49" s="185"/>
      <c r="N49" s="185">
        <f t="shared" si="4"/>
        <v>572</v>
      </c>
      <c r="O49" s="196">
        <v>700</v>
      </c>
      <c r="P49" s="185"/>
      <c r="Q49" s="185"/>
      <c r="R49" s="185">
        <f t="shared" si="0"/>
        <v>128</v>
      </c>
      <c r="S49" s="185"/>
      <c r="T49" s="185">
        <f t="shared" si="1"/>
        <v>0</v>
      </c>
      <c r="U49" s="185">
        <f t="shared" si="2"/>
        <v>0</v>
      </c>
      <c r="V49" s="185"/>
      <c r="W49" s="185">
        <f t="shared" si="3"/>
        <v>-572</v>
      </c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202"/>
      <c r="AI49" s="145"/>
    </row>
    <row r="50" s="167" customFormat="1" ht="13" customHeight="1" spans="1:35">
      <c r="A50" s="145">
        <v>46</v>
      </c>
      <c r="B50" s="189" t="s">
        <v>1036</v>
      </c>
      <c r="C50" s="185"/>
      <c r="D50" s="186" t="s">
        <v>1037</v>
      </c>
      <c r="E50" s="185"/>
      <c r="F50" s="187"/>
      <c r="G50" s="190" t="s">
        <v>992</v>
      </c>
      <c r="H50" s="188"/>
      <c r="I50" s="188" t="s">
        <v>993</v>
      </c>
      <c r="J50" s="185"/>
      <c r="K50" s="185"/>
      <c r="L50" s="185">
        <v>4141</v>
      </c>
      <c r="M50" s="185"/>
      <c r="N50" s="185">
        <f t="shared" si="4"/>
        <v>4141</v>
      </c>
      <c r="O50" s="196">
        <v>0</v>
      </c>
      <c r="P50" s="185"/>
      <c r="Q50" s="185"/>
      <c r="R50" s="185">
        <f t="shared" si="0"/>
        <v>0</v>
      </c>
      <c r="S50" s="185"/>
      <c r="T50" s="185">
        <f t="shared" si="1"/>
        <v>0</v>
      </c>
      <c r="U50" s="185">
        <f t="shared" si="2"/>
        <v>-4141</v>
      </c>
      <c r="V50" s="185"/>
      <c r="W50" s="185">
        <f t="shared" si="3"/>
        <v>-4141</v>
      </c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202"/>
      <c r="AI50" s="145"/>
    </row>
    <row r="51" s="167" customFormat="1" ht="13" customHeight="1" spans="1:35">
      <c r="A51" s="145">
        <v>47</v>
      </c>
      <c r="B51" s="189" t="s">
        <v>1038</v>
      </c>
      <c r="C51" s="185"/>
      <c r="D51" s="186" t="s">
        <v>1039</v>
      </c>
      <c r="E51" s="185"/>
      <c r="F51" s="187"/>
      <c r="G51" s="190" t="s">
        <v>992</v>
      </c>
      <c r="H51" s="188"/>
      <c r="I51" s="188" t="s">
        <v>993</v>
      </c>
      <c r="J51" s="185"/>
      <c r="K51" s="185"/>
      <c r="L51" s="185">
        <v>4141</v>
      </c>
      <c r="M51" s="185"/>
      <c r="N51" s="185">
        <f t="shared" si="4"/>
        <v>4141</v>
      </c>
      <c r="O51" s="196">
        <v>9600</v>
      </c>
      <c r="P51" s="185"/>
      <c r="Q51" s="185"/>
      <c r="R51" s="185">
        <f t="shared" si="0"/>
        <v>5459</v>
      </c>
      <c r="S51" s="185"/>
      <c r="T51" s="185">
        <f t="shared" si="1"/>
        <v>0</v>
      </c>
      <c r="U51" s="185">
        <f t="shared" si="2"/>
        <v>0</v>
      </c>
      <c r="V51" s="185"/>
      <c r="W51" s="185">
        <f t="shared" si="3"/>
        <v>-4141</v>
      </c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202"/>
      <c r="AI51" s="145"/>
    </row>
    <row r="52" s="167" customFormat="1" ht="13" customHeight="1" spans="1:35">
      <c r="A52" s="145">
        <v>48</v>
      </c>
      <c r="B52" s="189" t="s">
        <v>257</v>
      </c>
      <c r="C52" s="185"/>
      <c r="D52" s="186" t="s">
        <v>258</v>
      </c>
      <c r="E52" s="185"/>
      <c r="F52" s="187"/>
      <c r="G52" s="190" t="s">
        <v>992</v>
      </c>
      <c r="H52" s="188"/>
      <c r="I52" s="188" t="s">
        <v>993</v>
      </c>
      <c r="J52" s="185"/>
      <c r="K52" s="185"/>
      <c r="L52" s="185">
        <v>3299</v>
      </c>
      <c r="M52" s="185"/>
      <c r="N52" s="185">
        <f t="shared" si="4"/>
        <v>3299</v>
      </c>
      <c r="O52" s="196">
        <v>3000</v>
      </c>
      <c r="P52" s="185"/>
      <c r="Q52" s="185"/>
      <c r="R52" s="185">
        <f t="shared" si="0"/>
        <v>0</v>
      </c>
      <c r="S52" s="185"/>
      <c r="T52" s="185">
        <f t="shared" si="1"/>
        <v>0</v>
      </c>
      <c r="U52" s="185">
        <f t="shared" si="2"/>
        <v>-299</v>
      </c>
      <c r="V52" s="185"/>
      <c r="W52" s="185">
        <f t="shared" si="3"/>
        <v>-3299</v>
      </c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202"/>
      <c r="AI52" s="145"/>
    </row>
    <row r="53" s="167" customFormat="1" ht="13" customHeight="1" spans="1:35">
      <c r="A53" s="145">
        <v>49</v>
      </c>
      <c r="B53" s="189" t="s">
        <v>1040</v>
      </c>
      <c r="C53" s="185"/>
      <c r="D53" s="186" t="s">
        <v>1041</v>
      </c>
      <c r="E53" s="185"/>
      <c r="F53" s="187"/>
      <c r="G53" s="190" t="s">
        <v>992</v>
      </c>
      <c r="H53" s="188"/>
      <c r="I53" s="188" t="s">
        <v>993</v>
      </c>
      <c r="J53" s="185"/>
      <c r="K53" s="185"/>
      <c r="L53" s="185">
        <v>6047</v>
      </c>
      <c r="M53" s="185"/>
      <c r="N53" s="185">
        <f t="shared" si="4"/>
        <v>6047</v>
      </c>
      <c r="O53" s="196">
        <v>1900</v>
      </c>
      <c r="P53" s="185"/>
      <c r="Q53" s="185"/>
      <c r="R53" s="185">
        <f t="shared" si="0"/>
        <v>0</v>
      </c>
      <c r="S53" s="185"/>
      <c r="T53" s="185">
        <f t="shared" si="1"/>
        <v>0</v>
      </c>
      <c r="U53" s="185">
        <f t="shared" si="2"/>
        <v>-4147</v>
      </c>
      <c r="V53" s="185"/>
      <c r="W53" s="185">
        <f t="shared" si="3"/>
        <v>-6047</v>
      </c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202"/>
      <c r="AI53" s="145"/>
    </row>
    <row r="54" s="167" customFormat="1" ht="13" customHeight="1" spans="1:35">
      <c r="A54" s="145">
        <v>50</v>
      </c>
      <c r="B54" s="189" t="s">
        <v>1042</v>
      </c>
      <c r="C54" s="185"/>
      <c r="D54" s="186" t="s">
        <v>1043</v>
      </c>
      <c r="E54" s="185"/>
      <c r="F54" s="187"/>
      <c r="G54" s="190" t="s">
        <v>992</v>
      </c>
      <c r="H54" s="188"/>
      <c r="I54" s="188" t="s">
        <v>993</v>
      </c>
      <c r="J54" s="185"/>
      <c r="K54" s="185"/>
      <c r="L54" s="185">
        <v>1052</v>
      </c>
      <c r="M54" s="185"/>
      <c r="N54" s="185">
        <f t="shared" si="4"/>
        <v>1052</v>
      </c>
      <c r="O54" s="196">
        <v>1078</v>
      </c>
      <c r="P54" s="185"/>
      <c r="Q54" s="185"/>
      <c r="R54" s="185">
        <f t="shared" si="0"/>
        <v>26</v>
      </c>
      <c r="S54" s="185"/>
      <c r="T54" s="185">
        <f t="shared" si="1"/>
        <v>0</v>
      </c>
      <c r="U54" s="185">
        <f t="shared" si="2"/>
        <v>0</v>
      </c>
      <c r="V54" s="185"/>
      <c r="W54" s="185">
        <f t="shared" si="3"/>
        <v>-1052</v>
      </c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202"/>
      <c r="AI54" s="145"/>
    </row>
    <row r="55" s="167" customFormat="1" ht="13" customHeight="1" spans="1:35">
      <c r="A55" s="145">
        <v>51</v>
      </c>
      <c r="B55" s="189" t="s">
        <v>1044</v>
      </c>
      <c r="C55" s="185"/>
      <c r="D55" s="186" t="s">
        <v>1045</v>
      </c>
      <c r="E55" s="185"/>
      <c r="F55" s="187"/>
      <c r="G55" s="190" t="s">
        <v>992</v>
      </c>
      <c r="H55" s="188"/>
      <c r="I55" s="188" t="s">
        <v>993</v>
      </c>
      <c r="J55" s="185"/>
      <c r="K55" s="185"/>
      <c r="L55" s="185">
        <v>206</v>
      </c>
      <c r="M55" s="185"/>
      <c r="N55" s="185">
        <f t="shared" si="4"/>
        <v>206</v>
      </c>
      <c r="O55" s="196">
        <v>8</v>
      </c>
      <c r="P55" s="185"/>
      <c r="Q55" s="185"/>
      <c r="R55" s="185">
        <f t="shared" si="0"/>
        <v>0</v>
      </c>
      <c r="S55" s="185"/>
      <c r="T55" s="185">
        <f t="shared" si="1"/>
        <v>0</v>
      </c>
      <c r="U55" s="185">
        <f t="shared" si="2"/>
        <v>-198</v>
      </c>
      <c r="V55" s="185"/>
      <c r="W55" s="185">
        <f t="shared" si="3"/>
        <v>-206</v>
      </c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202"/>
      <c r="AI55" s="145"/>
    </row>
    <row r="56" s="167" customFormat="1" ht="13" customHeight="1" spans="1:35">
      <c r="A56" s="145">
        <v>52</v>
      </c>
      <c r="B56" s="189" t="s">
        <v>1046</v>
      </c>
      <c r="C56" s="185"/>
      <c r="D56" s="186" t="s">
        <v>1047</v>
      </c>
      <c r="E56" s="185"/>
      <c r="F56" s="187"/>
      <c r="G56" s="190" t="s">
        <v>992</v>
      </c>
      <c r="H56" s="188"/>
      <c r="I56" s="188" t="s">
        <v>993</v>
      </c>
      <c r="J56" s="185"/>
      <c r="K56" s="185"/>
      <c r="L56" s="185">
        <v>766</v>
      </c>
      <c r="M56" s="185"/>
      <c r="N56" s="185">
        <f t="shared" si="4"/>
        <v>766</v>
      </c>
      <c r="O56" s="196">
        <v>370</v>
      </c>
      <c r="P56" s="185"/>
      <c r="Q56" s="185"/>
      <c r="R56" s="185">
        <f t="shared" si="0"/>
        <v>0</v>
      </c>
      <c r="S56" s="185"/>
      <c r="T56" s="185">
        <f t="shared" si="1"/>
        <v>0</v>
      </c>
      <c r="U56" s="185">
        <f t="shared" si="2"/>
        <v>-396</v>
      </c>
      <c r="V56" s="185"/>
      <c r="W56" s="185">
        <f t="shared" si="3"/>
        <v>-766</v>
      </c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202"/>
      <c r="AI56" s="145"/>
    </row>
    <row r="57" s="167" customFormat="1" ht="13" customHeight="1" spans="1:35">
      <c r="A57" s="145">
        <v>53</v>
      </c>
      <c r="B57" s="189" t="s">
        <v>1048</v>
      </c>
      <c r="C57" s="185"/>
      <c r="D57" s="186" t="s">
        <v>1049</v>
      </c>
      <c r="E57" s="185"/>
      <c r="F57" s="187"/>
      <c r="G57" s="190" t="s">
        <v>992</v>
      </c>
      <c r="H57" s="188"/>
      <c r="I57" s="188" t="s">
        <v>993</v>
      </c>
      <c r="J57" s="185"/>
      <c r="K57" s="185"/>
      <c r="L57" s="185">
        <v>72</v>
      </c>
      <c r="M57" s="185"/>
      <c r="N57" s="185">
        <f t="shared" si="4"/>
        <v>72</v>
      </c>
      <c r="O57" s="196">
        <v>80</v>
      </c>
      <c r="P57" s="185"/>
      <c r="Q57" s="185"/>
      <c r="R57" s="185">
        <f t="shared" si="0"/>
        <v>8</v>
      </c>
      <c r="S57" s="185"/>
      <c r="T57" s="185">
        <f t="shared" si="1"/>
        <v>0</v>
      </c>
      <c r="U57" s="185">
        <f t="shared" si="2"/>
        <v>0</v>
      </c>
      <c r="V57" s="185"/>
      <c r="W57" s="185">
        <f t="shared" si="3"/>
        <v>-72</v>
      </c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202"/>
      <c r="AI57" s="145"/>
    </row>
    <row r="58" s="167" customFormat="1" ht="13" customHeight="1" spans="1:35">
      <c r="A58" s="145">
        <v>54</v>
      </c>
      <c r="B58" s="189" t="s">
        <v>1050</v>
      </c>
      <c r="C58" s="185"/>
      <c r="D58" s="186" t="s">
        <v>1051</v>
      </c>
      <c r="E58" s="185"/>
      <c r="F58" s="187"/>
      <c r="G58" s="190" t="s">
        <v>992</v>
      </c>
      <c r="H58" s="188"/>
      <c r="I58" s="188" t="s">
        <v>993</v>
      </c>
      <c r="J58" s="185"/>
      <c r="K58" s="185"/>
      <c r="L58" s="185">
        <v>3689</v>
      </c>
      <c r="M58" s="185"/>
      <c r="N58" s="185">
        <f t="shared" si="4"/>
        <v>3689</v>
      </c>
      <c r="O58" s="196">
        <v>4000</v>
      </c>
      <c r="P58" s="185"/>
      <c r="Q58" s="185"/>
      <c r="R58" s="185">
        <f t="shared" si="0"/>
        <v>311</v>
      </c>
      <c r="S58" s="185"/>
      <c r="T58" s="185">
        <f t="shared" si="1"/>
        <v>0</v>
      </c>
      <c r="U58" s="185">
        <f t="shared" si="2"/>
        <v>0</v>
      </c>
      <c r="V58" s="185"/>
      <c r="W58" s="185">
        <f t="shared" si="3"/>
        <v>-3689</v>
      </c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202"/>
      <c r="AI58" s="145"/>
    </row>
    <row r="59" s="167" customFormat="1" ht="13" customHeight="1" spans="1:35">
      <c r="A59" s="145">
        <v>55</v>
      </c>
      <c r="B59" s="190" t="s">
        <v>1052</v>
      </c>
      <c r="C59" s="185"/>
      <c r="D59" s="186" t="s">
        <v>1053</v>
      </c>
      <c r="E59" s="185"/>
      <c r="F59" s="187"/>
      <c r="G59" s="190" t="s">
        <v>992</v>
      </c>
      <c r="H59" s="188"/>
      <c r="I59" s="188" t="s">
        <v>993</v>
      </c>
      <c r="J59" s="185"/>
      <c r="K59" s="185"/>
      <c r="L59" s="185">
        <v>54</v>
      </c>
      <c r="M59" s="185"/>
      <c r="N59" s="185">
        <f t="shared" si="4"/>
        <v>54</v>
      </c>
      <c r="O59" s="196">
        <v>53</v>
      </c>
      <c r="P59" s="185"/>
      <c r="Q59" s="185"/>
      <c r="R59" s="185">
        <f t="shared" si="0"/>
        <v>0</v>
      </c>
      <c r="S59" s="185"/>
      <c r="T59" s="185">
        <f t="shared" si="1"/>
        <v>0</v>
      </c>
      <c r="U59" s="185">
        <f t="shared" si="2"/>
        <v>-1</v>
      </c>
      <c r="V59" s="185"/>
      <c r="W59" s="185">
        <f t="shared" si="3"/>
        <v>-54</v>
      </c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202"/>
      <c r="AI59" s="145"/>
    </row>
    <row r="60" s="167" customFormat="1" ht="13" customHeight="1" spans="1:35">
      <c r="A60" s="145">
        <v>56</v>
      </c>
      <c r="B60" s="191" t="s">
        <v>1054</v>
      </c>
      <c r="C60" s="185"/>
      <c r="D60" s="186" t="s">
        <v>1055</v>
      </c>
      <c r="E60" s="185"/>
      <c r="F60" s="187"/>
      <c r="G60" s="192" t="s">
        <v>992</v>
      </c>
      <c r="H60" s="188"/>
      <c r="I60" s="188" t="s">
        <v>993</v>
      </c>
      <c r="J60" s="185"/>
      <c r="K60" s="185"/>
      <c r="L60" s="185">
        <v>16</v>
      </c>
      <c r="M60" s="185"/>
      <c r="N60" s="185">
        <f t="shared" si="4"/>
        <v>16</v>
      </c>
      <c r="O60" s="196">
        <v>15</v>
      </c>
      <c r="P60" s="185"/>
      <c r="Q60" s="185"/>
      <c r="R60" s="185">
        <f t="shared" si="0"/>
        <v>0</v>
      </c>
      <c r="S60" s="185"/>
      <c r="T60" s="185">
        <f t="shared" si="1"/>
        <v>0</v>
      </c>
      <c r="U60" s="185">
        <f t="shared" si="2"/>
        <v>-1</v>
      </c>
      <c r="V60" s="185"/>
      <c r="W60" s="185">
        <f t="shared" si="3"/>
        <v>-16</v>
      </c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202"/>
      <c r="AI60" s="145"/>
    </row>
    <row r="61" s="167" customFormat="1" ht="13" customHeight="1" spans="1:35">
      <c r="A61" s="145">
        <v>57</v>
      </c>
      <c r="B61" s="191" t="s">
        <v>1056</v>
      </c>
      <c r="C61" s="185"/>
      <c r="D61" s="186" t="s">
        <v>1057</v>
      </c>
      <c r="E61" s="185"/>
      <c r="F61" s="187"/>
      <c r="G61" s="192" t="s">
        <v>992</v>
      </c>
      <c r="H61" s="188"/>
      <c r="I61" s="188" t="s">
        <v>993</v>
      </c>
      <c r="J61" s="185"/>
      <c r="K61" s="185"/>
      <c r="L61" s="185">
        <v>234</v>
      </c>
      <c r="M61" s="185"/>
      <c r="N61" s="185">
        <f t="shared" si="4"/>
        <v>234</v>
      </c>
      <c r="O61" s="196">
        <v>130</v>
      </c>
      <c r="P61" s="185"/>
      <c r="Q61" s="185"/>
      <c r="R61" s="185">
        <f t="shared" si="0"/>
        <v>0</v>
      </c>
      <c r="S61" s="185"/>
      <c r="T61" s="185">
        <f t="shared" si="1"/>
        <v>0</v>
      </c>
      <c r="U61" s="185">
        <f t="shared" si="2"/>
        <v>-104</v>
      </c>
      <c r="V61" s="185"/>
      <c r="W61" s="185">
        <f t="shared" si="3"/>
        <v>-234</v>
      </c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202"/>
      <c r="AI61" s="145"/>
    </row>
    <row r="62" s="167" customFormat="1" ht="13" customHeight="1" spans="1:35">
      <c r="A62" s="145">
        <v>58</v>
      </c>
      <c r="B62" s="191" t="s">
        <v>1058</v>
      </c>
      <c r="C62" s="185"/>
      <c r="D62" s="186" t="s">
        <v>1059</v>
      </c>
      <c r="E62" s="185"/>
      <c r="F62" s="187"/>
      <c r="G62" s="192" t="s">
        <v>992</v>
      </c>
      <c r="H62" s="188"/>
      <c r="I62" s="188" t="s">
        <v>993</v>
      </c>
      <c r="J62" s="185"/>
      <c r="K62" s="185"/>
      <c r="L62" s="185">
        <v>64</v>
      </c>
      <c r="M62" s="185"/>
      <c r="N62" s="185">
        <f t="shared" si="4"/>
        <v>64</v>
      </c>
      <c r="O62" s="196">
        <v>64</v>
      </c>
      <c r="P62" s="185"/>
      <c r="Q62" s="185"/>
      <c r="R62" s="185">
        <f t="shared" si="0"/>
        <v>0</v>
      </c>
      <c r="S62" s="185"/>
      <c r="T62" s="185">
        <f t="shared" si="1"/>
        <v>0</v>
      </c>
      <c r="U62" s="185">
        <f t="shared" si="2"/>
        <v>0</v>
      </c>
      <c r="V62" s="185"/>
      <c r="W62" s="185">
        <f t="shared" si="3"/>
        <v>-64</v>
      </c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202"/>
      <c r="AI62" s="145"/>
    </row>
    <row r="63" s="167" customFormat="1" ht="13" customHeight="1" spans="1:35">
      <c r="A63" s="145">
        <v>59</v>
      </c>
      <c r="B63" s="190" t="s">
        <v>1060</v>
      </c>
      <c r="C63" s="185"/>
      <c r="D63" s="186" t="s">
        <v>1061</v>
      </c>
      <c r="E63" s="185"/>
      <c r="F63" s="187"/>
      <c r="G63" s="190" t="s">
        <v>992</v>
      </c>
      <c r="H63" s="188"/>
      <c r="I63" s="188" t="s">
        <v>993</v>
      </c>
      <c r="J63" s="185"/>
      <c r="K63" s="185"/>
      <c r="L63" s="185">
        <v>147</v>
      </c>
      <c r="M63" s="185"/>
      <c r="N63" s="185">
        <f t="shared" si="4"/>
        <v>147</v>
      </c>
      <c r="O63" s="196">
        <v>146</v>
      </c>
      <c r="P63" s="185"/>
      <c r="Q63" s="185"/>
      <c r="R63" s="185">
        <f t="shared" si="0"/>
        <v>0</v>
      </c>
      <c r="S63" s="185"/>
      <c r="T63" s="185">
        <f t="shared" si="1"/>
        <v>0</v>
      </c>
      <c r="U63" s="185">
        <f t="shared" si="2"/>
        <v>-1</v>
      </c>
      <c r="V63" s="185"/>
      <c r="W63" s="185">
        <f t="shared" si="3"/>
        <v>-147</v>
      </c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202"/>
      <c r="AI63" s="145"/>
    </row>
    <row r="64" s="167" customFormat="1" ht="13" customHeight="1" spans="1:35">
      <c r="A64" s="145">
        <v>60</v>
      </c>
      <c r="B64" s="189" t="s">
        <v>1062</v>
      </c>
      <c r="C64" s="185"/>
      <c r="D64" s="186" t="s">
        <v>1063</v>
      </c>
      <c r="E64" s="185"/>
      <c r="F64" s="187"/>
      <c r="G64" s="190" t="s">
        <v>992</v>
      </c>
      <c r="H64" s="188"/>
      <c r="I64" s="188" t="s">
        <v>993</v>
      </c>
      <c r="J64" s="185"/>
      <c r="K64" s="185"/>
      <c r="L64" s="185">
        <v>296</v>
      </c>
      <c r="M64" s="185"/>
      <c r="N64" s="185">
        <f t="shared" si="4"/>
        <v>296</v>
      </c>
      <c r="O64" s="196">
        <v>290</v>
      </c>
      <c r="P64" s="185"/>
      <c r="Q64" s="185"/>
      <c r="R64" s="185">
        <f t="shared" si="0"/>
        <v>0</v>
      </c>
      <c r="S64" s="185"/>
      <c r="T64" s="185">
        <f t="shared" si="1"/>
        <v>0</v>
      </c>
      <c r="U64" s="185">
        <f t="shared" si="2"/>
        <v>-6</v>
      </c>
      <c r="V64" s="185"/>
      <c r="W64" s="185">
        <f t="shared" si="3"/>
        <v>-296</v>
      </c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202"/>
      <c r="AI64" s="145"/>
    </row>
    <row r="65" s="167" customFormat="1" ht="13" customHeight="1" spans="1:35">
      <c r="A65" s="145">
        <v>61</v>
      </c>
      <c r="B65" s="189" t="s">
        <v>291</v>
      </c>
      <c r="C65" s="185"/>
      <c r="D65" s="186" t="s">
        <v>292</v>
      </c>
      <c r="E65" s="185"/>
      <c r="F65" s="187"/>
      <c r="G65" s="190" t="s">
        <v>992</v>
      </c>
      <c r="H65" s="188"/>
      <c r="I65" s="188" t="s">
        <v>993</v>
      </c>
      <c r="J65" s="185"/>
      <c r="K65" s="185"/>
      <c r="L65" s="185">
        <v>718</v>
      </c>
      <c r="M65" s="185"/>
      <c r="N65" s="185">
        <f t="shared" si="4"/>
        <v>718</v>
      </c>
      <c r="O65" s="196">
        <v>300</v>
      </c>
      <c r="P65" s="185"/>
      <c r="Q65" s="185"/>
      <c r="R65" s="185">
        <f t="shared" si="0"/>
        <v>0</v>
      </c>
      <c r="S65" s="185"/>
      <c r="T65" s="185">
        <f t="shared" si="1"/>
        <v>0</v>
      </c>
      <c r="U65" s="185">
        <f t="shared" si="2"/>
        <v>-418</v>
      </c>
      <c r="V65" s="185"/>
      <c r="W65" s="185">
        <f t="shared" si="3"/>
        <v>-718</v>
      </c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202"/>
      <c r="AI65" s="145"/>
    </row>
    <row r="66" s="167" customFormat="1" ht="13" customHeight="1" spans="1:35">
      <c r="A66" s="145">
        <v>62</v>
      </c>
      <c r="B66" s="189" t="s">
        <v>960</v>
      </c>
      <c r="C66" s="185"/>
      <c r="D66" s="186" t="s">
        <v>961</v>
      </c>
      <c r="E66" s="185"/>
      <c r="F66" s="187"/>
      <c r="G66" s="190" t="s">
        <v>992</v>
      </c>
      <c r="H66" s="188"/>
      <c r="I66" s="188" t="s">
        <v>993</v>
      </c>
      <c r="J66" s="185"/>
      <c r="K66" s="185"/>
      <c r="L66" s="185">
        <v>10180</v>
      </c>
      <c r="M66" s="185"/>
      <c r="N66" s="185">
        <f t="shared" si="4"/>
        <v>10180</v>
      </c>
      <c r="O66" s="196">
        <v>9360</v>
      </c>
      <c r="P66" s="185"/>
      <c r="Q66" s="185"/>
      <c r="R66" s="185">
        <f t="shared" si="0"/>
        <v>0</v>
      </c>
      <c r="S66" s="185"/>
      <c r="T66" s="185">
        <f t="shared" si="1"/>
        <v>0</v>
      </c>
      <c r="U66" s="185">
        <f t="shared" si="2"/>
        <v>-820</v>
      </c>
      <c r="V66" s="185"/>
      <c r="W66" s="185">
        <f t="shared" si="3"/>
        <v>-10180</v>
      </c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202"/>
      <c r="AI66" s="145"/>
    </row>
    <row r="67" s="167" customFormat="1" ht="13" customHeight="1" spans="1:35">
      <c r="A67" s="145">
        <v>63</v>
      </c>
      <c r="B67" s="190" t="s">
        <v>299</v>
      </c>
      <c r="C67" s="185"/>
      <c r="D67" s="186" t="s">
        <v>300</v>
      </c>
      <c r="E67" s="185"/>
      <c r="F67" s="187"/>
      <c r="G67" s="190" t="s">
        <v>992</v>
      </c>
      <c r="H67" s="188"/>
      <c r="I67" s="188" t="s">
        <v>993</v>
      </c>
      <c r="J67" s="185"/>
      <c r="K67" s="185"/>
      <c r="L67" s="185">
        <v>1324</v>
      </c>
      <c r="M67" s="185"/>
      <c r="N67" s="185">
        <f t="shared" si="4"/>
        <v>1324</v>
      </c>
      <c r="O67" s="196">
        <v>250</v>
      </c>
      <c r="P67" s="185"/>
      <c r="Q67" s="185"/>
      <c r="R67" s="185">
        <f t="shared" si="0"/>
        <v>0</v>
      </c>
      <c r="S67" s="185"/>
      <c r="T67" s="185">
        <f t="shared" si="1"/>
        <v>0</v>
      </c>
      <c r="U67" s="185">
        <f t="shared" si="2"/>
        <v>-1074</v>
      </c>
      <c r="V67" s="185"/>
      <c r="W67" s="185">
        <f t="shared" si="3"/>
        <v>-1324</v>
      </c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202"/>
      <c r="AI67" s="145"/>
    </row>
    <row r="68" s="167" customFormat="1" ht="13" customHeight="1" spans="1:35">
      <c r="A68" s="145">
        <v>64</v>
      </c>
      <c r="B68" s="190" t="s">
        <v>1064</v>
      </c>
      <c r="C68" s="185"/>
      <c r="D68" s="186" t="s">
        <v>1065</v>
      </c>
      <c r="E68" s="185"/>
      <c r="F68" s="187"/>
      <c r="G68" s="190" t="s">
        <v>992</v>
      </c>
      <c r="H68" s="188"/>
      <c r="I68" s="188" t="s">
        <v>993</v>
      </c>
      <c r="J68" s="185"/>
      <c r="K68" s="185"/>
      <c r="L68" s="185">
        <v>7502</v>
      </c>
      <c r="M68" s="185"/>
      <c r="N68" s="185">
        <f t="shared" si="4"/>
        <v>7502</v>
      </c>
      <c r="O68" s="196">
        <v>4300</v>
      </c>
      <c r="P68" s="185"/>
      <c r="Q68" s="185"/>
      <c r="R68" s="185">
        <f t="shared" si="0"/>
        <v>0</v>
      </c>
      <c r="S68" s="185"/>
      <c r="T68" s="185">
        <f t="shared" si="1"/>
        <v>0</v>
      </c>
      <c r="U68" s="185">
        <f t="shared" si="2"/>
        <v>-3202</v>
      </c>
      <c r="V68" s="185"/>
      <c r="W68" s="185">
        <f t="shared" si="3"/>
        <v>-7502</v>
      </c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202"/>
      <c r="AI68" s="145"/>
    </row>
    <row r="69" s="167" customFormat="1" ht="13" customHeight="1" spans="1:35">
      <c r="A69" s="145">
        <v>65</v>
      </c>
      <c r="B69" s="190" t="s">
        <v>1066</v>
      </c>
      <c r="C69" s="185"/>
      <c r="D69" s="186" t="s">
        <v>1067</v>
      </c>
      <c r="E69" s="185"/>
      <c r="F69" s="187"/>
      <c r="G69" s="190" t="s">
        <v>992</v>
      </c>
      <c r="H69" s="188"/>
      <c r="I69" s="188" t="s">
        <v>993</v>
      </c>
      <c r="J69" s="185"/>
      <c r="K69" s="185"/>
      <c r="L69" s="185">
        <v>4</v>
      </c>
      <c r="M69" s="185"/>
      <c r="N69" s="185">
        <f t="shared" si="4"/>
        <v>4</v>
      </c>
      <c r="O69" s="196">
        <v>1</v>
      </c>
      <c r="P69" s="185"/>
      <c r="Q69" s="185"/>
      <c r="R69" s="185">
        <f t="shared" ref="R69:R132" si="5">IF((O69-L69)&gt;0,O69-L69,0)</f>
        <v>0</v>
      </c>
      <c r="S69" s="185"/>
      <c r="T69" s="185">
        <f t="shared" ref="T69:T132" si="6">IF((Q69-N69)&gt;0,Q69-N69,0)</f>
        <v>0</v>
      </c>
      <c r="U69" s="185">
        <f t="shared" ref="U69:U132" si="7">IF((O69-L69)&lt;0,O69-L69,0)</f>
        <v>-3</v>
      </c>
      <c r="V69" s="185"/>
      <c r="W69" s="185">
        <f t="shared" ref="W69:W132" si="8">IF((Q69-N69)&lt;0,Q69-N69,0)</f>
        <v>-4</v>
      </c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202"/>
      <c r="AI69" s="145"/>
    </row>
    <row r="70" s="167" customFormat="1" ht="13" customHeight="1" spans="1:35">
      <c r="A70" s="145">
        <v>66</v>
      </c>
      <c r="B70" s="190" t="s">
        <v>301</v>
      </c>
      <c r="C70" s="185"/>
      <c r="D70" s="186" t="s">
        <v>302</v>
      </c>
      <c r="E70" s="185"/>
      <c r="F70" s="187"/>
      <c r="G70" s="190" t="s">
        <v>992</v>
      </c>
      <c r="H70" s="188"/>
      <c r="I70" s="188" t="s">
        <v>993</v>
      </c>
      <c r="J70" s="185"/>
      <c r="K70" s="185"/>
      <c r="L70" s="185">
        <v>93</v>
      </c>
      <c r="M70" s="185"/>
      <c r="N70" s="185">
        <f t="shared" ref="N70:N133" si="9">L70-M70</f>
        <v>93</v>
      </c>
      <c r="O70" s="196">
        <v>93</v>
      </c>
      <c r="P70" s="185"/>
      <c r="Q70" s="185"/>
      <c r="R70" s="185">
        <f t="shared" si="5"/>
        <v>0</v>
      </c>
      <c r="S70" s="185"/>
      <c r="T70" s="185">
        <f t="shared" si="6"/>
        <v>0</v>
      </c>
      <c r="U70" s="185">
        <f t="shared" si="7"/>
        <v>0</v>
      </c>
      <c r="V70" s="185"/>
      <c r="W70" s="185">
        <f t="shared" si="8"/>
        <v>-93</v>
      </c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202"/>
      <c r="AI70" s="145"/>
    </row>
    <row r="71" s="167" customFormat="1" ht="13" customHeight="1" spans="1:35">
      <c r="A71" s="145">
        <v>67</v>
      </c>
      <c r="B71" s="189" t="s">
        <v>1068</v>
      </c>
      <c r="C71" s="185"/>
      <c r="D71" s="186" t="s">
        <v>1069</v>
      </c>
      <c r="E71" s="185"/>
      <c r="F71" s="187"/>
      <c r="G71" s="190" t="s">
        <v>992</v>
      </c>
      <c r="H71" s="188"/>
      <c r="I71" s="188" t="s">
        <v>993</v>
      </c>
      <c r="J71" s="185"/>
      <c r="K71" s="185"/>
      <c r="L71" s="185">
        <v>162</v>
      </c>
      <c r="M71" s="185"/>
      <c r="N71" s="185">
        <f t="shared" si="9"/>
        <v>162</v>
      </c>
      <c r="O71" s="196">
        <v>181</v>
      </c>
      <c r="P71" s="185"/>
      <c r="Q71" s="185"/>
      <c r="R71" s="185">
        <f t="shared" si="5"/>
        <v>19</v>
      </c>
      <c r="S71" s="185"/>
      <c r="T71" s="185">
        <f t="shared" si="6"/>
        <v>0</v>
      </c>
      <c r="U71" s="185">
        <f t="shared" si="7"/>
        <v>0</v>
      </c>
      <c r="V71" s="185"/>
      <c r="W71" s="185">
        <f t="shared" si="8"/>
        <v>-162</v>
      </c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202"/>
      <c r="AI71" s="145"/>
    </row>
    <row r="72" s="167" customFormat="1" ht="13" customHeight="1" spans="1:35">
      <c r="A72" s="145">
        <v>68</v>
      </c>
      <c r="B72" s="190" t="s">
        <v>1070</v>
      </c>
      <c r="C72" s="185"/>
      <c r="D72" s="186" t="s">
        <v>1071</v>
      </c>
      <c r="E72" s="185"/>
      <c r="F72" s="187"/>
      <c r="G72" s="190" t="s">
        <v>992</v>
      </c>
      <c r="H72" s="188"/>
      <c r="I72" s="188" t="s">
        <v>993</v>
      </c>
      <c r="J72" s="185"/>
      <c r="K72" s="185"/>
      <c r="L72" s="185">
        <v>4000</v>
      </c>
      <c r="M72" s="185"/>
      <c r="N72" s="185">
        <f t="shared" si="9"/>
        <v>4000</v>
      </c>
      <c r="O72" s="196">
        <v>4260</v>
      </c>
      <c r="P72" s="185"/>
      <c r="Q72" s="185"/>
      <c r="R72" s="185">
        <f t="shared" si="5"/>
        <v>260</v>
      </c>
      <c r="S72" s="185"/>
      <c r="T72" s="185">
        <f t="shared" si="6"/>
        <v>0</v>
      </c>
      <c r="U72" s="185">
        <f t="shared" si="7"/>
        <v>0</v>
      </c>
      <c r="V72" s="185"/>
      <c r="W72" s="185">
        <f t="shared" si="8"/>
        <v>-4000</v>
      </c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202"/>
      <c r="AI72" s="145"/>
    </row>
    <row r="73" s="167" customFormat="1" ht="13" customHeight="1" spans="1:35">
      <c r="A73" s="145">
        <v>69</v>
      </c>
      <c r="B73" s="190" t="s">
        <v>313</v>
      </c>
      <c r="C73" s="185"/>
      <c r="D73" s="186" t="s">
        <v>314</v>
      </c>
      <c r="E73" s="185"/>
      <c r="F73" s="187"/>
      <c r="G73" s="190" t="s">
        <v>992</v>
      </c>
      <c r="H73" s="188"/>
      <c r="I73" s="188" t="s">
        <v>993</v>
      </c>
      <c r="J73" s="185"/>
      <c r="K73" s="185"/>
      <c r="L73" s="185">
        <v>53</v>
      </c>
      <c r="M73" s="185"/>
      <c r="N73" s="185">
        <f t="shared" si="9"/>
        <v>53</v>
      </c>
      <c r="O73" s="196">
        <v>53</v>
      </c>
      <c r="P73" s="185"/>
      <c r="Q73" s="185"/>
      <c r="R73" s="185">
        <f t="shared" si="5"/>
        <v>0</v>
      </c>
      <c r="S73" s="185"/>
      <c r="T73" s="185">
        <f t="shared" si="6"/>
        <v>0</v>
      </c>
      <c r="U73" s="185">
        <f t="shared" si="7"/>
        <v>0</v>
      </c>
      <c r="V73" s="185"/>
      <c r="W73" s="185">
        <f t="shared" si="8"/>
        <v>-53</v>
      </c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202"/>
      <c r="AI73" s="145"/>
    </row>
    <row r="74" s="167" customFormat="1" ht="13" customHeight="1" spans="1:35">
      <c r="A74" s="145">
        <v>70</v>
      </c>
      <c r="B74" s="190" t="s">
        <v>315</v>
      </c>
      <c r="C74" s="185"/>
      <c r="D74" s="186" t="s">
        <v>316</v>
      </c>
      <c r="E74" s="185"/>
      <c r="F74" s="187"/>
      <c r="G74" s="190" t="s">
        <v>992</v>
      </c>
      <c r="H74" s="188"/>
      <c r="I74" s="188" t="s">
        <v>993</v>
      </c>
      <c r="J74" s="185"/>
      <c r="K74" s="185"/>
      <c r="L74" s="185">
        <v>103</v>
      </c>
      <c r="M74" s="185"/>
      <c r="N74" s="185">
        <f t="shared" si="9"/>
        <v>103</v>
      </c>
      <c r="O74" s="196">
        <v>103</v>
      </c>
      <c r="P74" s="185"/>
      <c r="Q74" s="185"/>
      <c r="R74" s="185">
        <f t="shared" si="5"/>
        <v>0</v>
      </c>
      <c r="S74" s="185"/>
      <c r="T74" s="185">
        <f t="shared" si="6"/>
        <v>0</v>
      </c>
      <c r="U74" s="185">
        <f t="shared" si="7"/>
        <v>0</v>
      </c>
      <c r="V74" s="185"/>
      <c r="W74" s="185">
        <f t="shared" si="8"/>
        <v>-103</v>
      </c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202"/>
      <c r="AI74" s="145"/>
    </row>
    <row r="75" s="167" customFormat="1" ht="13" customHeight="1" spans="1:35">
      <c r="A75" s="145">
        <v>71</v>
      </c>
      <c r="B75" s="189" t="s">
        <v>317</v>
      </c>
      <c r="C75" s="185"/>
      <c r="D75" s="186" t="s">
        <v>318</v>
      </c>
      <c r="E75" s="185"/>
      <c r="F75" s="187"/>
      <c r="G75" s="190" t="s">
        <v>992</v>
      </c>
      <c r="H75" s="188"/>
      <c r="I75" s="188" t="s">
        <v>993</v>
      </c>
      <c r="J75" s="185"/>
      <c r="K75" s="185"/>
      <c r="L75" s="185">
        <v>106</v>
      </c>
      <c r="M75" s="185"/>
      <c r="N75" s="185">
        <f t="shared" si="9"/>
        <v>106</v>
      </c>
      <c r="O75" s="196">
        <v>106</v>
      </c>
      <c r="P75" s="185"/>
      <c r="Q75" s="185"/>
      <c r="R75" s="185">
        <f t="shared" si="5"/>
        <v>0</v>
      </c>
      <c r="S75" s="185"/>
      <c r="T75" s="185">
        <f t="shared" si="6"/>
        <v>0</v>
      </c>
      <c r="U75" s="185">
        <f t="shared" si="7"/>
        <v>0</v>
      </c>
      <c r="V75" s="185"/>
      <c r="W75" s="185">
        <f t="shared" si="8"/>
        <v>-106</v>
      </c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202"/>
      <c r="AI75" s="145"/>
    </row>
    <row r="76" s="167" customFormat="1" ht="13" customHeight="1" spans="1:35">
      <c r="A76" s="145">
        <v>72</v>
      </c>
      <c r="B76" s="190" t="s">
        <v>319</v>
      </c>
      <c r="C76" s="185"/>
      <c r="D76" s="186" t="s">
        <v>320</v>
      </c>
      <c r="E76" s="185"/>
      <c r="F76" s="187"/>
      <c r="G76" s="190" t="s">
        <v>992</v>
      </c>
      <c r="H76" s="188"/>
      <c r="I76" s="188" t="s">
        <v>993</v>
      </c>
      <c r="J76" s="185"/>
      <c r="K76" s="185"/>
      <c r="L76" s="185">
        <v>9124</v>
      </c>
      <c r="M76" s="185"/>
      <c r="N76" s="185">
        <f t="shared" si="9"/>
        <v>9124</v>
      </c>
      <c r="O76" s="196">
        <v>12000</v>
      </c>
      <c r="P76" s="185"/>
      <c r="Q76" s="185"/>
      <c r="R76" s="185">
        <f t="shared" si="5"/>
        <v>2876</v>
      </c>
      <c r="S76" s="185"/>
      <c r="T76" s="185">
        <f t="shared" si="6"/>
        <v>0</v>
      </c>
      <c r="U76" s="185">
        <f t="shared" si="7"/>
        <v>0</v>
      </c>
      <c r="V76" s="185"/>
      <c r="W76" s="185">
        <f t="shared" si="8"/>
        <v>-9124</v>
      </c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202"/>
      <c r="AI76" s="145"/>
    </row>
    <row r="77" s="167" customFormat="1" ht="13" customHeight="1" spans="1:35">
      <c r="A77" s="145">
        <v>73</v>
      </c>
      <c r="B77" s="190" t="s">
        <v>1072</v>
      </c>
      <c r="C77" s="185"/>
      <c r="D77" s="186" t="s">
        <v>1073</v>
      </c>
      <c r="E77" s="185"/>
      <c r="F77" s="187"/>
      <c r="G77" s="190" t="s">
        <v>992</v>
      </c>
      <c r="H77" s="188"/>
      <c r="I77" s="188" t="s">
        <v>993</v>
      </c>
      <c r="J77" s="185"/>
      <c r="K77" s="185"/>
      <c r="L77" s="185">
        <v>125</v>
      </c>
      <c r="M77" s="185"/>
      <c r="N77" s="185">
        <f t="shared" si="9"/>
        <v>125</v>
      </c>
      <c r="O77" s="196">
        <v>113</v>
      </c>
      <c r="P77" s="185"/>
      <c r="Q77" s="185"/>
      <c r="R77" s="185">
        <f t="shared" si="5"/>
        <v>0</v>
      </c>
      <c r="S77" s="185"/>
      <c r="T77" s="185">
        <f t="shared" si="6"/>
        <v>0</v>
      </c>
      <c r="U77" s="185">
        <f t="shared" si="7"/>
        <v>-12</v>
      </c>
      <c r="V77" s="185"/>
      <c r="W77" s="185">
        <f t="shared" si="8"/>
        <v>-125</v>
      </c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202"/>
      <c r="AI77" s="145"/>
    </row>
    <row r="78" s="167" customFormat="1" ht="13" customHeight="1" spans="1:35">
      <c r="A78" s="145">
        <v>74</v>
      </c>
      <c r="B78" s="191" t="s">
        <v>1074</v>
      </c>
      <c r="C78" s="185"/>
      <c r="D78" s="186" t="s">
        <v>1075</v>
      </c>
      <c r="E78" s="185"/>
      <c r="F78" s="187"/>
      <c r="G78" s="192" t="s">
        <v>992</v>
      </c>
      <c r="H78" s="188"/>
      <c r="I78" s="188" t="s">
        <v>993</v>
      </c>
      <c r="J78" s="185"/>
      <c r="K78" s="185"/>
      <c r="L78" s="185">
        <v>731</v>
      </c>
      <c r="M78" s="185"/>
      <c r="N78" s="185">
        <f t="shared" si="9"/>
        <v>731</v>
      </c>
      <c r="O78" s="196">
        <v>620</v>
      </c>
      <c r="P78" s="185"/>
      <c r="Q78" s="185"/>
      <c r="R78" s="185">
        <f t="shared" si="5"/>
        <v>0</v>
      </c>
      <c r="S78" s="185"/>
      <c r="T78" s="185">
        <f t="shared" si="6"/>
        <v>0</v>
      </c>
      <c r="U78" s="185">
        <f t="shared" si="7"/>
        <v>-111</v>
      </c>
      <c r="V78" s="185"/>
      <c r="W78" s="185">
        <f t="shared" si="8"/>
        <v>-731</v>
      </c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202"/>
      <c r="AI78" s="145"/>
    </row>
    <row r="79" s="167" customFormat="1" ht="13" customHeight="1" spans="1:35">
      <c r="A79" s="145">
        <v>75</v>
      </c>
      <c r="B79" s="191" t="s">
        <v>1076</v>
      </c>
      <c r="C79" s="185"/>
      <c r="D79" s="186" t="s">
        <v>1077</v>
      </c>
      <c r="E79" s="185"/>
      <c r="F79" s="187"/>
      <c r="G79" s="192" t="s">
        <v>992</v>
      </c>
      <c r="H79" s="188"/>
      <c r="I79" s="188" t="s">
        <v>993</v>
      </c>
      <c r="J79" s="185"/>
      <c r="K79" s="185"/>
      <c r="L79" s="185">
        <v>847</v>
      </c>
      <c r="M79" s="185"/>
      <c r="N79" s="185">
        <f t="shared" si="9"/>
        <v>847</v>
      </c>
      <c r="O79" s="196">
        <v>562</v>
      </c>
      <c r="P79" s="185"/>
      <c r="Q79" s="185"/>
      <c r="R79" s="185">
        <f t="shared" si="5"/>
        <v>0</v>
      </c>
      <c r="S79" s="185"/>
      <c r="T79" s="185">
        <f t="shared" si="6"/>
        <v>0</v>
      </c>
      <c r="U79" s="185">
        <f t="shared" si="7"/>
        <v>-285</v>
      </c>
      <c r="V79" s="185"/>
      <c r="W79" s="185">
        <f t="shared" si="8"/>
        <v>-847</v>
      </c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202"/>
      <c r="AI79" s="145"/>
    </row>
    <row r="80" s="167" customFormat="1" ht="13" customHeight="1" spans="1:35">
      <c r="A80" s="145">
        <v>76</v>
      </c>
      <c r="B80" s="191" t="s">
        <v>1078</v>
      </c>
      <c r="C80" s="185"/>
      <c r="D80" s="186" t="s">
        <v>1079</v>
      </c>
      <c r="E80" s="185"/>
      <c r="F80" s="187"/>
      <c r="G80" s="192" t="s">
        <v>992</v>
      </c>
      <c r="H80" s="188"/>
      <c r="I80" s="188" t="s">
        <v>993</v>
      </c>
      <c r="J80" s="185"/>
      <c r="K80" s="185"/>
      <c r="L80" s="185">
        <v>210</v>
      </c>
      <c r="M80" s="185"/>
      <c r="N80" s="185">
        <f t="shared" si="9"/>
        <v>210</v>
      </c>
      <c r="O80" s="196">
        <v>0</v>
      </c>
      <c r="P80" s="185"/>
      <c r="Q80" s="185"/>
      <c r="R80" s="185">
        <f t="shared" si="5"/>
        <v>0</v>
      </c>
      <c r="S80" s="185"/>
      <c r="T80" s="185">
        <f t="shared" si="6"/>
        <v>0</v>
      </c>
      <c r="U80" s="185">
        <f t="shared" si="7"/>
        <v>-210</v>
      </c>
      <c r="V80" s="185"/>
      <c r="W80" s="185">
        <f t="shared" si="8"/>
        <v>-210</v>
      </c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202"/>
      <c r="AI80" s="145"/>
    </row>
    <row r="81" s="167" customFormat="1" ht="13" customHeight="1" spans="1:35">
      <c r="A81" s="145">
        <v>77</v>
      </c>
      <c r="B81" s="191" t="s">
        <v>1080</v>
      </c>
      <c r="C81" s="185"/>
      <c r="D81" s="186" t="s">
        <v>1081</v>
      </c>
      <c r="E81" s="185"/>
      <c r="F81" s="187"/>
      <c r="G81" s="192" t="s">
        <v>992</v>
      </c>
      <c r="H81" s="188"/>
      <c r="I81" s="188" t="s">
        <v>993</v>
      </c>
      <c r="J81" s="185"/>
      <c r="K81" s="185"/>
      <c r="L81" s="185">
        <v>47</v>
      </c>
      <c r="M81" s="185"/>
      <c r="N81" s="185">
        <f t="shared" si="9"/>
        <v>47</v>
      </c>
      <c r="O81" s="196">
        <v>40</v>
      </c>
      <c r="P81" s="185"/>
      <c r="Q81" s="185"/>
      <c r="R81" s="185">
        <f t="shared" si="5"/>
        <v>0</v>
      </c>
      <c r="S81" s="185"/>
      <c r="T81" s="185">
        <f t="shared" si="6"/>
        <v>0</v>
      </c>
      <c r="U81" s="185">
        <f t="shared" si="7"/>
        <v>-7</v>
      </c>
      <c r="V81" s="185"/>
      <c r="W81" s="185">
        <f t="shared" si="8"/>
        <v>-47</v>
      </c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202"/>
      <c r="AI81" s="145"/>
    </row>
    <row r="82" s="167" customFormat="1" ht="13" customHeight="1" spans="1:35">
      <c r="A82" s="145">
        <v>78</v>
      </c>
      <c r="B82" s="191" t="s">
        <v>1082</v>
      </c>
      <c r="C82" s="185"/>
      <c r="D82" s="186" t="s">
        <v>1083</v>
      </c>
      <c r="E82" s="185"/>
      <c r="F82" s="187"/>
      <c r="G82" s="192" t="s">
        <v>992</v>
      </c>
      <c r="H82" s="188"/>
      <c r="I82" s="188" t="s">
        <v>993</v>
      </c>
      <c r="J82" s="185"/>
      <c r="K82" s="185"/>
      <c r="L82" s="185">
        <v>89</v>
      </c>
      <c r="M82" s="185"/>
      <c r="N82" s="185">
        <f t="shared" si="9"/>
        <v>89</v>
      </c>
      <c r="O82" s="196">
        <v>72</v>
      </c>
      <c r="P82" s="185"/>
      <c r="Q82" s="185"/>
      <c r="R82" s="185">
        <f t="shared" si="5"/>
        <v>0</v>
      </c>
      <c r="S82" s="185"/>
      <c r="T82" s="185">
        <f t="shared" si="6"/>
        <v>0</v>
      </c>
      <c r="U82" s="185">
        <f t="shared" si="7"/>
        <v>-17</v>
      </c>
      <c r="V82" s="185"/>
      <c r="W82" s="185">
        <f t="shared" si="8"/>
        <v>-89</v>
      </c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202"/>
      <c r="AI82" s="145"/>
    </row>
    <row r="83" s="167" customFormat="1" ht="13" customHeight="1" spans="1:35">
      <c r="A83" s="145">
        <v>79</v>
      </c>
      <c r="B83" s="191" t="s">
        <v>1084</v>
      </c>
      <c r="C83" s="185"/>
      <c r="D83" s="186" t="s">
        <v>1085</v>
      </c>
      <c r="E83" s="185"/>
      <c r="F83" s="187"/>
      <c r="G83" s="192" t="s">
        <v>992</v>
      </c>
      <c r="H83" s="188"/>
      <c r="I83" s="188" t="s">
        <v>993</v>
      </c>
      <c r="J83" s="185"/>
      <c r="K83" s="185"/>
      <c r="L83" s="185">
        <v>29</v>
      </c>
      <c r="M83" s="185"/>
      <c r="N83" s="185">
        <f t="shared" si="9"/>
        <v>29</v>
      </c>
      <c r="O83" s="196">
        <v>16</v>
      </c>
      <c r="P83" s="185"/>
      <c r="Q83" s="185"/>
      <c r="R83" s="185">
        <f t="shared" si="5"/>
        <v>0</v>
      </c>
      <c r="S83" s="185"/>
      <c r="T83" s="185">
        <f t="shared" si="6"/>
        <v>0</v>
      </c>
      <c r="U83" s="185">
        <f t="shared" si="7"/>
        <v>-13</v>
      </c>
      <c r="V83" s="185"/>
      <c r="W83" s="185">
        <f t="shared" si="8"/>
        <v>-29</v>
      </c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202"/>
      <c r="AI83" s="145"/>
    </row>
    <row r="84" s="167" customFormat="1" ht="13" customHeight="1" spans="1:35">
      <c r="A84" s="145">
        <v>80</v>
      </c>
      <c r="B84" s="192" t="s">
        <v>1086</v>
      </c>
      <c r="C84" s="185"/>
      <c r="D84" s="186" t="s">
        <v>1087</v>
      </c>
      <c r="E84" s="185"/>
      <c r="F84" s="187"/>
      <c r="G84" s="192" t="s">
        <v>992</v>
      </c>
      <c r="H84" s="188"/>
      <c r="I84" s="188" t="s">
        <v>993</v>
      </c>
      <c r="J84" s="185"/>
      <c r="K84" s="185"/>
      <c r="L84" s="185">
        <v>258</v>
      </c>
      <c r="M84" s="185"/>
      <c r="N84" s="185">
        <f t="shared" si="9"/>
        <v>258</v>
      </c>
      <c r="O84" s="196">
        <v>165</v>
      </c>
      <c r="P84" s="185"/>
      <c r="Q84" s="185"/>
      <c r="R84" s="185">
        <f t="shared" si="5"/>
        <v>0</v>
      </c>
      <c r="S84" s="185"/>
      <c r="T84" s="185">
        <f t="shared" si="6"/>
        <v>0</v>
      </c>
      <c r="U84" s="185">
        <f t="shared" si="7"/>
        <v>-93</v>
      </c>
      <c r="V84" s="185"/>
      <c r="W84" s="185">
        <f t="shared" si="8"/>
        <v>-258</v>
      </c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202"/>
      <c r="AI84" s="145"/>
    </row>
    <row r="85" s="167" customFormat="1" ht="13" customHeight="1" spans="1:35">
      <c r="A85" s="145">
        <v>81</v>
      </c>
      <c r="B85" s="191" t="s">
        <v>1088</v>
      </c>
      <c r="C85" s="185"/>
      <c r="D85" s="186" t="s">
        <v>1089</v>
      </c>
      <c r="E85" s="185"/>
      <c r="F85" s="187"/>
      <c r="G85" s="192" t="s">
        <v>992</v>
      </c>
      <c r="H85" s="188"/>
      <c r="I85" s="188" t="s">
        <v>993</v>
      </c>
      <c r="J85" s="185"/>
      <c r="K85" s="185"/>
      <c r="L85" s="185">
        <v>179</v>
      </c>
      <c r="M85" s="185"/>
      <c r="N85" s="185">
        <f t="shared" si="9"/>
        <v>179</v>
      </c>
      <c r="O85" s="196">
        <v>421</v>
      </c>
      <c r="P85" s="185"/>
      <c r="Q85" s="185"/>
      <c r="R85" s="185">
        <f t="shared" si="5"/>
        <v>242</v>
      </c>
      <c r="S85" s="185"/>
      <c r="T85" s="185">
        <f t="shared" si="6"/>
        <v>0</v>
      </c>
      <c r="U85" s="185">
        <f t="shared" si="7"/>
        <v>0</v>
      </c>
      <c r="V85" s="185"/>
      <c r="W85" s="185">
        <f t="shared" si="8"/>
        <v>-179</v>
      </c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202"/>
      <c r="AI85" s="145"/>
    </row>
    <row r="86" s="167" customFormat="1" ht="13" customHeight="1" spans="1:35">
      <c r="A86" s="145">
        <v>82</v>
      </c>
      <c r="B86" s="192" t="s">
        <v>1090</v>
      </c>
      <c r="C86" s="185"/>
      <c r="D86" s="186" t="s">
        <v>1091</v>
      </c>
      <c r="E86" s="185"/>
      <c r="F86" s="187"/>
      <c r="G86" s="192" t="s">
        <v>992</v>
      </c>
      <c r="H86" s="188"/>
      <c r="I86" s="188" t="s">
        <v>993</v>
      </c>
      <c r="J86" s="185"/>
      <c r="K86" s="185"/>
      <c r="L86" s="185">
        <v>19976</v>
      </c>
      <c r="M86" s="185"/>
      <c r="N86" s="185">
        <f t="shared" si="9"/>
        <v>19976</v>
      </c>
      <c r="O86" s="196">
        <v>10800</v>
      </c>
      <c r="P86" s="185"/>
      <c r="Q86" s="185"/>
      <c r="R86" s="185">
        <f t="shared" si="5"/>
        <v>0</v>
      </c>
      <c r="S86" s="185"/>
      <c r="T86" s="185">
        <f t="shared" si="6"/>
        <v>0</v>
      </c>
      <c r="U86" s="185">
        <f t="shared" si="7"/>
        <v>-9176</v>
      </c>
      <c r="V86" s="185"/>
      <c r="W86" s="185">
        <f t="shared" si="8"/>
        <v>-19976</v>
      </c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202"/>
      <c r="AI86" s="145"/>
    </row>
    <row r="87" s="167" customFormat="1" ht="13" customHeight="1" spans="1:35">
      <c r="A87" s="145">
        <v>83</v>
      </c>
      <c r="B87" s="192" t="s">
        <v>1092</v>
      </c>
      <c r="C87" s="185"/>
      <c r="D87" s="186" t="s">
        <v>1093</v>
      </c>
      <c r="E87" s="185"/>
      <c r="F87" s="187"/>
      <c r="G87" s="192" t="s">
        <v>992</v>
      </c>
      <c r="H87" s="188"/>
      <c r="I87" s="188" t="s">
        <v>993</v>
      </c>
      <c r="J87" s="185"/>
      <c r="K87" s="185"/>
      <c r="L87" s="185">
        <v>4983</v>
      </c>
      <c r="M87" s="185"/>
      <c r="N87" s="185">
        <f t="shared" si="9"/>
        <v>4983</v>
      </c>
      <c r="O87" s="196">
        <v>8100</v>
      </c>
      <c r="P87" s="185"/>
      <c r="Q87" s="185"/>
      <c r="R87" s="185">
        <f t="shared" si="5"/>
        <v>3117</v>
      </c>
      <c r="S87" s="185"/>
      <c r="T87" s="185">
        <f t="shared" si="6"/>
        <v>0</v>
      </c>
      <c r="U87" s="185">
        <f t="shared" si="7"/>
        <v>0</v>
      </c>
      <c r="V87" s="185"/>
      <c r="W87" s="185">
        <f t="shared" si="8"/>
        <v>-4983</v>
      </c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202"/>
      <c r="AI87" s="145"/>
    </row>
    <row r="88" s="167" customFormat="1" ht="13" customHeight="1" spans="1:35">
      <c r="A88" s="145">
        <v>84</v>
      </c>
      <c r="B88" s="192" t="s">
        <v>1094</v>
      </c>
      <c r="C88" s="185"/>
      <c r="D88" s="186" t="s">
        <v>1095</v>
      </c>
      <c r="E88" s="185"/>
      <c r="F88" s="187"/>
      <c r="G88" s="192" t="s">
        <v>992</v>
      </c>
      <c r="H88" s="188"/>
      <c r="I88" s="188" t="s">
        <v>993</v>
      </c>
      <c r="J88" s="185"/>
      <c r="K88" s="185"/>
      <c r="L88" s="185">
        <v>965</v>
      </c>
      <c r="M88" s="185"/>
      <c r="N88" s="185">
        <f t="shared" si="9"/>
        <v>965</v>
      </c>
      <c r="O88" s="196">
        <v>430</v>
      </c>
      <c r="P88" s="185"/>
      <c r="Q88" s="185"/>
      <c r="R88" s="185">
        <f t="shared" si="5"/>
        <v>0</v>
      </c>
      <c r="S88" s="185"/>
      <c r="T88" s="185">
        <f t="shared" si="6"/>
        <v>0</v>
      </c>
      <c r="U88" s="185">
        <f t="shared" si="7"/>
        <v>-535</v>
      </c>
      <c r="V88" s="185"/>
      <c r="W88" s="185">
        <f t="shared" si="8"/>
        <v>-965</v>
      </c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202"/>
      <c r="AI88" s="145"/>
    </row>
    <row r="89" s="167" customFormat="1" ht="13" customHeight="1" spans="1:35">
      <c r="A89" s="145">
        <v>85</v>
      </c>
      <c r="B89" s="192" t="s">
        <v>1096</v>
      </c>
      <c r="C89" s="185"/>
      <c r="D89" s="186" t="s">
        <v>1097</v>
      </c>
      <c r="E89" s="185"/>
      <c r="F89" s="187"/>
      <c r="G89" s="192" t="s">
        <v>992</v>
      </c>
      <c r="H89" s="188"/>
      <c r="I89" s="188" t="s">
        <v>993</v>
      </c>
      <c r="J89" s="185"/>
      <c r="K89" s="185"/>
      <c r="L89" s="185">
        <v>2</v>
      </c>
      <c r="M89" s="185"/>
      <c r="N89" s="185">
        <f t="shared" si="9"/>
        <v>2</v>
      </c>
      <c r="O89" s="196">
        <v>45</v>
      </c>
      <c r="P89" s="185"/>
      <c r="Q89" s="185"/>
      <c r="R89" s="185">
        <f t="shared" si="5"/>
        <v>43</v>
      </c>
      <c r="S89" s="185"/>
      <c r="T89" s="185">
        <f t="shared" si="6"/>
        <v>0</v>
      </c>
      <c r="U89" s="185">
        <f t="shared" si="7"/>
        <v>0</v>
      </c>
      <c r="V89" s="185"/>
      <c r="W89" s="185">
        <f t="shared" si="8"/>
        <v>-2</v>
      </c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202"/>
      <c r="AI89" s="145"/>
    </row>
    <row r="90" s="167" customFormat="1" ht="13" customHeight="1" spans="1:35">
      <c r="A90" s="145">
        <v>86</v>
      </c>
      <c r="B90" s="192" t="s">
        <v>1098</v>
      </c>
      <c r="C90" s="185"/>
      <c r="D90" s="186" t="s">
        <v>1099</v>
      </c>
      <c r="E90" s="185"/>
      <c r="F90" s="187"/>
      <c r="G90" s="192" t="s">
        <v>992</v>
      </c>
      <c r="H90" s="188"/>
      <c r="I90" s="188" t="s">
        <v>993</v>
      </c>
      <c r="J90" s="185"/>
      <c r="K90" s="185"/>
      <c r="L90" s="185">
        <v>100</v>
      </c>
      <c r="M90" s="185"/>
      <c r="N90" s="185">
        <f t="shared" si="9"/>
        <v>100</v>
      </c>
      <c r="O90" s="196">
        <v>185</v>
      </c>
      <c r="P90" s="185"/>
      <c r="Q90" s="185"/>
      <c r="R90" s="185">
        <f t="shared" si="5"/>
        <v>85</v>
      </c>
      <c r="S90" s="185"/>
      <c r="T90" s="185">
        <f t="shared" si="6"/>
        <v>0</v>
      </c>
      <c r="U90" s="185">
        <f t="shared" si="7"/>
        <v>0</v>
      </c>
      <c r="V90" s="185"/>
      <c r="W90" s="185">
        <f t="shared" si="8"/>
        <v>-100</v>
      </c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202"/>
      <c r="AI90" s="145"/>
    </row>
    <row r="91" s="167" customFormat="1" ht="13" customHeight="1" spans="1:35">
      <c r="A91" s="145">
        <v>87</v>
      </c>
      <c r="B91" s="192" t="s">
        <v>1100</v>
      </c>
      <c r="C91" s="185"/>
      <c r="D91" s="186" t="s">
        <v>1101</v>
      </c>
      <c r="E91" s="185"/>
      <c r="F91" s="187"/>
      <c r="G91" s="192" t="s">
        <v>992</v>
      </c>
      <c r="H91" s="188"/>
      <c r="I91" s="188" t="s">
        <v>993</v>
      </c>
      <c r="J91" s="185"/>
      <c r="K91" s="185"/>
      <c r="L91" s="185">
        <v>70</v>
      </c>
      <c r="M91" s="185"/>
      <c r="N91" s="185">
        <f t="shared" si="9"/>
        <v>70</v>
      </c>
      <c r="O91" s="196">
        <v>82</v>
      </c>
      <c r="P91" s="185"/>
      <c r="Q91" s="185"/>
      <c r="R91" s="185">
        <f t="shared" si="5"/>
        <v>12</v>
      </c>
      <c r="S91" s="185"/>
      <c r="T91" s="185">
        <f t="shared" si="6"/>
        <v>0</v>
      </c>
      <c r="U91" s="185">
        <f t="shared" si="7"/>
        <v>0</v>
      </c>
      <c r="V91" s="185"/>
      <c r="W91" s="185">
        <f t="shared" si="8"/>
        <v>-70</v>
      </c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202"/>
      <c r="AI91" s="145"/>
    </row>
    <row r="92" s="167" customFormat="1" ht="13" customHeight="1" spans="1:35">
      <c r="A92" s="145">
        <v>88</v>
      </c>
      <c r="B92" s="192" t="s">
        <v>1102</v>
      </c>
      <c r="C92" s="185"/>
      <c r="D92" s="186" t="s">
        <v>1103</v>
      </c>
      <c r="E92" s="185"/>
      <c r="F92" s="187"/>
      <c r="G92" s="192" t="s">
        <v>992</v>
      </c>
      <c r="H92" s="188"/>
      <c r="I92" s="188" t="s">
        <v>993</v>
      </c>
      <c r="J92" s="185"/>
      <c r="K92" s="185"/>
      <c r="L92" s="185">
        <v>70</v>
      </c>
      <c r="M92" s="185"/>
      <c r="N92" s="185">
        <f t="shared" si="9"/>
        <v>70</v>
      </c>
      <c r="O92" s="196">
        <v>82</v>
      </c>
      <c r="P92" s="185"/>
      <c r="Q92" s="185"/>
      <c r="R92" s="185">
        <f t="shared" si="5"/>
        <v>12</v>
      </c>
      <c r="S92" s="185"/>
      <c r="T92" s="185">
        <f t="shared" si="6"/>
        <v>0</v>
      </c>
      <c r="U92" s="185">
        <f t="shared" si="7"/>
        <v>0</v>
      </c>
      <c r="V92" s="185"/>
      <c r="W92" s="185">
        <f t="shared" si="8"/>
        <v>-70</v>
      </c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202"/>
      <c r="AI92" s="145"/>
    </row>
    <row r="93" s="167" customFormat="1" ht="13" customHeight="1" spans="1:35">
      <c r="A93" s="145">
        <v>89</v>
      </c>
      <c r="B93" s="192" t="s">
        <v>1104</v>
      </c>
      <c r="C93" s="185"/>
      <c r="D93" s="186" t="s">
        <v>1105</v>
      </c>
      <c r="E93" s="185"/>
      <c r="F93" s="187"/>
      <c r="G93" s="192" t="s">
        <v>992</v>
      </c>
      <c r="H93" s="188"/>
      <c r="I93" s="188" t="s">
        <v>993</v>
      </c>
      <c r="J93" s="185"/>
      <c r="K93" s="185"/>
      <c r="L93" s="185">
        <v>819</v>
      </c>
      <c r="M93" s="185"/>
      <c r="N93" s="185">
        <f t="shared" si="9"/>
        <v>819</v>
      </c>
      <c r="O93" s="196">
        <v>4464</v>
      </c>
      <c r="P93" s="185"/>
      <c r="Q93" s="185"/>
      <c r="R93" s="185">
        <f t="shared" si="5"/>
        <v>3645</v>
      </c>
      <c r="S93" s="185"/>
      <c r="T93" s="185">
        <f t="shared" si="6"/>
        <v>0</v>
      </c>
      <c r="U93" s="185">
        <f t="shared" si="7"/>
        <v>0</v>
      </c>
      <c r="V93" s="185"/>
      <c r="W93" s="185">
        <f t="shared" si="8"/>
        <v>-819</v>
      </c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202"/>
      <c r="AI93" s="145"/>
    </row>
    <row r="94" s="167" customFormat="1" ht="13" customHeight="1" spans="1:35">
      <c r="A94" s="145">
        <v>90</v>
      </c>
      <c r="B94" s="192" t="s">
        <v>1106</v>
      </c>
      <c r="C94" s="185"/>
      <c r="D94" s="186" t="s">
        <v>1107</v>
      </c>
      <c r="E94" s="185"/>
      <c r="F94" s="187"/>
      <c r="G94" s="192" t="s">
        <v>992</v>
      </c>
      <c r="H94" s="188"/>
      <c r="I94" s="188" t="s">
        <v>993</v>
      </c>
      <c r="J94" s="185"/>
      <c r="K94" s="185"/>
      <c r="L94" s="185">
        <v>2948</v>
      </c>
      <c r="M94" s="185"/>
      <c r="N94" s="185">
        <f t="shared" si="9"/>
        <v>2948</v>
      </c>
      <c r="O94" s="196">
        <v>1440</v>
      </c>
      <c r="P94" s="185"/>
      <c r="Q94" s="185"/>
      <c r="R94" s="185">
        <f t="shared" si="5"/>
        <v>0</v>
      </c>
      <c r="S94" s="185"/>
      <c r="T94" s="185">
        <f t="shared" si="6"/>
        <v>0</v>
      </c>
      <c r="U94" s="185">
        <f t="shared" si="7"/>
        <v>-1508</v>
      </c>
      <c r="V94" s="185"/>
      <c r="W94" s="185">
        <f t="shared" si="8"/>
        <v>-2948</v>
      </c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202"/>
      <c r="AI94" s="145"/>
    </row>
    <row r="95" s="167" customFormat="1" ht="13" customHeight="1" spans="1:35">
      <c r="A95" s="145">
        <v>91</v>
      </c>
      <c r="B95" s="203" t="s">
        <v>1108</v>
      </c>
      <c r="C95" s="185"/>
      <c r="D95" s="186" t="s">
        <v>1109</v>
      </c>
      <c r="E95" s="185"/>
      <c r="F95" s="187"/>
      <c r="G95" s="192" t="s">
        <v>992</v>
      </c>
      <c r="H95" s="188"/>
      <c r="I95" s="188" t="s">
        <v>993</v>
      </c>
      <c r="J95" s="185"/>
      <c r="K95" s="185"/>
      <c r="L95" s="185">
        <v>258</v>
      </c>
      <c r="M95" s="185"/>
      <c r="N95" s="185">
        <f t="shared" si="9"/>
        <v>258</v>
      </c>
      <c r="O95" s="196">
        <v>232</v>
      </c>
      <c r="P95" s="185"/>
      <c r="Q95" s="185"/>
      <c r="R95" s="185">
        <f t="shared" si="5"/>
        <v>0</v>
      </c>
      <c r="S95" s="185"/>
      <c r="T95" s="185">
        <f t="shared" si="6"/>
        <v>0</v>
      </c>
      <c r="U95" s="185">
        <f t="shared" si="7"/>
        <v>-26</v>
      </c>
      <c r="V95" s="185"/>
      <c r="W95" s="185">
        <f t="shared" si="8"/>
        <v>-258</v>
      </c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202"/>
      <c r="AI95" s="145"/>
    </row>
    <row r="96" s="167" customFormat="1" ht="13" customHeight="1" spans="1:35">
      <c r="A96" s="145">
        <v>92</v>
      </c>
      <c r="B96" s="192" t="s">
        <v>1110</v>
      </c>
      <c r="C96" s="185"/>
      <c r="D96" s="186" t="s">
        <v>1111</v>
      </c>
      <c r="E96" s="185"/>
      <c r="F96" s="187"/>
      <c r="G96" s="192" t="s">
        <v>992</v>
      </c>
      <c r="H96" s="188"/>
      <c r="I96" s="188" t="s">
        <v>993</v>
      </c>
      <c r="J96" s="185"/>
      <c r="K96" s="185"/>
      <c r="L96" s="185">
        <v>264</v>
      </c>
      <c r="M96" s="185"/>
      <c r="N96" s="185">
        <f t="shared" si="9"/>
        <v>264</v>
      </c>
      <c r="O96" s="196">
        <v>247</v>
      </c>
      <c r="P96" s="185"/>
      <c r="Q96" s="185"/>
      <c r="R96" s="185">
        <f t="shared" si="5"/>
        <v>0</v>
      </c>
      <c r="S96" s="185"/>
      <c r="T96" s="185">
        <f t="shared" si="6"/>
        <v>0</v>
      </c>
      <c r="U96" s="185">
        <f t="shared" si="7"/>
        <v>-17</v>
      </c>
      <c r="V96" s="185"/>
      <c r="W96" s="185">
        <f t="shared" si="8"/>
        <v>-264</v>
      </c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202"/>
      <c r="AI96" s="145"/>
    </row>
    <row r="97" s="167" customFormat="1" ht="13" customHeight="1" spans="1:35">
      <c r="A97" s="145">
        <v>93</v>
      </c>
      <c r="B97" s="192" t="s">
        <v>1112</v>
      </c>
      <c r="C97" s="185"/>
      <c r="D97" s="186" t="s">
        <v>1113</v>
      </c>
      <c r="E97" s="185"/>
      <c r="F97" s="187"/>
      <c r="G97" s="192" t="s">
        <v>992</v>
      </c>
      <c r="H97" s="188"/>
      <c r="I97" s="188" t="s">
        <v>993</v>
      </c>
      <c r="J97" s="185"/>
      <c r="K97" s="185"/>
      <c r="L97" s="185">
        <v>12</v>
      </c>
      <c r="M97" s="185"/>
      <c r="N97" s="185">
        <f t="shared" si="9"/>
        <v>12</v>
      </c>
      <c r="O97" s="196">
        <v>10</v>
      </c>
      <c r="P97" s="185"/>
      <c r="Q97" s="185"/>
      <c r="R97" s="185">
        <f t="shared" si="5"/>
        <v>0</v>
      </c>
      <c r="S97" s="185"/>
      <c r="T97" s="185">
        <f t="shared" si="6"/>
        <v>0</v>
      </c>
      <c r="U97" s="185">
        <f t="shared" si="7"/>
        <v>-2</v>
      </c>
      <c r="V97" s="185"/>
      <c r="W97" s="185">
        <f t="shared" si="8"/>
        <v>-12</v>
      </c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202"/>
      <c r="AI97" s="145"/>
    </row>
    <row r="98" s="167" customFormat="1" ht="13" customHeight="1" spans="1:35">
      <c r="A98" s="145">
        <v>94</v>
      </c>
      <c r="B98" s="185" t="s">
        <v>1114</v>
      </c>
      <c r="C98" s="185"/>
      <c r="D98" s="186" t="s">
        <v>1115</v>
      </c>
      <c r="E98" s="185"/>
      <c r="F98" s="187"/>
      <c r="G98" s="192" t="s">
        <v>992</v>
      </c>
      <c r="H98" s="188"/>
      <c r="I98" s="188" t="s">
        <v>993</v>
      </c>
      <c r="J98" s="185"/>
      <c r="K98" s="185"/>
      <c r="L98" s="185">
        <v>6</v>
      </c>
      <c r="M98" s="185"/>
      <c r="N98" s="185">
        <f t="shared" si="9"/>
        <v>6</v>
      </c>
      <c r="O98" s="196">
        <v>0</v>
      </c>
      <c r="P98" s="185"/>
      <c r="Q98" s="185"/>
      <c r="R98" s="185">
        <f t="shared" si="5"/>
        <v>0</v>
      </c>
      <c r="S98" s="185"/>
      <c r="T98" s="185">
        <f t="shared" si="6"/>
        <v>0</v>
      </c>
      <c r="U98" s="185">
        <f t="shared" si="7"/>
        <v>-6</v>
      </c>
      <c r="V98" s="185"/>
      <c r="W98" s="185">
        <f t="shared" si="8"/>
        <v>-6</v>
      </c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202"/>
      <c r="AI98" s="145"/>
    </row>
    <row r="99" s="167" customFormat="1" ht="13" customHeight="1" spans="1:35">
      <c r="A99" s="145">
        <v>95</v>
      </c>
      <c r="B99" s="184" t="s">
        <v>1116</v>
      </c>
      <c r="C99" s="185"/>
      <c r="D99" s="186" t="s">
        <v>1117</v>
      </c>
      <c r="E99" s="185"/>
      <c r="F99" s="187"/>
      <c r="G99" s="192" t="s">
        <v>992</v>
      </c>
      <c r="H99" s="188"/>
      <c r="I99" s="188" t="s">
        <v>993</v>
      </c>
      <c r="J99" s="185"/>
      <c r="K99" s="185"/>
      <c r="L99" s="185">
        <v>8</v>
      </c>
      <c r="M99" s="185"/>
      <c r="N99" s="185">
        <f t="shared" si="9"/>
        <v>8</v>
      </c>
      <c r="O99" s="196">
        <v>0</v>
      </c>
      <c r="P99" s="185"/>
      <c r="Q99" s="185"/>
      <c r="R99" s="185">
        <f t="shared" si="5"/>
        <v>0</v>
      </c>
      <c r="S99" s="185"/>
      <c r="T99" s="185">
        <f t="shared" si="6"/>
        <v>0</v>
      </c>
      <c r="U99" s="185">
        <f t="shared" si="7"/>
        <v>-8</v>
      </c>
      <c r="V99" s="185"/>
      <c r="W99" s="185">
        <f t="shared" si="8"/>
        <v>-8</v>
      </c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202"/>
      <c r="AI99" s="145"/>
    </row>
    <row r="100" s="167" customFormat="1" ht="13" customHeight="1" spans="1:35">
      <c r="A100" s="145">
        <v>96</v>
      </c>
      <c r="B100" s="184" t="s">
        <v>1118</v>
      </c>
      <c r="C100" s="185"/>
      <c r="D100" s="186" t="s">
        <v>1119</v>
      </c>
      <c r="E100" s="185"/>
      <c r="F100" s="187"/>
      <c r="G100" s="192" t="s">
        <v>992</v>
      </c>
      <c r="H100" s="188"/>
      <c r="I100" s="188" t="s">
        <v>993</v>
      </c>
      <c r="J100" s="185"/>
      <c r="K100" s="185"/>
      <c r="L100" s="185">
        <v>6</v>
      </c>
      <c r="M100" s="185"/>
      <c r="N100" s="185">
        <f t="shared" si="9"/>
        <v>6</v>
      </c>
      <c r="O100" s="196">
        <v>0</v>
      </c>
      <c r="P100" s="185"/>
      <c r="Q100" s="185"/>
      <c r="R100" s="185">
        <f t="shared" si="5"/>
        <v>0</v>
      </c>
      <c r="S100" s="185"/>
      <c r="T100" s="185">
        <f t="shared" si="6"/>
        <v>0</v>
      </c>
      <c r="U100" s="185">
        <f t="shared" si="7"/>
        <v>-6</v>
      </c>
      <c r="V100" s="185"/>
      <c r="W100" s="185">
        <f t="shared" si="8"/>
        <v>-6</v>
      </c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202"/>
      <c r="AI100" s="145"/>
    </row>
    <row r="101" s="167" customFormat="1" ht="13" customHeight="1" spans="1:35">
      <c r="A101" s="145">
        <v>97</v>
      </c>
      <c r="B101" s="184" t="s">
        <v>1120</v>
      </c>
      <c r="C101" s="185"/>
      <c r="D101" s="186" t="s">
        <v>1121</v>
      </c>
      <c r="E101" s="185"/>
      <c r="F101" s="187"/>
      <c r="G101" s="192" t="s">
        <v>992</v>
      </c>
      <c r="H101" s="188"/>
      <c r="I101" s="188" t="s">
        <v>993</v>
      </c>
      <c r="J101" s="185"/>
      <c r="K101" s="185"/>
      <c r="L101" s="185">
        <v>860</v>
      </c>
      <c r="M101" s="185"/>
      <c r="N101" s="185">
        <f t="shared" si="9"/>
        <v>860</v>
      </c>
      <c r="O101" s="196">
        <v>160</v>
      </c>
      <c r="P101" s="185"/>
      <c r="Q101" s="185"/>
      <c r="R101" s="185">
        <f t="shared" si="5"/>
        <v>0</v>
      </c>
      <c r="S101" s="185"/>
      <c r="T101" s="185">
        <f t="shared" si="6"/>
        <v>0</v>
      </c>
      <c r="U101" s="185">
        <f t="shared" si="7"/>
        <v>-700</v>
      </c>
      <c r="V101" s="185"/>
      <c r="W101" s="185">
        <f t="shared" si="8"/>
        <v>-860</v>
      </c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202"/>
      <c r="AI101" s="145"/>
    </row>
    <row r="102" s="167" customFormat="1" ht="13" customHeight="1" spans="1:35">
      <c r="A102" s="145">
        <v>98</v>
      </c>
      <c r="B102" s="184" t="s">
        <v>1122</v>
      </c>
      <c r="C102" s="185"/>
      <c r="D102" s="186" t="s">
        <v>1123</v>
      </c>
      <c r="E102" s="185"/>
      <c r="F102" s="187"/>
      <c r="G102" s="192" t="s">
        <v>992</v>
      </c>
      <c r="H102" s="188"/>
      <c r="I102" s="188" t="s">
        <v>993</v>
      </c>
      <c r="J102" s="185"/>
      <c r="K102" s="185"/>
      <c r="L102" s="185">
        <v>227</v>
      </c>
      <c r="M102" s="185"/>
      <c r="N102" s="185">
        <f t="shared" si="9"/>
        <v>227</v>
      </c>
      <c r="O102" s="196">
        <v>234</v>
      </c>
      <c r="P102" s="185"/>
      <c r="Q102" s="185"/>
      <c r="R102" s="185">
        <f t="shared" si="5"/>
        <v>7</v>
      </c>
      <c r="S102" s="185"/>
      <c r="T102" s="185">
        <f t="shared" si="6"/>
        <v>0</v>
      </c>
      <c r="U102" s="185">
        <f t="shared" si="7"/>
        <v>0</v>
      </c>
      <c r="V102" s="185"/>
      <c r="W102" s="185">
        <f t="shared" si="8"/>
        <v>-227</v>
      </c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202"/>
      <c r="AI102" s="145"/>
    </row>
    <row r="103" spans="1:35">
      <c r="A103" s="145">
        <v>99</v>
      </c>
      <c r="B103" s="184" t="s">
        <v>1124</v>
      </c>
      <c r="C103" s="204"/>
      <c r="D103" s="186" t="s">
        <v>1125</v>
      </c>
      <c r="E103" s="185"/>
      <c r="F103" s="187"/>
      <c r="G103" s="145" t="s">
        <v>992</v>
      </c>
      <c r="H103" s="188"/>
      <c r="I103" s="188" t="s">
        <v>993</v>
      </c>
      <c r="J103" s="185"/>
      <c r="K103" s="185"/>
      <c r="L103" s="185">
        <v>70</v>
      </c>
      <c r="M103" s="185"/>
      <c r="N103" s="185">
        <f t="shared" si="9"/>
        <v>70</v>
      </c>
      <c r="O103" s="196">
        <v>72</v>
      </c>
      <c r="P103" s="185"/>
      <c r="Q103" s="185"/>
      <c r="R103" s="185">
        <f t="shared" si="5"/>
        <v>2</v>
      </c>
      <c r="S103" s="185"/>
      <c r="T103" s="185">
        <f t="shared" si="6"/>
        <v>0</v>
      </c>
      <c r="U103" s="185">
        <f t="shared" si="7"/>
        <v>0</v>
      </c>
      <c r="V103" s="185"/>
      <c r="W103" s="185">
        <f t="shared" si="8"/>
        <v>-70</v>
      </c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45"/>
      <c r="AI103" s="145"/>
    </row>
    <row r="104" spans="1:35">
      <c r="A104" s="145">
        <v>100</v>
      </c>
      <c r="B104" s="184" t="s">
        <v>1126</v>
      </c>
      <c r="C104" s="204"/>
      <c r="D104" s="186" t="s">
        <v>1127</v>
      </c>
      <c r="E104" s="185"/>
      <c r="F104" s="187"/>
      <c r="G104" s="145" t="s">
        <v>992</v>
      </c>
      <c r="H104" s="188"/>
      <c r="I104" s="188" t="s">
        <v>993</v>
      </c>
      <c r="J104" s="185"/>
      <c r="K104" s="185"/>
      <c r="L104" s="185">
        <v>101</v>
      </c>
      <c r="M104" s="185"/>
      <c r="N104" s="185">
        <f t="shared" si="9"/>
        <v>101</v>
      </c>
      <c r="O104" s="196">
        <v>123</v>
      </c>
      <c r="P104" s="185"/>
      <c r="Q104" s="185"/>
      <c r="R104" s="185">
        <f t="shared" si="5"/>
        <v>22</v>
      </c>
      <c r="S104" s="185"/>
      <c r="T104" s="185">
        <f t="shared" si="6"/>
        <v>0</v>
      </c>
      <c r="U104" s="185">
        <f t="shared" si="7"/>
        <v>0</v>
      </c>
      <c r="V104" s="185"/>
      <c r="W104" s="185">
        <f t="shared" si="8"/>
        <v>-101</v>
      </c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45"/>
      <c r="AI104" s="145"/>
    </row>
    <row r="105" spans="1:35">
      <c r="A105" s="145">
        <v>101</v>
      </c>
      <c r="B105" s="184" t="s">
        <v>351</v>
      </c>
      <c r="C105" s="204"/>
      <c r="D105" s="186" t="s">
        <v>352</v>
      </c>
      <c r="E105" s="185"/>
      <c r="F105" s="187"/>
      <c r="G105" s="145" t="s">
        <v>992</v>
      </c>
      <c r="H105" s="188"/>
      <c r="I105" s="188" t="s">
        <v>993</v>
      </c>
      <c r="J105" s="185"/>
      <c r="K105" s="185"/>
      <c r="L105" s="185">
        <v>135</v>
      </c>
      <c r="M105" s="185"/>
      <c r="N105" s="185">
        <f t="shared" si="9"/>
        <v>135</v>
      </c>
      <c r="O105" s="196">
        <v>102</v>
      </c>
      <c r="P105" s="185"/>
      <c r="Q105" s="185"/>
      <c r="R105" s="185">
        <f t="shared" si="5"/>
        <v>0</v>
      </c>
      <c r="S105" s="185"/>
      <c r="T105" s="185">
        <f t="shared" si="6"/>
        <v>0</v>
      </c>
      <c r="U105" s="185">
        <f t="shared" si="7"/>
        <v>-33</v>
      </c>
      <c r="V105" s="185"/>
      <c r="W105" s="185">
        <f t="shared" si="8"/>
        <v>-135</v>
      </c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45"/>
      <c r="AI105" s="145"/>
    </row>
    <row r="106" spans="1:35">
      <c r="A106" s="145">
        <v>102</v>
      </c>
      <c r="B106" s="184" t="s">
        <v>1128</v>
      </c>
      <c r="C106" s="204"/>
      <c r="D106" s="186" t="s">
        <v>1129</v>
      </c>
      <c r="E106" s="185"/>
      <c r="F106" s="187"/>
      <c r="G106" s="145" t="s">
        <v>992</v>
      </c>
      <c r="H106" s="188"/>
      <c r="I106" s="188" t="s">
        <v>993</v>
      </c>
      <c r="J106" s="185"/>
      <c r="K106" s="185"/>
      <c r="L106" s="185">
        <v>66</v>
      </c>
      <c r="M106" s="185"/>
      <c r="N106" s="185">
        <f t="shared" si="9"/>
        <v>66</v>
      </c>
      <c r="O106" s="196">
        <v>68</v>
      </c>
      <c r="P106" s="185"/>
      <c r="Q106" s="185"/>
      <c r="R106" s="185">
        <f t="shared" si="5"/>
        <v>2</v>
      </c>
      <c r="S106" s="185"/>
      <c r="T106" s="185">
        <f t="shared" si="6"/>
        <v>0</v>
      </c>
      <c r="U106" s="185">
        <f t="shared" si="7"/>
        <v>0</v>
      </c>
      <c r="V106" s="185"/>
      <c r="W106" s="185">
        <f t="shared" si="8"/>
        <v>-66</v>
      </c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45"/>
      <c r="AI106" s="145"/>
    </row>
    <row r="107" spans="1:35">
      <c r="A107" s="145">
        <v>103</v>
      </c>
      <c r="B107" s="184" t="s">
        <v>1130</v>
      </c>
      <c r="C107" s="204"/>
      <c r="D107" s="186" t="s">
        <v>1131</v>
      </c>
      <c r="E107" s="185"/>
      <c r="F107" s="187"/>
      <c r="G107" s="145" t="s">
        <v>992</v>
      </c>
      <c r="H107" s="188"/>
      <c r="I107" s="188" t="s">
        <v>993</v>
      </c>
      <c r="J107" s="185"/>
      <c r="K107" s="185"/>
      <c r="L107" s="185">
        <v>2</v>
      </c>
      <c r="M107" s="185"/>
      <c r="N107" s="185">
        <f t="shared" si="9"/>
        <v>2</v>
      </c>
      <c r="O107" s="196">
        <v>0</v>
      </c>
      <c r="P107" s="185"/>
      <c r="Q107" s="185"/>
      <c r="R107" s="185">
        <f t="shared" si="5"/>
        <v>0</v>
      </c>
      <c r="S107" s="185"/>
      <c r="T107" s="185">
        <f t="shared" si="6"/>
        <v>0</v>
      </c>
      <c r="U107" s="185">
        <f t="shared" si="7"/>
        <v>-2</v>
      </c>
      <c r="V107" s="185"/>
      <c r="W107" s="185">
        <f t="shared" si="8"/>
        <v>-2</v>
      </c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45"/>
      <c r="AI107" s="145"/>
    </row>
    <row r="108" spans="1:35">
      <c r="A108" s="145">
        <v>104</v>
      </c>
      <c r="B108" s="184" t="s">
        <v>361</v>
      </c>
      <c r="C108" s="204"/>
      <c r="D108" s="186" t="s">
        <v>362</v>
      </c>
      <c r="E108" s="185"/>
      <c r="F108" s="187"/>
      <c r="G108" s="145" t="s">
        <v>992</v>
      </c>
      <c r="H108" s="188"/>
      <c r="I108" s="188" t="s">
        <v>993</v>
      </c>
      <c r="J108" s="185"/>
      <c r="K108" s="185"/>
      <c r="L108" s="185">
        <v>3000</v>
      </c>
      <c r="M108" s="185"/>
      <c r="N108" s="185">
        <f t="shared" si="9"/>
        <v>3000</v>
      </c>
      <c r="O108" s="196">
        <v>3800</v>
      </c>
      <c r="P108" s="185"/>
      <c r="Q108" s="185"/>
      <c r="R108" s="185">
        <f t="shared" si="5"/>
        <v>800</v>
      </c>
      <c r="S108" s="185"/>
      <c r="T108" s="185">
        <f t="shared" si="6"/>
        <v>0</v>
      </c>
      <c r="U108" s="185">
        <f t="shared" si="7"/>
        <v>0</v>
      </c>
      <c r="V108" s="185"/>
      <c r="W108" s="185">
        <f t="shared" si="8"/>
        <v>-3000</v>
      </c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85"/>
      <c r="AH108" s="145"/>
      <c r="AI108" s="145"/>
    </row>
    <row r="109" spans="1:35">
      <c r="A109" s="145">
        <v>105</v>
      </c>
      <c r="B109" s="184" t="s">
        <v>363</v>
      </c>
      <c r="C109" s="204"/>
      <c r="D109" s="186" t="s">
        <v>364</v>
      </c>
      <c r="E109" s="185"/>
      <c r="F109" s="187"/>
      <c r="G109" s="145" t="s">
        <v>992</v>
      </c>
      <c r="H109" s="188"/>
      <c r="I109" s="188" t="s">
        <v>993</v>
      </c>
      <c r="J109" s="185"/>
      <c r="K109" s="185"/>
      <c r="L109" s="185">
        <v>5311</v>
      </c>
      <c r="M109" s="185"/>
      <c r="N109" s="185">
        <f t="shared" si="9"/>
        <v>5311</v>
      </c>
      <c r="O109" s="196">
        <v>6500</v>
      </c>
      <c r="P109" s="185"/>
      <c r="Q109" s="185"/>
      <c r="R109" s="185">
        <f t="shared" si="5"/>
        <v>1189</v>
      </c>
      <c r="S109" s="185"/>
      <c r="T109" s="185">
        <f t="shared" si="6"/>
        <v>0</v>
      </c>
      <c r="U109" s="185">
        <f t="shared" si="7"/>
        <v>0</v>
      </c>
      <c r="V109" s="185"/>
      <c r="W109" s="185">
        <f t="shared" si="8"/>
        <v>-5311</v>
      </c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45"/>
      <c r="AI109" s="145"/>
    </row>
    <row r="110" spans="1:35">
      <c r="A110" s="145">
        <v>106</v>
      </c>
      <c r="B110" s="184" t="s">
        <v>1132</v>
      </c>
      <c r="C110" s="204"/>
      <c r="D110" s="186" t="s">
        <v>1133</v>
      </c>
      <c r="E110" s="185"/>
      <c r="F110" s="187"/>
      <c r="G110" s="145" t="s">
        <v>992</v>
      </c>
      <c r="H110" s="188"/>
      <c r="I110" s="188" t="s">
        <v>993</v>
      </c>
      <c r="J110" s="185"/>
      <c r="K110" s="185"/>
      <c r="L110" s="185">
        <v>2</v>
      </c>
      <c r="M110" s="185"/>
      <c r="N110" s="185">
        <f t="shared" si="9"/>
        <v>2</v>
      </c>
      <c r="O110" s="196">
        <v>0</v>
      </c>
      <c r="P110" s="185"/>
      <c r="Q110" s="185"/>
      <c r="R110" s="185">
        <f t="shared" si="5"/>
        <v>0</v>
      </c>
      <c r="S110" s="185"/>
      <c r="T110" s="185">
        <f t="shared" si="6"/>
        <v>0</v>
      </c>
      <c r="U110" s="185">
        <f t="shared" si="7"/>
        <v>-2</v>
      </c>
      <c r="V110" s="185"/>
      <c r="W110" s="185">
        <f t="shared" si="8"/>
        <v>-2</v>
      </c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45"/>
      <c r="AI110" s="145"/>
    </row>
    <row r="111" spans="1:35">
      <c r="A111" s="145">
        <v>107</v>
      </c>
      <c r="B111" s="184" t="s">
        <v>1134</v>
      </c>
      <c r="C111" s="204"/>
      <c r="D111" s="186" t="s">
        <v>1135</v>
      </c>
      <c r="E111" s="185"/>
      <c r="F111" s="187"/>
      <c r="G111" s="145" t="s">
        <v>992</v>
      </c>
      <c r="H111" s="188"/>
      <c r="I111" s="188" t="s">
        <v>993</v>
      </c>
      <c r="J111" s="185"/>
      <c r="K111" s="185"/>
      <c r="L111" s="185">
        <v>300</v>
      </c>
      <c r="M111" s="185"/>
      <c r="N111" s="185">
        <f t="shared" si="9"/>
        <v>300</v>
      </c>
      <c r="O111" s="196">
        <v>120</v>
      </c>
      <c r="P111" s="185"/>
      <c r="Q111" s="185"/>
      <c r="R111" s="185">
        <f t="shared" si="5"/>
        <v>0</v>
      </c>
      <c r="S111" s="185"/>
      <c r="T111" s="185">
        <f t="shared" si="6"/>
        <v>0</v>
      </c>
      <c r="U111" s="185">
        <f t="shared" si="7"/>
        <v>-180</v>
      </c>
      <c r="V111" s="185"/>
      <c r="W111" s="185">
        <f t="shared" si="8"/>
        <v>-300</v>
      </c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45"/>
      <c r="AI111" s="145"/>
    </row>
    <row r="112" spans="1:35">
      <c r="A112" s="145">
        <v>108</v>
      </c>
      <c r="B112" s="184" t="s">
        <v>1136</v>
      </c>
      <c r="C112" s="204"/>
      <c r="D112" s="186" t="s">
        <v>1137</v>
      </c>
      <c r="E112" s="185"/>
      <c r="F112" s="187"/>
      <c r="G112" s="145" t="s">
        <v>992</v>
      </c>
      <c r="H112" s="188"/>
      <c r="I112" s="188" t="s">
        <v>993</v>
      </c>
      <c r="J112" s="185"/>
      <c r="K112" s="185"/>
      <c r="L112" s="185">
        <v>596</v>
      </c>
      <c r="M112" s="185"/>
      <c r="N112" s="185">
        <f t="shared" si="9"/>
        <v>596</v>
      </c>
      <c r="O112" s="196">
        <v>590</v>
      </c>
      <c r="P112" s="185"/>
      <c r="Q112" s="185"/>
      <c r="R112" s="185">
        <f t="shared" si="5"/>
        <v>0</v>
      </c>
      <c r="S112" s="185"/>
      <c r="T112" s="185">
        <f t="shared" si="6"/>
        <v>0</v>
      </c>
      <c r="U112" s="185">
        <f t="shared" si="7"/>
        <v>-6</v>
      </c>
      <c r="V112" s="185"/>
      <c r="W112" s="185">
        <f t="shared" si="8"/>
        <v>-596</v>
      </c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45"/>
      <c r="AI112" s="145"/>
    </row>
    <row r="113" spans="1:35">
      <c r="A113" s="145">
        <v>109</v>
      </c>
      <c r="B113" s="184" t="s">
        <v>365</v>
      </c>
      <c r="C113" s="204"/>
      <c r="D113" s="186" t="s">
        <v>366</v>
      </c>
      <c r="E113" s="185"/>
      <c r="F113" s="187"/>
      <c r="G113" s="145" t="s">
        <v>992</v>
      </c>
      <c r="H113" s="188"/>
      <c r="I113" s="188" t="s">
        <v>993</v>
      </c>
      <c r="J113" s="185"/>
      <c r="K113" s="185"/>
      <c r="L113" s="185">
        <v>10000</v>
      </c>
      <c r="M113" s="185"/>
      <c r="N113" s="185">
        <f t="shared" si="9"/>
        <v>10000</v>
      </c>
      <c r="O113" s="196">
        <v>9200</v>
      </c>
      <c r="P113" s="185"/>
      <c r="Q113" s="185"/>
      <c r="R113" s="185">
        <f t="shared" si="5"/>
        <v>0</v>
      </c>
      <c r="S113" s="185"/>
      <c r="T113" s="185">
        <f t="shared" si="6"/>
        <v>0</v>
      </c>
      <c r="U113" s="185">
        <f t="shared" si="7"/>
        <v>-800</v>
      </c>
      <c r="V113" s="185"/>
      <c r="W113" s="185">
        <f t="shared" si="8"/>
        <v>-10000</v>
      </c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45"/>
      <c r="AI113" s="145"/>
    </row>
    <row r="114" spans="1:35">
      <c r="A114" s="145">
        <v>110</v>
      </c>
      <c r="B114" s="184" t="s">
        <v>367</v>
      </c>
      <c r="C114" s="204"/>
      <c r="D114" s="186" t="s">
        <v>368</v>
      </c>
      <c r="E114" s="185"/>
      <c r="F114" s="187"/>
      <c r="G114" s="145" t="s">
        <v>992</v>
      </c>
      <c r="H114" s="188"/>
      <c r="I114" s="188" t="s">
        <v>993</v>
      </c>
      <c r="J114" s="185"/>
      <c r="K114" s="185"/>
      <c r="L114" s="185">
        <v>3100</v>
      </c>
      <c r="M114" s="185"/>
      <c r="N114" s="185">
        <f t="shared" si="9"/>
        <v>3100</v>
      </c>
      <c r="O114" s="196">
        <v>2100</v>
      </c>
      <c r="P114" s="185"/>
      <c r="Q114" s="185"/>
      <c r="R114" s="185">
        <f t="shared" si="5"/>
        <v>0</v>
      </c>
      <c r="S114" s="185"/>
      <c r="T114" s="185">
        <f t="shared" si="6"/>
        <v>0</v>
      </c>
      <c r="U114" s="185">
        <f t="shared" si="7"/>
        <v>-1000</v>
      </c>
      <c r="V114" s="185"/>
      <c r="W114" s="185">
        <f t="shared" si="8"/>
        <v>-3100</v>
      </c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45"/>
      <c r="AI114" s="145"/>
    </row>
    <row r="115" spans="1:35">
      <c r="A115" s="145">
        <v>111</v>
      </c>
      <c r="B115" s="184" t="s">
        <v>1138</v>
      </c>
      <c r="C115" s="204"/>
      <c r="D115" s="186" t="s">
        <v>1139</v>
      </c>
      <c r="E115" s="185"/>
      <c r="F115" s="187"/>
      <c r="G115" s="145" t="s">
        <v>992</v>
      </c>
      <c r="H115" s="188"/>
      <c r="I115" s="188" t="s">
        <v>993</v>
      </c>
      <c r="J115" s="185"/>
      <c r="K115" s="185"/>
      <c r="L115" s="185">
        <v>8</v>
      </c>
      <c r="M115" s="185"/>
      <c r="N115" s="185">
        <f t="shared" si="9"/>
        <v>8</v>
      </c>
      <c r="O115" s="196">
        <v>1</v>
      </c>
      <c r="P115" s="185"/>
      <c r="Q115" s="185"/>
      <c r="R115" s="185">
        <f t="shared" si="5"/>
        <v>0</v>
      </c>
      <c r="S115" s="185"/>
      <c r="T115" s="185">
        <f t="shared" si="6"/>
        <v>0</v>
      </c>
      <c r="U115" s="185">
        <f t="shared" si="7"/>
        <v>-7</v>
      </c>
      <c r="V115" s="185"/>
      <c r="W115" s="185">
        <f t="shared" si="8"/>
        <v>-8</v>
      </c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45"/>
      <c r="AI115" s="145"/>
    </row>
    <row r="116" spans="1:35">
      <c r="A116" s="145">
        <v>112</v>
      </c>
      <c r="B116" s="184" t="s">
        <v>1140</v>
      </c>
      <c r="C116" s="204"/>
      <c r="D116" s="186" t="s">
        <v>1141</v>
      </c>
      <c r="E116" s="185"/>
      <c r="F116" s="187"/>
      <c r="G116" s="145" t="s">
        <v>992</v>
      </c>
      <c r="H116" s="188"/>
      <c r="I116" s="188" t="s">
        <v>993</v>
      </c>
      <c r="J116" s="185"/>
      <c r="K116" s="185"/>
      <c r="L116" s="185">
        <v>13</v>
      </c>
      <c r="M116" s="185"/>
      <c r="N116" s="185">
        <f t="shared" si="9"/>
        <v>13</v>
      </c>
      <c r="O116" s="196">
        <v>13</v>
      </c>
      <c r="P116" s="185"/>
      <c r="Q116" s="185"/>
      <c r="R116" s="185">
        <f t="shared" si="5"/>
        <v>0</v>
      </c>
      <c r="S116" s="185"/>
      <c r="T116" s="185">
        <f t="shared" si="6"/>
        <v>0</v>
      </c>
      <c r="U116" s="185">
        <f t="shared" si="7"/>
        <v>0</v>
      </c>
      <c r="V116" s="185"/>
      <c r="W116" s="185">
        <f t="shared" si="8"/>
        <v>-13</v>
      </c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45"/>
      <c r="AI116" s="145"/>
    </row>
    <row r="117" spans="1:35">
      <c r="A117" s="145">
        <v>113</v>
      </c>
      <c r="B117" s="184" t="s">
        <v>1142</v>
      </c>
      <c r="C117" s="204"/>
      <c r="D117" s="186" t="s">
        <v>1143</v>
      </c>
      <c r="E117" s="185"/>
      <c r="F117" s="187"/>
      <c r="G117" s="145" t="s">
        <v>992</v>
      </c>
      <c r="H117" s="188"/>
      <c r="I117" s="188" t="s">
        <v>993</v>
      </c>
      <c r="J117" s="185"/>
      <c r="K117" s="185"/>
      <c r="L117" s="185">
        <v>338</v>
      </c>
      <c r="M117" s="185"/>
      <c r="N117" s="185">
        <f t="shared" si="9"/>
        <v>338</v>
      </c>
      <c r="O117" s="196">
        <v>140</v>
      </c>
      <c r="P117" s="185"/>
      <c r="Q117" s="185"/>
      <c r="R117" s="185">
        <f t="shared" si="5"/>
        <v>0</v>
      </c>
      <c r="S117" s="185"/>
      <c r="T117" s="185">
        <f t="shared" si="6"/>
        <v>0</v>
      </c>
      <c r="U117" s="185">
        <f t="shared" si="7"/>
        <v>-198</v>
      </c>
      <c r="V117" s="185"/>
      <c r="W117" s="185">
        <f t="shared" si="8"/>
        <v>-338</v>
      </c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45"/>
      <c r="AI117" s="145"/>
    </row>
    <row r="118" spans="1:35">
      <c r="A118" s="145">
        <v>114</v>
      </c>
      <c r="B118" s="184" t="s">
        <v>1144</v>
      </c>
      <c r="C118" s="204"/>
      <c r="D118" s="186" t="s">
        <v>1145</v>
      </c>
      <c r="E118" s="185"/>
      <c r="F118" s="187"/>
      <c r="G118" s="145" t="s">
        <v>992</v>
      </c>
      <c r="H118" s="188"/>
      <c r="I118" s="188" t="s">
        <v>993</v>
      </c>
      <c r="J118" s="185"/>
      <c r="K118" s="185"/>
      <c r="L118" s="185">
        <v>67</v>
      </c>
      <c r="M118" s="185"/>
      <c r="N118" s="185">
        <f t="shared" si="9"/>
        <v>67</v>
      </c>
      <c r="O118" s="196">
        <v>10</v>
      </c>
      <c r="P118" s="185"/>
      <c r="Q118" s="185"/>
      <c r="R118" s="185">
        <f t="shared" si="5"/>
        <v>0</v>
      </c>
      <c r="S118" s="185"/>
      <c r="T118" s="185">
        <f t="shared" si="6"/>
        <v>0</v>
      </c>
      <c r="U118" s="185">
        <f t="shared" si="7"/>
        <v>-57</v>
      </c>
      <c r="V118" s="185"/>
      <c r="W118" s="185">
        <f t="shared" si="8"/>
        <v>-67</v>
      </c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45"/>
      <c r="AI118" s="145"/>
    </row>
    <row r="119" spans="1:35">
      <c r="A119" s="145">
        <v>115</v>
      </c>
      <c r="B119" s="184" t="s">
        <v>373</v>
      </c>
      <c r="C119" s="204"/>
      <c r="D119" s="186" t="s">
        <v>374</v>
      </c>
      <c r="E119" s="185"/>
      <c r="F119" s="187"/>
      <c r="G119" s="145" t="s">
        <v>992</v>
      </c>
      <c r="H119" s="188"/>
      <c r="I119" s="188" t="s">
        <v>993</v>
      </c>
      <c r="J119" s="185"/>
      <c r="K119" s="185"/>
      <c r="L119" s="185">
        <v>7067</v>
      </c>
      <c r="M119" s="185"/>
      <c r="N119" s="185">
        <f t="shared" si="9"/>
        <v>7067</v>
      </c>
      <c r="O119" s="196">
        <v>7530</v>
      </c>
      <c r="P119" s="185"/>
      <c r="Q119" s="185"/>
      <c r="R119" s="185">
        <f t="shared" si="5"/>
        <v>463</v>
      </c>
      <c r="S119" s="185"/>
      <c r="T119" s="185">
        <f t="shared" si="6"/>
        <v>0</v>
      </c>
      <c r="U119" s="185">
        <f t="shared" si="7"/>
        <v>0</v>
      </c>
      <c r="V119" s="185"/>
      <c r="W119" s="185">
        <f t="shared" si="8"/>
        <v>-7067</v>
      </c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45"/>
      <c r="AI119" s="145"/>
    </row>
    <row r="120" spans="1:35">
      <c r="A120" s="145">
        <v>116</v>
      </c>
      <c r="B120" s="184" t="s">
        <v>1146</v>
      </c>
      <c r="C120" s="204"/>
      <c r="D120" s="186" t="s">
        <v>1147</v>
      </c>
      <c r="E120" s="185"/>
      <c r="F120" s="187"/>
      <c r="G120" s="145" t="s">
        <v>992</v>
      </c>
      <c r="H120" s="188"/>
      <c r="I120" s="188" t="s">
        <v>993</v>
      </c>
      <c r="J120" s="185"/>
      <c r="K120" s="185"/>
      <c r="L120" s="185">
        <v>95</v>
      </c>
      <c r="M120" s="185"/>
      <c r="N120" s="185">
        <f t="shared" si="9"/>
        <v>95</v>
      </c>
      <c r="O120" s="196">
        <v>30</v>
      </c>
      <c r="P120" s="185"/>
      <c r="Q120" s="185"/>
      <c r="R120" s="185">
        <f t="shared" si="5"/>
        <v>0</v>
      </c>
      <c r="S120" s="185"/>
      <c r="T120" s="185">
        <f t="shared" si="6"/>
        <v>0</v>
      </c>
      <c r="U120" s="185">
        <f t="shared" si="7"/>
        <v>-65</v>
      </c>
      <c r="V120" s="185"/>
      <c r="W120" s="185">
        <f t="shared" si="8"/>
        <v>-95</v>
      </c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45"/>
      <c r="AI120" s="145"/>
    </row>
    <row r="121" spans="1:35">
      <c r="A121" s="145">
        <v>117</v>
      </c>
      <c r="B121" s="184" t="s">
        <v>1148</v>
      </c>
      <c r="C121" s="204"/>
      <c r="D121" s="186" t="s">
        <v>1149</v>
      </c>
      <c r="E121" s="185"/>
      <c r="F121" s="187"/>
      <c r="G121" s="145" t="s">
        <v>992</v>
      </c>
      <c r="H121" s="188"/>
      <c r="I121" s="188" t="s">
        <v>993</v>
      </c>
      <c r="J121" s="185"/>
      <c r="K121" s="185"/>
      <c r="L121" s="185">
        <v>6</v>
      </c>
      <c r="M121" s="185"/>
      <c r="N121" s="185">
        <f t="shared" si="9"/>
        <v>6</v>
      </c>
      <c r="O121" s="196">
        <v>6</v>
      </c>
      <c r="P121" s="185"/>
      <c r="Q121" s="185"/>
      <c r="R121" s="185">
        <f t="shared" ref="R121:R184" si="10">IF((O121-L121)&gt;0,O121-L121,0)</f>
        <v>0</v>
      </c>
      <c r="S121" s="185"/>
      <c r="T121" s="185">
        <f t="shared" ref="T121:T184" si="11">IF((Q121-N121)&gt;0,Q121-N121,0)</f>
        <v>0</v>
      </c>
      <c r="U121" s="185">
        <f t="shared" ref="U121:U184" si="12">IF((O121-L121)&lt;0,O121-L121,0)</f>
        <v>0</v>
      </c>
      <c r="V121" s="185"/>
      <c r="W121" s="185">
        <f t="shared" ref="W121:W184" si="13">IF((Q121-N121)&lt;0,Q121-N121,0)</f>
        <v>-6</v>
      </c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45"/>
      <c r="AI121" s="145"/>
    </row>
    <row r="122" spans="1:35">
      <c r="A122" s="145">
        <v>118</v>
      </c>
      <c r="B122" s="184" t="s">
        <v>1150</v>
      </c>
      <c r="C122" s="204"/>
      <c r="D122" s="186" t="s">
        <v>1151</v>
      </c>
      <c r="E122" s="185"/>
      <c r="F122" s="187"/>
      <c r="G122" s="145" t="s">
        <v>992</v>
      </c>
      <c r="H122" s="188"/>
      <c r="I122" s="188" t="s">
        <v>993</v>
      </c>
      <c r="J122" s="185"/>
      <c r="K122" s="185"/>
      <c r="L122" s="185">
        <v>70</v>
      </c>
      <c r="M122" s="185"/>
      <c r="N122" s="185">
        <f t="shared" si="9"/>
        <v>70</v>
      </c>
      <c r="O122" s="196">
        <v>61</v>
      </c>
      <c r="P122" s="185"/>
      <c r="Q122" s="185"/>
      <c r="R122" s="185">
        <f t="shared" si="10"/>
        <v>0</v>
      </c>
      <c r="S122" s="185"/>
      <c r="T122" s="185">
        <f t="shared" si="11"/>
        <v>0</v>
      </c>
      <c r="U122" s="185">
        <f t="shared" si="12"/>
        <v>-9</v>
      </c>
      <c r="V122" s="185"/>
      <c r="W122" s="185">
        <f t="shared" si="13"/>
        <v>-70</v>
      </c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45"/>
      <c r="AI122" s="145"/>
    </row>
    <row r="123" spans="1:35">
      <c r="A123" s="145">
        <v>119</v>
      </c>
      <c r="B123" s="184" t="s">
        <v>1152</v>
      </c>
      <c r="C123" s="204"/>
      <c r="D123" s="186" t="s">
        <v>1153</v>
      </c>
      <c r="E123" s="185"/>
      <c r="F123" s="187"/>
      <c r="G123" s="145" t="s">
        <v>992</v>
      </c>
      <c r="H123" s="188"/>
      <c r="I123" s="188" t="s">
        <v>993</v>
      </c>
      <c r="J123" s="185"/>
      <c r="K123" s="185"/>
      <c r="L123" s="185">
        <v>70</v>
      </c>
      <c r="M123" s="185"/>
      <c r="N123" s="185">
        <f t="shared" si="9"/>
        <v>70</v>
      </c>
      <c r="O123" s="196">
        <v>61</v>
      </c>
      <c r="P123" s="185"/>
      <c r="Q123" s="185"/>
      <c r="R123" s="185">
        <f t="shared" si="10"/>
        <v>0</v>
      </c>
      <c r="S123" s="185"/>
      <c r="T123" s="185">
        <f t="shared" si="11"/>
        <v>0</v>
      </c>
      <c r="U123" s="185">
        <f t="shared" si="12"/>
        <v>-9</v>
      </c>
      <c r="V123" s="185"/>
      <c r="W123" s="185">
        <f t="shared" si="13"/>
        <v>-70</v>
      </c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45"/>
      <c r="AI123" s="145"/>
    </row>
    <row r="124" spans="1:35">
      <c r="A124" s="145">
        <v>120</v>
      </c>
      <c r="B124" s="184" t="s">
        <v>1154</v>
      </c>
      <c r="C124" s="204"/>
      <c r="D124" s="186" t="s">
        <v>1155</v>
      </c>
      <c r="E124" s="185"/>
      <c r="F124" s="187"/>
      <c r="G124" s="145" t="s">
        <v>992</v>
      </c>
      <c r="H124" s="188"/>
      <c r="I124" s="188" t="s">
        <v>993</v>
      </c>
      <c r="J124" s="185"/>
      <c r="K124" s="185"/>
      <c r="L124" s="185">
        <v>16248</v>
      </c>
      <c r="M124" s="185"/>
      <c r="N124" s="185">
        <f t="shared" si="9"/>
        <v>16248</v>
      </c>
      <c r="O124" s="196">
        <v>3420</v>
      </c>
      <c r="P124" s="185"/>
      <c r="Q124" s="185"/>
      <c r="R124" s="185">
        <f t="shared" si="10"/>
        <v>0</v>
      </c>
      <c r="S124" s="185"/>
      <c r="T124" s="185">
        <f t="shared" si="11"/>
        <v>0</v>
      </c>
      <c r="U124" s="185">
        <f t="shared" si="12"/>
        <v>-12828</v>
      </c>
      <c r="V124" s="185"/>
      <c r="W124" s="185">
        <f t="shared" si="13"/>
        <v>-16248</v>
      </c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45"/>
      <c r="AI124" s="145"/>
    </row>
    <row r="125" spans="1:35">
      <c r="A125" s="145">
        <v>121</v>
      </c>
      <c r="B125" s="184" t="s">
        <v>385</v>
      </c>
      <c r="C125" s="204"/>
      <c r="D125" s="186" t="s">
        <v>386</v>
      </c>
      <c r="E125" s="185"/>
      <c r="F125" s="187"/>
      <c r="G125" s="145" t="s">
        <v>992</v>
      </c>
      <c r="H125" s="188"/>
      <c r="I125" s="188" t="s">
        <v>993</v>
      </c>
      <c r="J125" s="185"/>
      <c r="K125" s="185"/>
      <c r="L125" s="185">
        <v>140</v>
      </c>
      <c r="M125" s="185"/>
      <c r="N125" s="185">
        <f t="shared" si="9"/>
        <v>140</v>
      </c>
      <c r="O125" s="196">
        <v>9</v>
      </c>
      <c r="P125" s="185"/>
      <c r="Q125" s="185"/>
      <c r="R125" s="185">
        <f t="shared" si="10"/>
        <v>0</v>
      </c>
      <c r="S125" s="185"/>
      <c r="T125" s="185">
        <f t="shared" si="11"/>
        <v>0</v>
      </c>
      <c r="U125" s="185">
        <f t="shared" si="12"/>
        <v>-131</v>
      </c>
      <c r="V125" s="185"/>
      <c r="W125" s="185">
        <f t="shared" si="13"/>
        <v>-140</v>
      </c>
      <c r="X125" s="185"/>
      <c r="Y125" s="185"/>
      <c r="Z125" s="185"/>
      <c r="AA125" s="185"/>
      <c r="AB125" s="185"/>
      <c r="AC125" s="185"/>
      <c r="AD125" s="185"/>
      <c r="AE125" s="185"/>
      <c r="AF125" s="185"/>
      <c r="AG125" s="185"/>
      <c r="AH125" s="145"/>
      <c r="AI125" s="145"/>
    </row>
    <row r="126" spans="1:35">
      <c r="A126" s="145">
        <v>122</v>
      </c>
      <c r="B126" s="184" t="s">
        <v>1156</v>
      </c>
      <c r="C126" s="204"/>
      <c r="D126" s="186" t="s">
        <v>1157</v>
      </c>
      <c r="E126" s="185"/>
      <c r="F126" s="187"/>
      <c r="G126" s="145" t="s">
        <v>992</v>
      </c>
      <c r="H126" s="188"/>
      <c r="I126" s="188" t="s">
        <v>993</v>
      </c>
      <c r="J126" s="185"/>
      <c r="K126" s="185"/>
      <c r="L126" s="185">
        <v>42</v>
      </c>
      <c r="M126" s="185"/>
      <c r="N126" s="185">
        <f t="shared" si="9"/>
        <v>42</v>
      </c>
      <c r="O126" s="196">
        <v>48</v>
      </c>
      <c r="P126" s="185"/>
      <c r="Q126" s="185"/>
      <c r="R126" s="185">
        <f t="shared" si="10"/>
        <v>6</v>
      </c>
      <c r="S126" s="185"/>
      <c r="T126" s="185">
        <f t="shared" si="11"/>
        <v>0</v>
      </c>
      <c r="U126" s="185">
        <f t="shared" si="12"/>
        <v>0</v>
      </c>
      <c r="V126" s="185"/>
      <c r="W126" s="185">
        <f t="shared" si="13"/>
        <v>-42</v>
      </c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45"/>
      <c r="AI126" s="145"/>
    </row>
    <row r="127" spans="1:35">
      <c r="A127" s="145">
        <v>123</v>
      </c>
      <c r="B127" s="184" t="s">
        <v>1158</v>
      </c>
      <c r="C127" s="204"/>
      <c r="D127" s="186" t="s">
        <v>1159</v>
      </c>
      <c r="E127" s="185"/>
      <c r="F127" s="187"/>
      <c r="G127" s="145" t="s">
        <v>992</v>
      </c>
      <c r="H127" s="188"/>
      <c r="I127" s="188" t="s">
        <v>993</v>
      </c>
      <c r="J127" s="185"/>
      <c r="K127" s="185"/>
      <c r="L127" s="185">
        <v>9</v>
      </c>
      <c r="M127" s="185"/>
      <c r="N127" s="185">
        <f t="shared" si="9"/>
        <v>9</v>
      </c>
      <c r="O127" s="196">
        <v>5</v>
      </c>
      <c r="P127" s="185"/>
      <c r="Q127" s="185"/>
      <c r="R127" s="185">
        <f t="shared" si="10"/>
        <v>0</v>
      </c>
      <c r="S127" s="185"/>
      <c r="T127" s="185">
        <f t="shared" si="11"/>
        <v>0</v>
      </c>
      <c r="U127" s="185">
        <f t="shared" si="12"/>
        <v>-4</v>
      </c>
      <c r="V127" s="185"/>
      <c r="W127" s="185">
        <f t="shared" si="13"/>
        <v>-9</v>
      </c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45"/>
      <c r="AI127" s="145"/>
    </row>
    <row r="128" spans="1:35">
      <c r="A128" s="145">
        <v>124</v>
      </c>
      <c r="B128" s="184" t="s">
        <v>1160</v>
      </c>
      <c r="C128" s="204"/>
      <c r="D128" s="186" t="s">
        <v>1161</v>
      </c>
      <c r="E128" s="185"/>
      <c r="F128" s="187"/>
      <c r="G128" s="145" t="s">
        <v>992</v>
      </c>
      <c r="H128" s="188"/>
      <c r="I128" s="188" t="s">
        <v>993</v>
      </c>
      <c r="J128" s="185"/>
      <c r="K128" s="185"/>
      <c r="L128" s="185">
        <v>7</v>
      </c>
      <c r="M128" s="185"/>
      <c r="N128" s="185">
        <f t="shared" si="9"/>
        <v>7</v>
      </c>
      <c r="O128" s="196">
        <v>6</v>
      </c>
      <c r="P128" s="185"/>
      <c r="Q128" s="185"/>
      <c r="R128" s="185">
        <f t="shared" si="10"/>
        <v>0</v>
      </c>
      <c r="S128" s="185"/>
      <c r="T128" s="185">
        <f t="shared" si="11"/>
        <v>0</v>
      </c>
      <c r="U128" s="185">
        <f t="shared" si="12"/>
        <v>-1</v>
      </c>
      <c r="V128" s="185"/>
      <c r="W128" s="185">
        <f t="shared" si="13"/>
        <v>-7</v>
      </c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45"/>
      <c r="AI128" s="145"/>
    </row>
    <row r="129" spans="1:35">
      <c r="A129" s="145">
        <v>125</v>
      </c>
      <c r="B129" s="184" t="s">
        <v>1162</v>
      </c>
      <c r="C129" s="204"/>
      <c r="D129" s="186" t="s">
        <v>1163</v>
      </c>
      <c r="E129" s="185"/>
      <c r="F129" s="187"/>
      <c r="G129" s="145" t="s">
        <v>992</v>
      </c>
      <c r="H129" s="188"/>
      <c r="I129" s="188" t="s">
        <v>993</v>
      </c>
      <c r="J129" s="185"/>
      <c r="K129" s="185"/>
      <c r="L129" s="185">
        <v>133</v>
      </c>
      <c r="M129" s="185"/>
      <c r="N129" s="185">
        <f t="shared" si="9"/>
        <v>133</v>
      </c>
      <c r="O129" s="196">
        <v>144</v>
      </c>
      <c r="P129" s="185"/>
      <c r="Q129" s="185"/>
      <c r="R129" s="185">
        <f t="shared" si="10"/>
        <v>11</v>
      </c>
      <c r="S129" s="185"/>
      <c r="T129" s="185">
        <f t="shared" si="11"/>
        <v>0</v>
      </c>
      <c r="U129" s="185">
        <f t="shared" si="12"/>
        <v>0</v>
      </c>
      <c r="V129" s="185"/>
      <c r="W129" s="185">
        <f t="shared" si="13"/>
        <v>-133</v>
      </c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45"/>
      <c r="AI129" s="145"/>
    </row>
    <row r="130" spans="1:35">
      <c r="A130" s="145">
        <v>126</v>
      </c>
      <c r="B130" s="184" t="s">
        <v>1164</v>
      </c>
      <c r="C130" s="204"/>
      <c r="D130" s="186" t="s">
        <v>1165</v>
      </c>
      <c r="E130" s="185"/>
      <c r="F130" s="187"/>
      <c r="G130" s="145" t="s">
        <v>992</v>
      </c>
      <c r="H130" s="188"/>
      <c r="I130" s="188" t="s">
        <v>993</v>
      </c>
      <c r="J130" s="185"/>
      <c r="K130" s="185"/>
      <c r="L130" s="185">
        <v>240</v>
      </c>
      <c r="M130" s="185"/>
      <c r="N130" s="185">
        <f t="shared" si="9"/>
        <v>240</v>
      </c>
      <c r="O130" s="196">
        <v>170</v>
      </c>
      <c r="P130" s="185"/>
      <c r="Q130" s="185"/>
      <c r="R130" s="185">
        <f t="shared" si="10"/>
        <v>0</v>
      </c>
      <c r="S130" s="185"/>
      <c r="T130" s="185">
        <f t="shared" si="11"/>
        <v>0</v>
      </c>
      <c r="U130" s="185">
        <f t="shared" si="12"/>
        <v>-70</v>
      </c>
      <c r="V130" s="185"/>
      <c r="W130" s="185">
        <f t="shared" si="13"/>
        <v>-240</v>
      </c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45"/>
      <c r="AI130" s="145"/>
    </row>
    <row r="131" spans="1:35">
      <c r="A131" s="145">
        <v>127</v>
      </c>
      <c r="B131" s="184" t="s">
        <v>1166</v>
      </c>
      <c r="C131" s="204"/>
      <c r="D131" s="186" t="s">
        <v>1167</v>
      </c>
      <c r="E131" s="185"/>
      <c r="F131" s="187"/>
      <c r="G131" s="145" t="s">
        <v>992</v>
      </c>
      <c r="H131" s="188"/>
      <c r="I131" s="188" t="s">
        <v>993</v>
      </c>
      <c r="J131" s="185"/>
      <c r="K131" s="185"/>
      <c r="L131" s="185">
        <v>33</v>
      </c>
      <c r="M131" s="185"/>
      <c r="N131" s="185">
        <f t="shared" si="9"/>
        <v>33</v>
      </c>
      <c r="O131" s="196">
        <v>24</v>
      </c>
      <c r="P131" s="185"/>
      <c r="Q131" s="185"/>
      <c r="R131" s="185">
        <f t="shared" si="10"/>
        <v>0</v>
      </c>
      <c r="S131" s="185"/>
      <c r="T131" s="185">
        <f t="shared" si="11"/>
        <v>0</v>
      </c>
      <c r="U131" s="185">
        <f t="shared" si="12"/>
        <v>-9</v>
      </c>
      <c r="V131" s="185"/>
      <c r="W131" s="185">
        <f t="shared" si="13"/>
        <v>-33</v>
      </c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45"/>
      <c r="AI131" s="145"/>
    </row>
    <row r="132" spans="1:35">
      <c r="A132" s="145">
        <v>128</v>
      </c>
      <c r="B132" s="184" t="s">
        <v>1168</v>
      </c>
      <c r="C132" s="204"/>
      <c r="D132" s="186" t="s">
        <v>1169</v>
      </c>
      <c r="E132" s="185"/>
      <c r="F132" s="187"/>
      <c r="G132" s="145" t="s">
        <v>992</v>
      </c>
      <c r="H132" s="188"/>
      <c r="I132" s="188" t="s">
        <v>993</v>
      </c>
      <c r="J132" s="185"/>
      <c r="K132" s="185"/>
      <c r="L132" s="185">
        <v>33</v>
      </c>
      <c r="M132" s="185"/>
      <c r="N132" s="185">
        <f t="shared" si="9"/>
        <v>33</v>
      </c>
      <c r="O132" s="196">
        <v>24</v>
      </c>
      <c r="P132" s="185"/>
      <c r="Q132" s="185"/>
      <c r="R132" s="185">
        <f t="shared" si="10"/>
        <v>0</v>
      </c>
      <c r="S132" s="185"/>
      <c r="T132" s="185">
        <f t="shared" si="11"/>
        <v>0</v>
      </c>
      <c r="U132" s="185">
        <f t="shared" si="12"/>
        <v>-9</v>
      </c>
      <c r="V132" s="185"/>
      <c r="W132" s="185">
        <f t="shared" si="13"/>
        <v>-33</v>
      </c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45"/>
      <c r="AI132" s="145"/>
    </row>
    <row r="133" spans="1:35">
      <c r="A133" s="145">
        <v>129</v>
      </c>
      <c r="B133" s="184" t="s">
        <v>1170</v>
      </c>
      <c r="C133" s="204"/>
      <c r="D133" s="186" t="s">
        <v>1171</v>
      </c>
      <c r="E133" s="185"/>
      <c r="F133" s="187"/>
      <c r="G133" s="145" t="s">
        <v>992</v>
      </c>
      <c r="H133" s="188"/>
      <c r="I133" s="188" t="s">
        <v>993</v>
      </c>
      <c r="J133" s="185"/>
      <c r="K133" s="185"/>
      <c r="L133" s="185">
        <v>80</v>
      </c>
      <c r="M133" s="185"/>
      <c r="N133" s="185">
        <f t="shared" si="9"/>
        <v>80</v>
      </c>
      <c r="O133" s="196">
        <v>26</v>
      </c>
      <c r="P133" s="185"/>
      <c r="Q133" s="185"/>
      <c r="R133" s="185">
        <f t="shared" si="10"/>
        <v>0</v>
      </c>
      <c r="S133" s="185"/>
      <c r="T133" s="185">
        <f t="shared" si="11"/>
        <v>0</v>
      </c>
      <c r="U133" s="185">
        <f t="shared" si="12"/>
        <v>-54</v>
      </c>
      <c r="V133" s="185"/>
      <c r="W133" s="185">
        <f t="shared" si="13"/>
        <v>-80</v>
      </c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45"/>
      <c r="AI133" s="145"/>
    </row>
    <row r="134" spans="1:35">
      <c r="A134" s="145">
        <v>130</v>
      </c>
      <c r="B134" s="184" t="s">
        <v>1172</v>
      </c>
      <c r="C134" s="204"/>
      <c r="D134" s="186" t="s">
        <v>1173</v>
      </c>
      <c r="E134" s="185"/>
      <c r="F134" s="187"/>
      <c r="G134" s="145" t="s">
        <v>992</v>
      </c>
      <c r="H134" s="188"/>
      <c r="I134" s="188" t="s">
        <v>993</v>
      </c>
      <c r="J134" s="185"/>
      <c r="K134" s="185"/>
      <c r="L134" s="185">
        <v>24</v>
      </c>
      <c r="M134" s="185"/>
      <c r="N134" s="185">
        <f t="shared" ref="N134:N197" si="14">L134-M134</f>
        <v>24</v>
      </c>
      <c r="O134" s="196">
        <v>32</v>
      </c>
      <c r="P134" s="185"/>
      <c r="Q134" s="185"/>
      <c r="R134" s="185">
        <f t="shared" si="10"/>
        <v>8</v>
      </c>
      <c r="S134" s="185"/>
      <c r="T134" s="185">
        <f t="shared" si="11"/>
        <v>0</v>
      </c>
      <c r="U134" s="185">
        <f t="shared" si="12"/>
        <v>0</v>
      </c>
      <c r="V134" s="185"/>
      <c r="W134" s="185">
        <f t="shared" si="13"/>
        <v>-24</v>
      </c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45"/>
      <c r="AI134" s="145"/>
    </row>
    <row r="135" spans="1:35">
      <c r="A135" s="145">
        <v>131</v>
      </c>
      <c r="B135" s="184" t="s">
        <v>1174</v>
      </c>
      <c r="C135" s="204"/>
      <c r="D135" s="186" t="s">
        <v>1175</v>
      </c>
      <c r="E135" s="185"/>
      <c r="F135" s="187"/>
      <c r="G135" s="145" t="s">
        <v>992</v>
      </c>
      <c r="H135" s="188"/>
      <c r="I135" s="188" t="s">
        <v>993</v>
      </c>
      <c r="J135" s="185"/>
      <c r="K135" s="185"/>
      <c r="L135" s="185">
        <v>2</v>
      </c>
      <c r="M135" s="185"/>
      <c r="N135" s="185">
        <f t="shared" si="14"/>
        <v>2</v>
      </c>
      <c r="O135" s="196">
        <v>6</v>
      </c>
      <c r="P135" s="185"/>
      <c r="Q135" s="185"/>
      <c r="R135" s="185">
        <f t="shared" si="10"/>
        <v>4</v>
      </c>
      <c r="S135" s="185"/>
      <c r="T135" s="185">
        <f t="shared" si="11"/>
        <v>0</v>
      </c>
      <c r="U135" s="185">
        <f t="shared" si="12"/>
        <v>0</v>
      </c>
      <c r="V135" s="185"/>
      <c r="W135" s="185">
        <f t="shared" si="13"/>
        <v>-2</v>
      </c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45"/>
      <c r="AI135" s="145"/>
    </row>
    <row r="136" spans="1:35">
      <c r="A136" s="145">
        <v>132</v>
      </c>
      <c r="B136" s="184" t="s">
        <v>1176</v>
      </c>
      <c r="C136" s="204"/>
      <c r="D136" s="186" t="s">
        <v>1177</v>
      </c>
      <c r="E136" s="185"/>
      <c r="F136" s="187"/>
      <c r="G136" s="145" t="s">
        <v>992</v>
      </c>
      <c r="H136" s="188"/>
      <c r="I136" s="188" t="s">
        <v>993</v>
      </c>
      <c r="J136" s="185"/>
      <c r="K136" s="185"/>
      <c r="L136" s="185">
        <v>56</v>
      </c>
      <c r="M136" s="185"/>
      <c r="N136" s="185">
        <f t="shared" si="14"/>
        <v>56</v>
      </c>
      <c r="O136" s="196">
        <v>198</v>
      </c>
      <c r="P136" s="185"/>
      <c r="Q136" s="185"/>
      <c r="R136" s="185">
        <f t="shared" si="10"/>
        <v>142</v>
      </c>
      <c r="S136" s="185"/>
      <c r="T136" s="185">
        <f t="shared" si="11"/>
        <v>0</v>
      </c>
      <c r="U136" s="185">
        <f t="shared" si="12"/>
        <v>0</v>
      </c>
      <c r="V136" s="185"/>
      <c r="W136" s="185">
        <f t="shared" si="13"/>
        <v>-56</v>
      </c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45"/>
      <c r="AI136" s="145"/>
    </row>
    <row r="137" spans="1:35">
      <c r="A137" s="145">
        <v>133</v>
      </c>
      <c r="B137" s="184" t="s">
        <v>1178</v>
      </c>
      <c r="C137" s="204"/>
      <c r="D137" s="186" t="s">
        <v>1179</v>
      </c>
      <c r="E137" s="185"/>
      <c r="F137" s="187"/>
      <c r="G137" s="145" t="s">
        <v>992</v>
      </c>
      <c r="H137" s="188"/>
      <c r="I137" s="188" t="s">
        <v>993</v>
      </c>
      <c r="J137" s="185"/>
      <c r="K137" s="185"/>
      <c r="L137" s="185">
        <v>572</v>
      </c>
      <c r="M137" s="185"/>
      <c r="N137" s="185">
        <f t="shared" si="14"/>
        <v>572</v>
      </c>
      <c r="O137" s="196">
        <v>530</v>
      </c>
      <c r="P137" s="185"/>
      <c r="Q137" s="185"/>
      <c r="R137" s="185">
        <f t="shared" si="10"/>
        <v>0</v>
      </c>
      <c r="S137" s="185"/>
      <c r="T137" s="185">
        <f t="shared" si="11"/>
        <v>0</v>
      </c>
      <c r="U137" s="185">
        <f t="shared" si="12"/>
        <v>-42</v>
      </c>
      <c r="V137" s="185"/>
      <c r="W137" s="185">
        <f t="shared" si="13"/>
        <v>-572</v>
      </c>
      <c r="X137" s="185"/>
      <c r="Y137" s="185"/>
      <c r="Z137" s="185"/>
      <c r="AA137" s="185"/>
      <c r="AB137" s="185"/>
      <c r="AC137" s="185"/>
      <c r="AD137" s="185"/>
      <c r="AE137" s="185"/>
      <c r="AF137" s="185"/>
      <c r="AG137" s="185"/>
      <c r="AH137" s="145"/>
      <c r="AI137" s="145"/>
    </row>
    <row r="138" spans="1:35">
      <c r="A138" s="145">
        <v>134</v>
      </c>
      <c r="B138" s="184" t="s">
        <v>407</v>
      </c>
      <c r="C138" s="204"/>
      <c r="D138" s="186" t="s">
        <v>408</v>
      </c>
      <c r="E138" s="185"/>
      <c r="F138" s="187"/>
      <c r="G138" s="145" t="s">
        <v>992</v>
      </c>
      <c r="H138" s="188"/>
      <c r="I138" s="188" t="s">
        <v>993</v>
      </c>
      <c r="J138" s="185"/>
      <c r="K138" s="185"/>
      <c r="L138" s="185">
        <v>106614</v>
      </c>
      <c r="M138" s="185"/>
      <c r="N138" s="185">
        <f t="shared" si="14"/>
        <v>106614</v>
      </c>
      <c r="O138" s="196">
        <v>6700</v>
      </c>
      <c r="P138" s="185"/>
      <c r="Q138" s="185"/>
      <c r="R138" s="185">
        <f t="shared" si="10"/>
        <v>0</v>
      </c>
      <c r="S138" s="185"/>
      <c r="T138" s="185">
        <f t="shared" si="11"/>
        <v>0</v>
      </c>
      <c r="U138" s="185">
        <f t="shared" si="12"/>
        <v>-99914</v>
      </c>
      <c r="V138" s="185"/>
      <c r="W138" s="185">
        <f t="shared" si="13"/>
        <v>-106614</v>
      </c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45"/>
      <c r="AI138" s="145"/>
    </row>
    <row r="139" spans="1:35">
      <c r="A139" s="145">
        <v>135</v>
      </c>
      <c r="B139" s="184" t="s">
        <v>409</v>
      </c>
      <c r="C139" s="204"/>
      <c r="D139" s="186" t="s">
        <v>410</v>
      </c>
      <c r="E139" s="185"/>
      <c r="F139" s="187"/>
      <c r="G139" s="145" t="s">
        <v>992</v>
      </c>
      <c r="H139" s="188"/>
      <c r="I139" s="188" t="s">
        <v>993</v>
      </c>
      <c r="J139" s="185"/>
      <c r="K139" s="185"/>
      <c r="L139" s="185">
        <v>3000</v>
      </c>
      <c r="M139" s="185"/>
      <c r="N139" s="185">
        <f t="shared" si="14"/>
        <v>3000</v>
      </c>
      <c r="O139" s="196">
        <v>6976</v>
      </c>
      <c r="P139" s="185"/>
      <c r="Q139" s="185"/>
      <c r="R139" s="185">
        <f t="shared" si="10"/>
        <v>3976</v>
      </c>
      <c r="S139" s="185"/>
      <c r="T139" s="185">
        <f t="shared" si="11"/>
        <v>0</v>
      </c>
      <c r="U139" s="185">
        <f t="shared" si="12"/>
        <v>0</v>
      </c>
      <c r="V139" s="185"/>
      <c r="W139" s="185">
        <f t="shared" si="13"/>
        <v>-3000</v>
      </c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45"/>
      <c r="AI139" s="145"/>
    </row>
    <row r="140" spans="1:35">
      <c r="A140" s="145">
        <v>136</v>
      </c>
      <c r="B140" s="184" t="s">
        <v>1180</v>
      </c>
      <c r="C140" s="204"/>
      <c r="D140" s="186" t="s">
        <v>1181</v>
      </c>
      <c r="E140" s="185"/>
      <c r="F140" s="187"/>
      <c r="G140" s="145" t="s">
        <v>992</v>
      </c>
      <c r="H140" s="188"/>
      <c r="I140" s="188" t="s">
        <v>993</v>
      </c>
      <c r="J140" s="185"/>
      <c r="K140" s="185"/>
      <c r="L140" s="185">
        <v>1546</v>
      </c>
      <c r="M140" s="185"/>
      <c r="N140" s="185">
        <f t="shared" si="14"/>
        <v>1546</v>
      </c>
      <c r="O140" s="196">
        <v>550</v>
      </c>
      <c r="P140" s="185"/>
      <c r="Q140" s="185"/>
      <c r="R140" s="185">
        <f t="shared" si="10"/>
        <v>0</v>
      </c>
      <c r="S140" s="185"/>
      <c r="T140" s="185">
        <f t="shared" si="11"/>
        <v>0</v>
      </c>
      <c r="U140" s="185">
        <f t="shared" si="12"/>
        <v>-996</v>
      </c>
      <c r="V140" s="185"/>
      <c r="W140" s="185">
        <f t="shared" si="13"/>
        <v>-1546</v>
      </c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45"/>
      <c r="AI140" s="145"/>
    </row>
    <row r="141" spans="1:35">
      <c r="A141" s="145">
        <v>137</v>
      </c>
      <c r="B141" s="184" t="s">
        <v>1182</v>
      </c>
      <c r="C141" s="204"/>
      <c r="D141" s="186" t="s">
        <v>1183</v>
      </c>
      <c r="E141" s="185"/>
      <c r="F141" s="187"/>
      <c r="G141" s="145" t="s">
        <v>992</v>
      </c>
      <c r="H141" s="188"/>
      <c r="I141" s="188" t="s">
        <v>993</v>
      </c>
      <c r="J141" s="185"/>
      <c r="K141" s="185"/>
      <c r="L141" s="185">
        <v>279</v>
      </c>
      <c r="M141" s="185"/>
      <c r="N141" s="185">
        <f t="shared" si="14"/>
        <v>279</v>
      </c>
      <c r="O141" s="196">
        <v>1010</v>
      </c>
      <c r="P141" s="185"/>
      <c r="Q141" s="185"/>
      <c r="R141" s="185">
        <f t="shared" si="10"/>
        <v>731</v>
      </c>
      <c r="S141" s="185"/>
      <c r="T141" s="185">
        <f t="shared" si="11"/>
        <v>0</v>
      </c>
      <c r="U141" s="185">
        <f t="shared" si="12"/>
        <v>0</v>
      </c>
      <c r="V141" s="185"/>
      <c r="W141" s="185">
        <f t="shared" si="13"/>
        <v>-279</v>
      </c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45"/>
      <c r="AI141" s="145"/>
    </row>
    <row r="142" spans="1:35">
      <c r="A142" s="145">
        <v>138</v>
      </c>
      <c r="B142" s="184" t="s">
        <v>1184</v>
      </c>
      <c r="C142" s="204"/>
      <c r="D142" s="186" t="s">
        <v>1185</v>
      </c>
      <c r="E142" s="185"/>
      <c r="F142" s="187"/>
      <c r="G142" s="145" t="s">
        <v>992</v>
      </c>
      <c r="H142" s="188"/>
      <c r="I142" s="188" t="s">
        <v>993</v>
      </c>
      <c r="J142" s="185"/>
      <c r="K142" s="185"/>
      <c r="L142" s="185">
        <v>565</v>
      </c>
      <c r="M142" s="185"/>
      <c r="N142" s="185">
        <f t="shared" si="14"/>
        <v>565</v>
      </c>
      <c r="O142" s="196">
        <v>565</v>
      </c>
      <c r="P142" s="185"/>
      <c r="Q142" s="185"/>
      <c r="R142" s="185">
        <f t="shared" si="10"/>
        <v>0</v>
      </c>
      <c r="S142" s="185"/>
      <c r="T142" s="185">
        <f t="shared" si="11"/>
        <v>0</v>
      </c>
      <c r="U142" s="185">
        <f t="shared" si="12"/>
        <v>0</v>
      </c>
      <c r="V142" s="185"/>
      <c r="W142" s="185">
        <f t="shared" si="13"/>
        <v>-565</v>
      </c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85"/>
      <c r="AH142" s="145"/>
      <c r="AI142" s="145"/>
    </row>
    <row r="143" spans="1:35">
      <c r="A143" s="145">
        <v>139</v>
      </c>
      <c r="B143" s="184" t="s">
        <v>1186</v>
      </c>
      <c r="C143" s="204"/>
      <c r="D143" s="186" t="s">
        <v>1187</v>
      </c>
      <c r="E143" s="185"/>
      <c r="F143" s="187"/>
      <c r="G143" s="145" t="s">
        <v>992</v>
      </c>
      <c r="H143" s="188"/>
      <c r="I143" s="188" t="s">
        <v>993</v>
      </c>
      <c r="J143" s="185"/>
      <c r="K143" s="185"/>
      <c r="L143" s="185">
        <v>1527</v>
      </c>
      <c r="M143" s="185"/>
      <c r="N143" s="185">
        <f t="shared" si="14"/>
        <v>1527</v>
      </c>
      <c r="O143" s="196">
        <v>1015</v>
      </c>
      <c r="P143" s="185"/>
      <c r="Q143" s="185"/>
      <c r="R143" s="185">
        <f t="shared" si="10"/>
        <v>0</v>
      </c>
      <c r="S143" s="185"/>
      <c r="T143" s="185">
        <f t="shared" si="11"/>
        <v>0</v>
      </c>
      <c r="U143" s="185">
        <f t="shared" si="12"/>
        <v>-512</v>
      </c>
      <c r="V143" s="185"/>
      <c r="W143" s="185">
        <f t="shared" si="13"/>
        <v>-1527</v>
      </c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45"/>
      <c r="AI143" s="145"/>
    </row>
    <row r="144" spans="1:35">
      <c r="A144" s="145">
        <v>140</v>
      </c>
      <c r="B144" s="184" t="s">
        <v>1188</v>
      </c>
      <c r="C144" s="204"/>
      <c r="D144" s="186" t="s">
        <v>1189</v>
      </c>
      <c r="E144" s="185"/>
      <c r="F144" s="187"/>
      <c r="G144" s="145" t="s">
        <v>992</v>
      </c>
      <c r="H144" s="188"/>
      <c r="I144" s="188" t="s">
        <v>993</v>
      </c>
      <c r="J144" s="185"/>
      <c r="K144" s="185"/>
      <c r="L144" s="185">
        <v>770</v>
      </c>
      <c r="M144" s="185"/>
      <c r="N144" s="185">
        <f t="shared" si="14"/>
        <v>770</v>
      </c>
      <c r="O144" s="196">
        <v>960</v>
      </c>
      <c r="P144" s="185"/>
      <c r="Q144" s="185"/>
      <c r="R144" s="185">
        <f t="shared" si="10"/>
        <v>190</v>
      </c>
      <c r="S144" s="185"/>
      <c r="T144" s="185">
        <f t="shared" si="11"/>
        <v>0</v>
      </c>
      <c r="U144" s="185">
        <f t="shared" si="12"/>
        <v>0</v>
      </c>
      <c r="V144" s="185"/>
      <c r="W144" s="185">
        <f t="shared" si="13"/>
        <v>-770</v>
      </c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45"/>
      <c r="AI144" s="145"/>
    </row>
    <row r="145" spans="1:35">
      <c r="A145" s="145">
        <v>141</v>
      </c>
      <c r="B145" s="184" t="s">
        <v>413</v>
      </c>
      <c r="C145" s="204"/>
      <c r="D145" s="186" t="s">
        <v>414</v>
      </c>
      <c r="E145" s="185"/>
      <c r="F145" s="187"/>
      <c r="G145" s="145" t="s">
        <v>992</v>
      </c>
      <c r="H145" s="188"/>
      <c r="I145" s="188" t="s">
        <v>993</v>
      </c>
      <c r="J145" s="185"/>
      <c r="K145" s="185"/>
      <c r="L145" s="185">
        <v>11000</v>
      </c>
      <c r="M145" s="185"/>
      <c r="N145" s="185">
        <f t="shared" si="14"/>
        <v>11000</v>
      </c>
      <c r="O145" s="196">
        <v>4100</v>
      </c>
      <c r="P145" s="185"/>
      <c r="Q145" s="185"/>
      <c r="R145" s="185">
        <f t="shared" si="10"/>
        <v>0</v>
      </c>
      <c r="S145" s="185"/>
      <c r="T145" s="185">
        <f t="shared" si="11"/>
        <v>0</v>
      </c>
      <c r="U145" s="185">
        <f t="shared" si="12"/>
        <v>-6900</v>
      </c>
      <c r="V145" s="185"/>
      <c r="W145" s="185">
        <f t="shared" si="13"/>
        <v>-11000</v>
      </c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45"/>
      <c r="AI145" s="145"/>
    </row>
    <row r="146" spans="1:35">
      <c r="A146" s="145">
        <v>142</v>
      </c>
      <c r="B146" s="184" t="s">
        <v>1190</v>
      </c>
      <c r="C146" s="204"/>
      <c r="D146" s="186" t="s">
        <v>1191</v>
      </c>
      <c r="E146" s="185"/>
      <c r="F146" s="187"/>
      <c r="G146" s="145" t="s">
        <v>992</v>
      </c>
      <c r="H146" s="188"/>
      <c r="I146" s="188" t="s">
        <v>993</v>
      </c>
      <c r="J146" s="185"/>
      <c r="K146" s="185"/>
      <c r="L146" s="185">
        <v>747</v>
      </c>
      <c r="M146" s="185"/>
      <c r="N146" s="185">
        <f t="shared" si="14"/>
        <v>747</v>
      </c>
      <c r="O146" s="196">
        <v>490</v>
      </c>
      <c r="P146" s="185"/>
      <c r="Q146" s="185"/>
      <c r="R146" s="185">
        <f t="shared" si="10"/>
        <v>0</v>
      </c>
      <c r="S146" s="185"/>
      <c r="T146" s="185">
        <f t="shared" si="11"/>
        <v>0</v>
      </c>
      <c r="U146" s="185">
        <f t="shared" si="12"/>
        <v>-257</v>
      </c>
      <c r="V146" s="185"/>
      <c r="W146" s="185">
        <f t="shared" si="13"/>
        <v>-747</v>
      </c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45"/>
      <c r="AI146" s="145"/>
    </row>
    <row r="147" spans="1:35">
      <c r="A147" s="145">
        <v>143</v>
      </c>
      <c r="B147" s="184" t="s">
        <v>415</v>
      </c>
      <c r="C147" s="204"/>
      <c r="D147" s="186" t="s">
        <v>416</v>
      </c>
      <c r="E147" s="185"/>
      <c r="F147" s="187"/>
      <c r="G147" s="145" t="s">
        <v>992</v>
      </c>
      <c r="H147" s="188"/>
      <c r="I147" s="188" t="s">
        <v>993</v>
      </c>
      <c r="J147" s="185"/>
      <c r="K147" s="185"/>
      <c r="L147" s="185">
        <v>997</v>
      </c>
      <c r="M147" s="185"/>
      <c r="N147" s="185">
        <f t="shared" si="14"/>
        <v>997</v>
      </c>
      <c r="O147" s="196">
        <v>840</v>
      </c>
      <c r="P147" s="185"/>
      <c r="Q147" s="185"/>
      <c r="R147" s="185">
        <f t="shared" si="10"/>
        <v>0</v>
      </c>
      <c r="S147" s="185"/>
      <c r="T147" s="185">
        <f t="shared" si="11"/>
        <v>0</v>
      </c>
      <c r="U147" s="185">
        <f t="shared" si="12"/>
        <v>-157</v>
      </c>
      <c r="V147" s="185"/>
      <c r="W147" s="185">
        <f t="shared" si="13"/>
        <v>-997</v>
      </c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45"/>
      <c r="AI147" s="145"/>
    </row>
    <row r="148" spans="1:35">
      <c r="A148" s="145">
        <v>144</v>
      </c>
      <c r="B148" s="184" t="s">
        <v>417</v>
      </c>
      <c r="C148" s="204"/>
      <c r="D148" s="186" t="s">
        <v>418</v>
      </c>
      <c r="E148" s="185"/>
      <c r="F148" s="187"/>
      <c r="G148" s="145" t="s">
        <v>992</v>
      </c>
      <c r="H148" s="188"/>
      <c r="I148" s="188" t="s">
        <v>993</v>
      </c>
      <c r="J148" s="185"/>
      <c r="K148" s="185"/>
      <c r="L148" s="185">
        <v>1020</v>
      </c>
      <c r="M148" s="185"/>
      <c r="N148" s="185">
        <f t="shared" si="14"/>
        <v>1020</v>
      </c>
      <c r="O148" s="196">
        <v>0</v>
      </c>
      <c r="P148" s="185"/>
      <c r="Q148" s="185"/>
      <c r="R148" s="185">
        <f t="shared" si="10"/>
        <v>0</v>
      </c>
      <c r="S148" s="185"/>
      <c r="T148" s="185">
        <f t="shared" si="11"/>
        <v>0</v>
      </c>
      <c r="U148" s="185">
        <f t="shared" si="12"/>
        <v>-1020</v>
      </c>
      <c r="V148" s="185"/>
      <c r="W148" s="185">
        <f t="shared" si="13"/>
        <v>-1020</v>
      </c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45"/>
      <c r="AI148" s="145"/>
    </row>
    <row r="149" spans="1:35">
      <c r="A149" s="145">
        <v>145</v>
      </c>
      <c r="B149" s="184" t="s">
        <v>419</v>
      </c>
      <c r="C149" s="204"/>
      <c r="D149" s="186" t="s">
        <v>420</v>
      </c>
      <c r="E149" s="185"/>
      <c r="F149" s="187"/>
      <c r="G149" s="145" t="s">
        <v>992</v>
      </c>
      <c r="H149" s="188"/>
      <c r="I149" s="188" t="s">
        <v>993</v>
      </c>
      <c r="J149" s="185"/>
      <c r="K149" s="185"/>
      <c r="L149" s="185">
        <v>1146</v>
      </c>
      <c r="M149" s="185"/>
      <c r="N149" s="185">
        <f t="shared" si="14"/>
        <v>1146</v>
      </c>
      <c r="O149" s="196">
        <v>0</v>
      </c>
      <c r="P149" s="185"/>
      <c r="Q149" s="185"/>
      <c r="R149" s="185">
        <f t="shared" si="10"/>
        <v>0</v>
      </c>
      <c r="S149" s="185"/>
      <c r="T149" s="185">
        <f t="shared" si="11"/>
        <v>0</v>
      </c>
      <c r="U149" s="185">
        <f t="shared" si="12"/>
        <v>-1146</v>
      </c>
      <c r="V149" s="185"/>
      <c r="W149" s="185">
        <f t="shared" si="13"/>
        <v>-1146</v>
      </c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45"/>
      <c r="AI149" s="145"/>
    </row>
    <row r="150" spans="1:35">
      <c r="A150" s="145">
        <v>146</v>
      </c>
      <c r="B150" s="184" t="s">
        <v>1192</v>
      </c>
      <c r="C150" s="204"/>
      <c r="D150" s="186" t="s">
        <v>1193</v>
      </c>
      <c r="E150" s="185"/>
      <c r="F150" s="187"/>
      <c r="G150" s="145" t="s">
        <v>992</v>
      </c>
      <c r="H150" s="188"/>
      <c r="I150" s="188" t="s">
        <v>993</v>
      </c>
      <c r="J150" s="185"/>
      <c r="K150" s="185"/>
      <c r="L150" s="185">
        <v>1871</v>
      </c>
      <c r="M150" s="185"/>
      <c r="N150" s="185">
        <f t="shared" si="14"/>
        <v>1871</v>
      </c>
      <c r="O150" s="196">
        <v>2400</v>
      </c>
      <c r="P150" s="185"/>
      <c r="Q150" s="185"/>
      <c r="R150" s="185">
        <f t="shared" si="10"/>
        <v>529</v>
      </c>
      <c r="S150" s="185"/>
      <c r="T150" s="185">
        <f t="shared" si="11"/>
        <v>0</v>
      </c>
      <c r="U150" s="185">
        <f t="shared" si="12"/>
        <v>0</v>
      </c>
      <c r="V150" s="185"/>
      <c r="W150" s="185">
        <f t="shared" si="13"/>
        <v>-1871</v>
      </c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45"/>
      <c r="AI150" s="145"/>
    </row>
    <row r="151" spans="1:35">
      <c r="A151" s="145">
        <v>147</v>
      </c>
      <c r="B151" s="184" t="s">
        <v>1194</v>
      </c>
      <c r="C151" s="204"/>
      <c r="D151" s="186" t="s">
        <v>1195</v>
      </c>
      <c r="E151" s="185"/>
      <c r="F151" s="187"/>
      <c r="G151" s="145" t="s">
        <v>992</v>
      </c>
      <c r="H151" s="188"/>
      <c r="I151" s="188" t="s">
        <v>993</v>
      </c>
      <c r="J151" s="185"/>
      <c r="K151" s="185"/>
      <c r="L151" s="185">
        <v>1834</v>
      </c>
      <c r="M151" s="185"/>
      <c r="N151" s="185">
        <f t="shared" si="14"/>
        <v>1834</v>
      </c>
      <c r="O151" s="196">
        <v>375</v>
      </c>
      <c r="P151" s="185"/>
      <c r="Q151" s="185"/>
      <c r="R151" s="185">
        <f t="shared" si="10"/>
        <v>0</v>
      </c>
      <c r="S151" s="185"/>
      <c r="T151" s="185">
        <f t="shared" si="11"/>
        <v>0</v>
      </c>
      <c r="U151" s="185">
        <f t="shared" si="12"/>
        <v>-1459</v>
      </c>
      <c r="V151" s="185"/>
      <c r="W151" s="185">
        <f t="shared" si="13"/>
        <v>-1834</v>
      </c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45"/>
      <c r="AI151" s="145"/>
    </row>
    <row r="152" spans="1:35">
      <c r="A152" s="145">
        <v>148</v>
      </c>
      <c r="B152" s="184" t="s">
        <v>1196</v>
      </c>
      <c r="C152" s="204"/>
      <c r="D152" s="186" t="s">
        <v>1197</v>
      </c>
      <c r="E152" s="185"/>
      <c r="F152" s="187"/>
      <c r="G152" s="145" t="s">
        <v>992</v>
      </c>
      <c r="H152" s="188"/>
      <c r="I152" s="188" t="s">
        <v>993</v>
      </c>
      <c r="J152" s="185"/>
      <c r="K152" s="185"/>
      <c r="L152" s="185">
        <v>1834</v>
      </c>
      <c r="M152" s="185"/>
      <c r="N152" s="185">
        <f t="shared" si="14"/>
        <v>1834</v>
      </c>
      <c r="O152" s="196">
        <v>2875</v>
      </c>
      <c r="P152" s="185"/>
      <c r="Q152" s="185"/>
      <c r="R152" s="185">
        <f t="shared" si="10"/>
        <v>1041</v>
      </c>
      <c r="S152" s="185"/>
      <c r="T152" s="185">
        <f t="shared" si="11"/>
        <v>0</v>
      </c>
      <c r="U152" s="185">
        <f t="shared" si="12"/>
        <v>0</v>
      </c>
      <c r="V152" s="185"/>
      <c r="W152" s="185">
        <f t="shared" si="13"/>
        <v>-1834</v>
      </c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45"/>
      <c r="AI152" s="145"/>
    </row>
    <row r="153" spans="1:35">
      <c r="A153" s="145">
        <v>149</v>
      </c>
      <c r="B153" s="184" t="s">
        <v>1198</v>
      </c>
      <c r="C153" s="204"/>
      <c r="D153" s="186" t="s">
        <v>1199</v>
      </c>
      <c r="E153" s="185"/>
      <c r="F153" s="187"/>
      <c r="G153" s="145" t="s">
        <v>992</v>
      </c>
      <c r="H153" s="188"/>
      <c r="I153" s="188" t="s">
        <v>993</v>
      </c>
      <c r="J153" s="185"/>
      <c r="K153" s="185"/>
      <c r="L153" s="185">
        <v>2234</v>
      </c>
      <c r="M153" s="185"/>
      <c r="N153" s="185">
        <f t="shared" si="14"/>
        <v>2234</v>
      </c>
      <c r="O153" s="196">
        <v>1906</v>
      </c>
      <c r="P153" s="185"/>
      <c r="Q153" s="185"/>
      <c r="R153" s="185">
        <f t="shared" si="10"/>
        <v>0</v>
      </c>
      <c r="S153" s="185"/>
      <c r="T153" s="185">
        <f t="shared" si="11"/>
        <v>0</v>
      </c>
      <c r="U153" s="185">
        <f t="shared" si="12"/>
        <v>-328</v>
      </c>
      <c r="V153" s="185"/>
      <c r="W153" s="185">
        <f t="shared" si="13"/>
        <v>-2234</v>
      </c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45"/>
      <c r="AI153" s="145"/>
    </row>
    <row r="154" spans="1:35">
      <c r="A154" s="145">
        <v>150</v>
      </c>
      <c r="B154" s="184" t="s">
        <v>1200</v>
      </c>
      <c r="C154" s="204"/>
      <c r="D154" s="186" t="s">
        <v>1201</v>
      </c>
      <c r="E154" s="185"/>
      <c r="F154" s="187"/>
      <c r="G154" s="145" t="s">
        <v>992</v>
      </c>
      <c r="H154" s="188"/>
      <c r="I154" s="188" t="s">
        <v>993</v>
      </c>
      <c r="J154" s="185"/>
      <c r="K154" s="185"/>
      <c r="L154" s="185">
        <v>369</v>
      </c>
      <c r="M154" s="185"/>
      <c r="N154" s="185">
        <f t="shared" si="14"/>
        <v>369</v>
      </c>
      <c r="O154" s="196">
        <v>150</v>
      </c>
      <c r="P154" s="185"/>
      <c r="Q154" s="185"/>
      <c r="R154" s="185">
        <f t="shared" si="10"/>
        <v>0</v>
      </c>
      <c r="S154" s="185"/>
      <c r="T154" s="185">
        <f t="shared" si="11"/>
        <v>0</v>
      </c>
      <c r="U154" s="185">
        <f t="shared" si="12"/>
        <v>-219</v>
      </c>
      <c r="V154" s="185"/>
      <c r="W154" s="185">
        <f t="shared" si="13"/>
        <v>-369</v>
      </c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45"/>
      <c r="AI154" s="145"/>
    </row>
    <row r="155" spans="1:35">
      <c r="A155" s="145">
        <v>151</v>
      </c>
      <c r="B155" s="184" t="s">
        <v>423</v>
      </c>
      <c r="C155" s="204"/>
      <c r="D155" s="186" t="s">
        <v>424</v>
      </c>
      <c r="E155" s="185"/>
      <c r="F155" s="187"/>
      <c r="G155" s="145" t="s">
        <v>992</v>
      </c>
      <c r="H155" s="188"/>
      <c r="I155" s="188" t="s">
        <v>993</v>
      </c>
      <c r="J155" s="185"/>
      <c r="K155" s="185"/>
      <c r="L155" s="185">
        <v>318</v>
      </c>
      <c r="M155" s="185"/>
      <c r="N155" s="185">
        <f t="shared" si="14"/>
        <v>318</v>
      </c>
      <c r="O155" s="196">
        <v>677</v>
      </c>
      <c r="P155" s="185"/>
      <c r="Q155" s="185"/>
      <c r="R155" s="185">
        <f t="shared" si="10"/>
        <v>359</v>
      </c>
      <c r="S155" s="185"/>
      <c r="T155" s="185">
        <f t="shared" si="11"/>
        <v>0</v>
      </c>
      <c r="U155" s="185">
        <f t="shared" si="12"/>
        <v>0</v>
      </c>
      <c r="V155" s="185"/>
      <c r="W155" s="185">
        <f t="shared" si="13"/>
        <v>-318</v>
      </c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45"/>
      <c r="AI155" s="145"/>
    </row>
    <row r="156" spans="1:35">
      <c r="A156" s="145">
        <v>152</v>
      </c>
      <c r="B156" s="184" t="s">
        <v>1202</v>
      </c>
      <c r="C156" s="204"/>
      <c r="D156" s="186" t="s">
        <v>1203</v>
      </c>
      <c r="E156" s="185"/>
      <c r="F156" s="187"/>
      <c r="G156" s="145" t="s">
        <v>992</v>
      </c>
      <c r="H156" s="188"/>
      <c r="I156" s="188" t="s">
        <v>993</v>
      </c>
      <c r="J156" s="185"/>
      <c r="K156" s="185"/>
      <c r="L156" s="185">
        <v>1423</v>
      </c>
      <c r="M156" s="185"/>
      <c r="N156" s="185">
        <f t="shared" si="14"/>
        <v>1423</v>
      </c>
      <c r="O156" s="196">
        <v>5051</v>
      </c>
      <c r="P156" s="185"/>
      <c r="Q156" s="185"/>
      <c r="R156" s="185">
        <f t="shared" si="10"/>
        <v>3628</v>
      </c>
      <c r="S156" s="185"/>
      <c r="T156" s="185">
        <f t="shared" si="11"/>
        <v>0</v>
      </c>
      <c r="U156" s="185">
        <f t="shared" si="12"/>
        <v>0</v>
      </c>
      <c r="V156" s="185"/>
      <c r="W156" s="185">
        <f t="shared" si="13"/>
        <v>-1423</v>
      </c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45"/>
      <c r="AI156" s="145"/>
    </row>
    <row r="157" spans="1:35">
      <c r="A157" s="145">
        <v>153</v>
      </c>
      <c r="B157" s="184" t="s">
        <v>1204</v>
      </c>
      <c r="C157" s="204"/>
      <c r="D157" s="186" t="s">
        <v>1205</v>
      </c>
      <c r="E157" s="185"/>
      <c r="F157" s="187"/>
      <c r="G157" s="145" t="s">
        <v>992</v>
      </c>
      <c r="H157" s="188"/>
      <c r="I157" s="188" t="s">
        <v>993</v>
      </c>
      <c r="J157" s="185"/>
      <c r="K157" s="185"/>
      <c r="L157" s="185">
        <v>467</v>
      </c>
      <c r="M157" s="185"/>
      <c r="N157" s="185">
        <f t="shared" si="14"/>
        <v>467</v>
      </c>
      <c r="O157" s="196">
        <v>293</v>
      </c>
      <c r="P157" s="185"/>
      <c r="Q157" s="185"/>
      <c r="R157" s="185">
        <f t="shared" si="10"/>
        <v>0</v>
      </c>
      <c r="S157" s="185"/>
      <c r="T157" s="185">
        <f t="shared" si="11"/>
        <v>0</v>
      </c>
      <c r="U157" s="185">
        <f t="shared" si="12"/>
        <v>-174</v>
      </c>
      <c r="V157" s="185"/>
      <c r="W157" s="185">
        <f t="shared" si="13"/>
        <v>-467</v>
      </c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45"/>
      <c r="AI157" s="145"/>
    </row>
    <row r="158" spans="1:35">
      <c r="A158" s="145">
        <v>154</v>
      </c>
      <c r="B158" s="184" t="s">
        <v>1206</v>
      </c>
      <c r="C158" s="204"/>
      <c r="D158" s="186" t="s">
        <v>1207</v>
      </c>
      <c r="E158" s="185"/>
      <c r="F158" s="187"/>
      <c r="G158" s="145" t="s">
        <v>992</v>
      </c>
      <c r="H158" s="188"/>
      <c r="I158" s="188" t="s">
        <v>993</v>
      </c>
      <c r="J158" s="185"/>
      <c r="K158" s="185"/>
      <c r="L158" s="185">
        <v>8113</v>
      </c>
      <c r="M158" s="185"/>
      <c r="N158" s="185">
        <f t="shared" si="14"/>
        <v>8113</v>
      </c>
      <c r="O158" s="196">
        <v>1850</v>
      </c>
      <c r="P158" s="185"/>
      <c r="Q158" s="185"/>
      <c r="R158" s="185">
        <f t="shared" si="10"/>
        <v>0</v>
      </c>
      <c r="S158" s="185"/>
      <c r="T158" s="185">
        <f t="shared" si="11"/>
        <v>0</v>
      </c>
      <c r="U158" s="185">
        <f t="shared" si="12"/>
        <v>-6263</v>
      </c>
      <c r="V158" s="185"/>
      <c r="W158" s="185">
        <f t="shared" si="13"/>
        <v>-8113</v>
      </c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45"/>
      <c r="AI158" s="145"/>
    </row>
    <row r="159" spans="1:35">
      <c r="A159" s="145">
        <v>155</v>
      </c>
      <c r="B159" s="184" t="s">
        <v>1208</v>
      </c>
      <c r="C159" s="204"/>
      <c r="D159" s="186" t="s">
        <v>1209</v>
      </c>
      <c r="E159" s="185"/>
      <c r="F159" s="187"/>
      <c r="G159" s="145" t="s">
        <v>992</v>
      </c>
      <c r="H159" s="188"/>
      <c r="I159" s="188" t="s">
        <v>993</v>
      </c>
      <c r="J159" s="185"/>
      <c r="K159" s="185"/>
      <c r="L159" s="185">
        <v>1100</v>
      </c>
      <c r="M159" s="185"/>
      <c r="N159" s="185">
        <f t="shared" si="14"/>
        <v>1100</v>
      </c>
      <c r="O159" s="196">
        <v>400</v>
      </c>
      <c r="P159" s="185"/>
      <c r="Q159" s="185"/>
      <c r="R159" s="185">
        <f t="shared" si="10"/>
        <v>0</v>
      </c>
      <c r="S159" s="185"/>
      <c r="T159" s="185">
        <f t="shared" si="11"/>
        <v>0</v>
      </c>
      <c r="U159" s="185">
        <f t="shared" si="12"/>
        <v>-700</v>
      </c>
      <c r="V159" s="185"/>
      <c r="W159" s="185">
        <f t="shared" si="13"/>
        <v>-1100</v>
      </c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45"/>
      <c r="AI159" s="145"/>
    </row>
    <row r="160" spans="1:35">
      <c r="A160" s="145">
        <v>156</v>
      </c>
      <c r="B160" s="184" t="s">
        <v>1210</v>
      </c>
      <c r="C160" s="204"/>
      <c r="D160" s="186" t="s">
        <v>1211</v>
      </c>
      <c r="E160" s="185"/>
      <c r="F160" s="187"/>
      <c r="G160" s="145" t="s">
        <v>992</v>
      </c>
      <c r="H160" s="188"/>
      <c r="I160" s="188" t="s">
        <v>993</v>
      </c>
      <c r="J160" s="185"/>
      <c r="K160" s="185"/>
      <c r="L160" s="185">
        <v>58</v>
      </c>
      <c r="M160" s="185"/>
      <c r="N160" s="185">
        <f t="shared" si="14"/>
        <v>58</v>
      </c>
      <c r="O160" s="196">
        <v>58</v>
      </c>
      <c r="P160" s="185"/>
      <c r="Q160" s="185"/>
      <c r="R160" s="185">
        <f t="shared" si="10"/>
        <v>0</v>
      </c>
      <c r="S160" s="185"/>
      <c r="T160" s="185">
        <f t="shared" si="11"/>
        <v>0</v>
      </c>
      <c r="U160" s="185">
        <f t="shared" si="12"/>
        <v>0</v>
      </c>
      <c r="V160" s="185"/>
      <c r="W160" s="185">
        <f t="shared" si="13"/>
        <v>-58</v>
      </c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45"/>
      <c r="AI160" s="145"/>
    </row>
    <row r="161" spans="1:35">
      <c r="A161" s="145">
        <v>157</v>
      </c>
      <c r="B161" s="184" t="s">
        <v>1212</v>
      </c>
      <c r="C161" s="204"/>
      <c r="D161" s="186" t="s">
        <v>1213</v>
      </c>
      <c r="E161" s="185"/>
      <c r="F161" s="187"/>
      <c r="G161" s="145" t="s">
        <v>992</v>
      </c>
      <c r="H161" s="188"/>
      <c r="I161" s="188" t="s">
        <v>993</v>
      </c>
      <c r="J161" s="185"/>
      <c r="K161" s="185"/>
      <c r="L161" s="185">
        <v>97</v>
      </c>
      <c r="M161" s="185"/>
      <c r="N161" s="185">
        <f t="shared" si="14"/>
        <v>97</v>
      </c>
      <c r="O161" s="196">
        <v>99</v>
      </c>
      <c r="P161" s="185"/>
      <c r="Q161" s="185"/>
      <c r="R161" s="185">
        <f t="shared" si="10"/>
        <v>2</v>
      </c>
      <c r="S161" s="185"/>
      <c r="T161" s="185">
        <f t="shared" si="11"/>
        <v>0</v>
      </c>
      <c r="U161" s="185">
        <f t="shared" si="12"/>
        <v>0</v>
      </c>
      <c r="V161" s="185"/>
      <c r="W161" s="185">
        <f t="shared" si="13"/>
        <v>-97</v>
      </c>
      <c r="X161" s="185"/>
      <c r="Y161" s="185"/>
      <c r="Z161" s="185"/>
      <c r="AA161" s="185"/>
      <c r="AB161" s="185"/>
      <c r="AC161" s="185"/>
      <c r="AD161" s="185"/>
      <c r="AE161" s="185"/>
      <c r="AF161" s="185"/>
      <c r="AG161" s="185"/>
      <c r="AH161" s="145"/>
      <c r="AI161" s="145"/>
    </row>
    <row r="162" spans="1:35">
      <c r="A162" s="145">
        <v>158</v>
      </c>
      <c r="B162" s="184" t="s">
        <v>1214</v>
      </c>
      <c r="C162" s="204"/>
      <c r="D162" s="186" t="s">
        <v>1215</v>
      </c>
      <c r="E162" s="185"/>
      <c r="F162" s="187"/>
      <c r="G162" s="145" t="s">
        <v>992</v>
      </c>
      <c r="H162" s="188"/>
      <c r="I162" s="188" t="s">
        <v>993</v>
      </c>
      <c r="J162" s="185"/>
      <c r="K162" s="185"/>
      <c r="L162" s="185">
        <v>374</v>
      </c>
      <c r="M162" s="185"/>
      <c r="N162" s="185">
        <f t="shared" si="14"/>
        <v>374</v>
      </c>
      <c r="O162" s="196">
        <v>360</v>
      </c>
      <c r="P162" s="185"/>
      <c r="Q162" s="185"/>
      <c r="R162" s="185">
        <f t="shared" si="10"/>
        <v>0</v>
      </c>
      <c r="S162" s="185"/>
      <c r="T162" s="185">
        <f t="shared" si="11"/>
        <v>0</v>
      </c>
      <c r="U162" s="185">
        <f t="shared" si="12"/>
        <v>-14</v>
      </c>
      <c r="V162" s="185"/>
      <c r="W162" s="185">
        <f t="shared" si="13"/>
        <v>-374</v>
      </c>
      <c r="X162" s="185"/>
      <c r="Y162" s="185"/>
      <c r="Z162" s="185"/>
      <c r="AA162" s="185"/>
      <c r="AB162" s="185"/>
      <c r="AC162" s="185"/>
      <c r="AD162" s="185"/>
      <c r="AE162" s="185"/>
      <c r="AF162" s="185"/>
      <c r="AG162" s="185"/>
      <c r="AH162" s="145"/>
      <c r="AI162" s="145"/>
    </row>
    <row r="163" spans="1:35">
      <c r="A163" s="145">
        <v>159</v>
      </c>
      <c r="B163" s="184" t="s">
        <v>1216</v>
      </c>
      <c r="C163" s="204"/>
      <c r="D163" s="186" t="s">
        <v>1217</v>
      </c>
      <c r="E163" s="185"/>
      <c r="F163" s="187"/>
      <c r="G163" s="145" t="s">
        <v>992</v>
      </c>
      <c r="H163" s="188"/>
      <c r="I163" s="188" t="s">
        <v>993</v>
      </c>
      <c r="J163" s="185"/>
      <c r="K163" s="185"/>
      <c r="L163" s="185">
        <v>408</v>
      </c>
      <c r="M163" s="185"/>
      <c r="N163" s="185">
        <f t="shared" si="14"/>
        <v>408</v>
      </c>
      <c r="O163" s="196">
        <v>399</v>
      </c>
      <c r="P163" s="185"/>
      <c r="Q163" s="185"/>
      <c r="R163" s="185">
        <f t="shared" si="10"/>
        <v>0</v>
      </c>
      <c r="S163" s="185"/>
      <c r="T163" s="185">
        <f t="shared" si="11"/>
        <v>0</v>
      </c>
      <c r="U163" s="185">
        <f t="shared" si="12"/>
        <v>-9</v>
      </c>
      <c r="V163" s="185"/>
      <c r="W163" s="185">
        <f t="shared" si="13"/>
        <v>-408</v>
      </c>
      <c r="X163" s="185"/>
      <c r="Y163" s="185"/>
      <c r="Z163" s="185"/>
      <c r="AA163" s="185"/>
      <c r="AB163" s="185"/>
      <c r="AC163" s="185"/>
      <c r="AD163" s="185"/>
      <c r="AE163" s="185"/>
      <c r="AF163" s="185"/>
      <c r="AG163" s="185"/>
      <c r="AH163" s="145"/>
      <c r="AI163" s="145"/>
    </row>
    <row r="164" spans="1:35">
      <c r="A164" s="145">
        <v>160</v>
      </c>
      <c r="B164" s="184" t="s">
        <v>1218</v>
      </c>
      <c r="C164" s="204"/>
      <c r="D164" s="186" t="s">
        <v>1219</v>
      </c>
      <c r="E164" s="185"/>
      <c r="F164" s="187"/>
      <c r="G164" s="145" t="s">
        <v>992</v>
      </c>
      <c r="H164" s="188"/>
      <c r="I164" s="188" t="s">
        <v>993</v>
      </c>
      <c r="J164" s="185"/>
      <c r="K164" s="185"/>
      <c r="L164" s="185">
        <v>930</v>
      </c>
      <c r="M164" s="185"/>
      <c r="N164" s="185">
        <f t="shared" si="14"/>
        <v>930</v>
      </c>
      <c r="O164" s="196">
        <v>451</v>
      </c>
      <c r="P164" s="185"/>
      <c r="Q164" s="185"/>
      <c r="R164" s="185">
        <f t="shared" si="10"/>
        <v>0</v>
      </c>
      <c r="S164" s="185"/>
      <c r="T164" s="185">
        <f t="shared" si="11"/>
        <v>0</v>
      </c>
      <c r="U164" s="185">
        <f t="shared" si="12"/>
        <v>-479</v>
      </c>
      <c r="V164" s="185"/>
      <c r="W164" s="185">
        <f t="shared" si="13"/>
        <v>-930</v>
      </c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45"/>
      <c r="AI164" s="145"/>
    </row>
    <row r="165" spans="1:35">
      <c r="A165" s="145">
        <v>161</v>
      </c>
      <c r="B165" s="184" t="s">
        <v>1220</v>
      </c>
      <c r="C165" s="204"/>
      <c r="D165" s="186" t="s">
        <v>1221</v>
      </c>
      <c r="E165" s="185"/>
      <c r="F165" s="187"/>
      <c r="G165" s="145" t="s">
        <v>992</v>
      </c>
      <c r="H165" s="188"/>
      <c r="I165" s="188" t="s">
        <v>993</v>
      </c>
      <c r="J165" s="185"/>
      <c r="K165" s="185"/>
      <c r="L165" s="185">
        <v>1326</v>
      </c>
      <c r="M165" s="185"/>
      <c r="N165" s="185">
        <f t="shared" si="14"/>
        <v>1326</v>
      </c>
      <c r="O165" s="196">
        <v>502</v>
      </c>
      <c r="P165" s="185"/>
      <c r="Q165" s="185"/>
      <c r="R165" s="185">
        <f t="shared" si="10"/>
        <v>0</v>
      </c>
      <c r="S165" s="185"/>
      <c r="T165" s="185">
        <f t="shared" si="11"/>
        <v>0</v>
      </c>
      <c r="U165" s="185">
        <f t="shared" si="12"/>
        <v>-824</v>
      </c>
      <c r="V165" s="185"/>
      <c r="W165" s="185">
        <f t="shared" si="13"/>
        <v>-1326</v>
      </c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45"/>
      <c r="AI165" s="145"/>
    </row>
    <row r="166" spans="1:35">
      <c r="A166" s="145">
        <v>162</v>
      </c>
      <c r="B166" s="184" t="s">
        <v>1222</v>
      </c>
      <c r="C166" s="204"/>
      <c r="D166" s="186" t="s">
        <v>1223</v>
      </c>
      <c r="E166" s="185"/>
      <c r="F166" s="187"/>
      <c r="G166" s="145" t="s">
        <v>992</v>
      </c>
      <c r="H166" s="188"/>
      <c r="I166" s="188" t="s">
        <v>993</v>
      </c>
      <c r="J166" s="185"/>
      <c r="K166" s="185"/>
      <c r="L166" s="185">
        <v>471</v>
      </c>
      <c r="M166" s="185"/>
      <c r="N166" s="185">
        <f t="shared" si="14"/>
        <v>471</v>
      </c>
      <c r="O166" s="196">
        <v>547</v>
      </c>
      <c r="P166" s="185"/>
      <c r="Q166" s="185"/>
      <c r="R166" s="185">
        <f t="shared" si="10"/>
        <v>76</v>
      </c>
      <c r="S166" s="185"/>
      <c r="T166" s="185">
        <f t="shared" si="11"/>
        <v>0</v>
      </c>
      <c r="U166" s="185">
        <f t="shared" si="12"/>
        <v>0</v>
      </c>
      <c r="V166" s="185"/>
      <c r="W166" s="185">
        <f t="shared" si="13"/>
        <v>-471</v>
      </c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45"/>
      <c r="AI166" s="145"/>
    </row>
    <row r="167" spans="1:35">
      <c r="A167" s="145">
        <v>163</v>
      </c>
      <c r="B167" s="184" t="s">
        <v>1224</v>
      </c>
      <c r="C167" s="204"/>
      <c r="D167" s="186" t="s">
        <v>1225</v>
      </c>
      <c r="E167" s="185"/>
      <c r="F167" s="187"/>
      <c r="G167" s="145" t="s">
        <v>992</v>
      </c>
      <c r="H167" s="188"/>
      <c r="I167" s="188" t="s">
        <v>993</v>
      </c>
      <c r="J167" s="185"/>
      <c r="K167" s="185"/>
      <c r="L167" s="185">
        <v>2256</v>
      </c>
      <c r="M167" s="185"/>
      <c r="N167" s="185">
        <f t="shared" si="14"/>
        <v>2256</v>
      </c>
      <c r="O167" s="196">
        <v>11764</v>
      </c>
      <c r="P167" s="185"/>
      <c r="Q167" s="185"/>
      <c r="R167" s="185">
        <f t="shared" si="10"/>
        <v>9508</v>
      </c>
      <c r="S167" s="185"/>
      <c r="T167" s="185">
        <f t="shared" si="11"/>
        <v>0</v>
      </c>
      <c r="U167" s="185">
        <f t="shared" si="12"/>
        <v>0</v>
      </c>
      <c r="V167" s="185"/>
      <c r="W167" s="185">
        <f t="shared" si="13"/>
        <v>-2256</v>
      </c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45"/>
      <c r="AI167" s="145"/>
    </row>
    <row r="168" spans="1:35">
      <c r="A168" s="145">
        <v>164</v>
      </c>
      <c r="B168" s="184" t="s">
        <v>1226</v>
      </c>
      <c r="C168" s="204"/>
      <c r="D168" s="186" t="s">
        <v>1227</v>
      </c>
      <c r="E168" s="185"/>
      <c r="F168" s="187"/>
      <c r="G168" s="145" t="s">
        <v>992</v>
      </c>
      <c r="H168" s="188"/>
      <c r="I168" s="188" t="s">
        <v>993</v>
      </c>
      <c r="J168" s="185"/>
      <c r="K168" s="185"/>
      <c r="L168" s="185">
        <v>291</v>
      </c>
      <c r="M168" s="185"/>
      <c r="N168" s="185">
        <f t="shared" si="14"/>
        <v>291</v>
      </c>
      <c r="O168" s="196">
        <v>240</v>
      </c>
      <c r="P168" s="185"/>
      <c r="Q168" s="185"/>
      <c r="R168" s="185">
        <f t="shared" si="10"/>
        <v>0</v>
      </c>
      <c r="S168" s="185"/>
      <c r="T168" s="185">
        <f t="shared" si="11"/>
        <v>0</v>
      </c>
      <c r="U168" s="185">
        <f t="shared" si="12"/>
        <v>-51</v>
      </c>
      <c r="V168" s="185"/>
      <c r="W168" s="185">
        <f t="shared" si="13"/>
        <v>-291</v>
      </c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45"/>
      <c r="AI168" s="145"/>
    </row>
    <row r="169" spans="1:35">
      <c r="A169" s="145">
        <v>165</v>
      </c>
      <c r="B169" s="184" t="s">
        <v>429</v>
      </c>
      <c r="C169" s="204"/>
      <c r="D169" s="186" t="s">
        <v>430</v>
      </c>
      <c r="E169" s="185"/>
      <c r="F169" s="187"/>
      <c r="G169" s="145" t="s">
        <v>992</v>
      </c>
      <c r="H169" s="188"/>
      <c r="I169" s="188" t="s">
        <v>993</v>
      </c>
      <c r="J169" s="185"/>
      <c r="K169" s="185"/>
      <c r="L169" s="185">
        <v>240</v>
      </c>
      <c r="M169" s="185"/>
      <c r="N169" s="185">
        <f t="shared" si="14"/>
        <v>240</v>
      </c>
      <c r="O169" s="196">
        <v>300</v>
      </c>
      <c r="P169" s="185"/>
      <c r="Q169" s="185"/>
      <c r="R169" s="185">
        <f t="shared" si="10"/>
        <v>60</v>
      </c>
      <c r="S169" s="185"/>
      <c r="T169" s="185">
        <f t="shared" si="11"/>
        <v>0</v>
      </c>
      <c r="U169" s="185">
        <f t="shared" si="12"/>
        <v>0</v>
      </c>
      <c r="V169" s="185"/>
      <c r="W169" s="185">
        <f t="shared" si="13"/>
        <v>-240</v>
      </c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45"/>
      <c r="AI169" s="145"/>
    </row>
    <row r="170" spans="1:35">
      <c r="A170" s="145">
        <v>166</v>
      </c>
      <c r="B170" s="184" t="s">
        <v>1228</v>
      </c>
      <c r="C170" s="204"/>
      <c r="D170" s="186" t="s">
        <v>1229</v>
      </c>
      <c r="E170" s="185"/>
      <c r="F170" s="187"/>
      <c r="G170" s="145" t="s">
        <v>992</v>
      </c>
      <c r="H170" s="188"/>
      <c r="I170" s="188" t="s">
        <v>993</v>
      </c>
      <c r="J170" s="185"/>
      <c r="K170" s="185"/>
      <c r="L170" s="185">
        <v>4388</v>
      </c>
      <c r="M170" s="185"/>
      <c r="N170" s="185">
        <f t="shared" si="14"/>
        <v>4388</v>
      </c>
      <c r="O170" s="196">
        <v>3600</v>
      </c>
      <c r="P170" s="185"/>
      <c r="Q170" s="185"/>
      <c r="R170" s="185">
        <f t="shared" si="10"/>
        <v>0</v>
      </c>
      <c r="S170" s="185"/>
      <c r="T170" s="185">
        <f t="shared" si="11"/>
        <v>0</v>
      </c>
      <c r="U170" s="185">
        <f t="shared" si="12"/>
        <v>-788</v>
      </c>
      <c r="V170" s="185"/>
      <c r="W170" s="185">
        <f t="shared" si="13"/>
        <v>-4388</v>
      </c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45"/>
      <c r="AI170" s="145"/>
    </row>
    <row r="171" spans="1:35">
      <c r="A171" s="145">
        <v>167</v>
      </c>
      <c r="B171" s="184" t="s">
        <v>1230</v>
      </c>
      <c r="C171" s="204"/>
      <c r="D171" s="186" t="s">
        <v>1231</v>
      </c>
      <c r="E171" s="185"/>
      <c r="F171" s="187"/>
      <c r="G171" s="145" t="s">
        <v>992</v>
      </c>
      <c r="H171" s="188"/>
      <c r="I171" s="188" t="s">
        <v>993</v>
      </c>
      <c r="J171" s="185"/>
      <c r="K171" s="185"/>
      <c r="L171" s="185">
        <v>5451</v>
      </c>
      <c r="M171" s="185"/>
      <c r="N171" s="185">
        <f t="shared" si="14"/>
        <v>5451</v>
      </c>
      <c r="O171" s="196">
        <v>2600</v>
      </c>
      <c r="P171" s="185"/>
      <c r="Q171" s="185"/>
      <c r="R171" s="185">
        <f t="shared" si="10"/>
        <v>0</v>
      </c>
      <c r="S171" s="185"/>
      <c r="T171" s="185">
        <f t="shared" si="11"/>
        <v>0</v>
      </c>
      <c r="U171" s="185">
        <f t="shared" si="12"/>
        <v>-2851</v>
      </c>
      <c r="V171" s="185"/>
      <c r="W171" s="185">
        <f t="shared" si="13"/>
        <v>-5451</v>
      </c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45"/>
      <c r="AI171" s="145"/>
    </row>
    <row r="172" spans="1:35">
      <c r="A172" s="145">
        <v>168</v>
      </c>
      <c r="B172" s="184" t="s">
        <v>1232</v>
      </c>
      <c r="C172" s="204"/>
      <c r="D172" s="186" t="s">
        <v>1233</v>
      </c>
      <c r="E172" s="185"/>
      <c r="F172" s="187"/>
      <c r="G172" s="145" t="s">
        <v>992</v>
      </c>
      <c r="H172" s="188"/>
      <c r="I172" s="188" t="s">
        <v>993</v>
      </c>
      <c r="J172" s="185"/>
      <c r="K172" s="185"/>
      <c r="L172" s="185">
        <v>66</v>
      </c>
      <c r="M172" s="185"/>
      <c r="N172" s="185">
        <f t="shared" si="14"/>
        <v>66</v>
      </c>
      <c r="O172" s="196">
        <v>0</v>
      </c>
      <c r="P172" s="185"/>
      <c r="Q172" s="185"/>
      <c r="R172" s="185">
        <f t="shared" si="10"/>
        <v>0</v>
      </c>
      <c r="S172" s="185"/>
      <c r="T172" s="185">
        <f t="shared" si="11"/>
        <v>0</v>
      </c>
      <c r="U172" s="185">
        <f t="shared" si="12"/>
        <v>-66</v>
      </c>
      <c r="V172" s="185"/>
      <c r="W172" s="185">
        <f t="shared" si="13"/>
        <v>-66</v>
      </c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45"/>
      <c r="AI172" s="145"/>
    </row>
    <row r="173" spans="1:35">
      <c r="A173" s="145">
        <v>169</v>
      </c>
      <c r="B173" s="184" t="s">
        <v>1234</v>
      </c>
      <c r="C173" s="204"/>
      <c r="D173" s="186" t="s">
        <v>1235</v>
      </c>
      <c r="E173" s="185"/>
      <c r="F173" s="187"/>
      <c r="G173" s="145" t="s">
        <v>992</v>
      </c>
      <c r="H173" s="188"/>
      <c r="I173" s="188" t="s">
        <v>993</v>
      </c>
      <c r="J173" s="185"/>
      <c r="K173" s="185"/>
      <c r="L173" s="185">
        <v>76</v>
      </c>
      <c r="M173" s="185"/>
      <c r="N173" s="185">
        <f t="shared" si="14"/>
        <v>76</v>
      </c>
      <c r="O173" s="196">
        <v>0</v>
      </c>
      <c r="P173" s="185"/>
      <c r="Q173" s="185"/>
      <c r="R173" s="185">
        <f t="shared" si="10"/>
        <v>0</v>
      </c>
      <c r="S173" s="185"/>
      <c r="T173" s="185">
        <f t="shared" si="11"/>
        <v>0</v>
      </c>
      <c r="U173" s="185">
        <f t="shared" si="12"/>
        <v>-76</v>
      </c>
      <c r="V173" s="185"/>
      <c r="W173" s="185">
        <f t="shared" si="13"/>
        <v>-76</v>
      </c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45"/>
      <c r="AI173" s="145"/>
    </row>
    <row r="174" spans="1:35">
      <c r="A174" s="145">
        <v>170</v>
      </c>
      <c r="B174" s="184" t="s">
        <v>435</v>
      </c>
      <c r="C174" s="204"/>
      <c r="D174" s="186" t="s">
        <v>436</v>
      </c>
      <c r="E174" s="185"/>
      <c r="F174" s="187"/>
      <c r="G174" s="145" t="s">
        <v>992</v>
      </c>
      <c r="H174" s="188"/>
      <c r="I174" s="188" t="s">
        <v>993</v>
      </c>
      <c r="J174" s="185"/>
      <c r="K174" s="185"/>
      <c r="L174" s="185">
        <v>690</v>
      </c>
      <c r="M174" s="185"/>
      <c r="N174" s="185">
        <f t="shared" si="14"/>
        <v>690</v>
      </c>
      <c r="O174" s="196">
        <v>295</v>
      </c>
      <c r="P174" s="185"/>
      <c r="Q174" s="185"/>
      <c r="R174" s="185">
        <f t="shared" si="10"/>
        <v>0</v>
      </c>
      <c r="S174" s="185"/>
      <c r="T174" s="185">
        <f t="shared" si="11"/>
        <v>0</v>
      </c>
      <c r="U174" s="185">
        <f t="shared" si="12"/>
        <v>-395</v>
      </c>
      <c r="V174" s="185"/>
      <c r="W174" s="185">
        <f t="shared" si="13"/>
        <v>-690</v>
      </c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45"/>
      <c r="AI174" s="145"/>
    </row>
    <row r="175" spans="1:35">
      <c r="A175" s="145">
        <v>171</v>
      </c>
      <c r="B175" s="184" t="s">
        <v>1236</v>
      </c>
      <c r="C175" s="204"/>
      <c r="D175" s="186" t="s">
        <v>1237</v>
      </c>
      <c r="E175" s="185"/>
      <c r="F175" s="187"/>
      <c r="G175" s="145" t="s">
        <v>992</v>
      </c>
      <c r="H175" s="188"/>
      <c r="I175" s="188" t="s">
        <v>993</v>
      </c>
      <c r="J175" s="185"/>
      <c r="K175" s="185"/>
      <c r="L175" s="185">
        <v>375</v>
      </c>
      <c r="M175" s="185"/>
      <c r="N175" s="185">
        <f t="shared" si="14"/>
        <v>375</v>
      </c>
      <c r="O175" s="196">
        <v>179</v>
      </c>
      <c r="P175" s="185"/>
      <c r="Q175" s="185"/>
      <c r="R175" s="185">
        <f t="shared" si="10"/>
        <v>0</v>
      </c>
      <c r="S175" s="185"/>
      <c r="T175" s="185">
        <f t="shared" si="11"/>
        <v>0</v>
      </c>
      <c r="U175" s="185">
        <f t="shared" si="12"/>
        <v>-196</v>
      </c>
      <c r="V175" s="185"/>
      <c r="W175" s="185">
        <f t="shared" si="13"/>
        <v>-375</v>
      </c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45"/>
      <c r="AI175" s="145"/>
    </row>
    <row r="176" spans="1:35">
      <c r="A176" s="145">
        <v>172</v>
      </c>
      <c r="B176" s="184" t="s">
        <v>1238</v>
      </c>
      <c r="C176" s="204"/>
      <c r="D176" s="186" t="s">
        <v>1239</v>
      </c>
      <c r="E176" s="185"/>
      <c r="F176" s="187"/>
      <c r="G176" s="145" t="s">
        <v>992</v>
      </c>
      <c r="H176" s="188"/>
      <c r="I176" s="188" t="s">
        <v>993</v>
      </c>
      <c r="J176" s="185"/>
      <c r="K176" s="185"/>
      <c r="L176" s="185">
        <v>669</v>
      </c>
      <c r="M176" s="185"/>
      <c r="N176" s="185">
        <f t="shared" si="14"/>
        <v>669</v>
      </c>
      <c r="O176" s="196">
        <v>632</v>
      </c>
      <c r="P176" s="185"/>
      <c r="Q176" s="185"/>
      <c r="R176" s="185">
        <f t="shared" si="10"/>
        <v>0</v>
      </c>
      <c r="S176" s="185"/>
      <c r="T176" s="185">
        <f t="shared" si="11"/>
        <v>0</v>
      </c>
      <c r="U176" s="185">
        <f t="shared" si="12"/>
        <v>-37</v>
      </c>
      <c r="V176" s="185"/>
      <c r="W176" s="185">
        <f t="shared" si="13"/>
        <v>-669</v>
      </c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45"/>
      <c r="AI176" s="145"/>
    </row>
    <row r="177" spans="1:35">
      <c r="A177" s="145">
        <v>173</v>
      </c>
      <c r="B177" s="184" t="s">
        <v>1240</v>
      </c>
      <c r="C177" s="204"/>
      <c r="D177" s="186" t="s">
        <v>1241</v>
      </c>
      <c r="E177" s="185"/>
      <c r="F177" s="187"/>
      <c r="G177" s="145" t="s">
        <v>992</v>
      </c>
      <c r="H177" s="188"/>
      <c r="I177" s="188" t="s">
        <v>993</v>
      </c>
      <c r="J177" s="185"/>
      <c r="K177" s="185"/>
      <c r="L177" s="185">
        <v>699</v>
      </c>
      <c r="M177" s="185"/>
      <c r="N177" s="185">
        <f t="shared" si="14"/>
        <v>699</v>
      </c>
      <c r="O177" s="196">
        <v>647</v>
      </c>
      <c r="P177" s="185"/>
      <c r="Q177" s="185"/>
      <c r="R177" s="185">
        <f t="shared" si="10"/>
        <v>0</v>
      </c>
      <c r="S177" s="185"/>
      <c r="T177" s="185">
        <f t="shared" si="11"/>
        <v>0</v>
      </c>
      <c r="U177" s="185">
        <f t="shared" si="12"/>
        <v>-52</v>
      </c>
      <c r="V177" s="185"/>
      <c r="W177" s="185">
        <f t="shared" si="13"/>
        <v>-699</v>
      </c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45"/>
      <c r="AI177" s="145"/>
    </row>
    <row r="178" spans="1:35">
      <c r="A178" s="145">
        <v>174</v>
      </c>
      <c r="B178" s="184" t="s">
        <v>1242</v>
      </c>
      <c r="C178" s="204"/>
      <c r="D178" s="186" t="s">
        <v>1243</v>
      </c>
      <c r="E178" s="185"/>
      <c r="F178" s="187"/>
      <c r="G178" s="145" t="s">
        <v>992</v>
      </c>
      <c r="H178" s="188"/>
      <c r="I178" s="188" t="s">
        <v>993</v>
      </c>
      <c r="J178" s="185"/>
      <c r="K178" s="185"/>
      <c r="L178" s="185">
        <v>1494</v>
      </c>
      <c r="M178" s="185"/>
      <c r="N178" s="185">
        <f t="shared" si="14"/>
        <v>1494</v>
      </c>
      <c r="O178" s="196">
        <v>880</v>
      </c>
      <c r="P178" s="185"/>
      <c r="Q178" s="185"/>
      <c r="R178" s="185">
        <f t="shared" si="10"/>
        <v>0</v>
      </c>
      <c r="S178" s="185"/>
      <c r="T178" s="185">
        <f t="shared" si="11"/>
        <v>0</v>
      </c>
      <c r="U178" s="185">
        <f t="shared" si="12"/>
        <v>-614</v>
      </c>
      <c r="V178" s="185"/>
      <c r="W178" s="185">
        <f t="shared" si="13"/>
        <v>-1494</v>
      </c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45"/>
      <c r="AI178" s="145"/>
    </row>
    <row r="179" spans="1:35">
      <c r="A179" s="145">
        <v>175</v>
      </c>
      <c r="B179" s="184" t="s">
        <v>1244</v>
      </c>
      <c r="C179" s="204"/>
      <c r="D179" s="186" t="s">
        <v>1245</v>
      </c>
      <c r="E179" s="185"/>
      <c r="F179" s="187"/>
      <c r="G179" s="145" t="s">
        <v>992</v>
      </c>
      <c r="H179" s="188"/>
      <c r="I179" s="188" t="s">
        <v>993</v>
      </c>
      <c r="J179" s="185"/>
      <c r="K179" s="185"/>
      <c r="L179" s="185">
        <v>2886</v>
      </c>
      <c r="M179" s="185"/>
      <c r="N179" s="185">
        <f t="shared" si="14"/>
        <v>2886</v>
      </c>
      <c r="O179" s="196">
        <v>2650</v>
      </c>
      <c r="P179" s="185"/>
      <c r="Q179" s="185"/>
      <c r="R179" s="185">
        <f t="shared" si="10"/>
        <v>0</v>
      </c>
      <c r="S179" s="185"/>
      <c r="T179" s="185">
        <f t="shared" si="11"/>
        <v>0</v>
      </c>
      <c r="U179" s="185">
        <f t="shared" si="12"/>
        <v>-236</v>
      </c>
      <c r="V179" s="185"/>
      <c r="W179" s="185">
        <f t="shared" si="13"/>
        <v>-2886</v>
      </c>
      <c r="X179" s="185"/>
      <c r="Y179" s="185"/>
      <c r="Z179" s="185"/>
      <c r="AA179" s="185"/>
      <c r="AB179" s="185"/>
      <c r="AC179" s="185"/>
      <c r="AD179" s="185"/>
      <c r="AE179" s="185"/>
      <c r="AF179" s="185"/>
      <c r="AG179" s="185"/>
      <c r="AH179" s="145"/>
      <c r="AI179" s="145"/>
    </row>
    <row r="180" spans="1:35">
      <c r="A180" s="145">
        <v>176</v>
      </c>
      <c r="B180" s="184" t="s">
        <v>1246</v>
      </c>
      <c r="C180" s="204"/>
      <c r="D180" s="186" t="s">
        <v>1247</v>
      </c>
      <c r="E180" s="185"/>
      <c r="F180" s="187"/>
      <c r="G180" s="145" t="s">
        <v>992</v>
      </c>
      <c r="H180" s="188"/>
      <c r="I180" s="188" t="s">
        <v>993</v>
      </c>
      <c r="J180" s="185"/>
      <c r="K180" s="185"/>
      <c r="L180" s="185">
        <v>576</v>
      </c>
      <c r="M180" s="185"/>
      <c r="N180" s="185">
        <f t="shared" si="14"/>
        <v>576</v>
      </c>
      <c r="O180" s="196">
        <v>600</v>
      </c>
      <c r="P180" s="185"/>
      <c r="Q180" s="185"/>
      <c r="R180" s="185">
        <f t="shared" si="10"/>
        <v>24</v>
      </c>
      <c r="S180" s="185"/>
      <c r="T180" s="185">
        <f t="shared" si="11"/>
        <v>0</v>
      </c>
      <c r="U180" s="185">
        <f t="shared" si="12"/>
        <v>0</v>
      </c>
      <c r="V180" s="185"/>
      <c r="W180" s="185">
        <f t="shared" si="13"/>
        <v>-576</v>
      </c>
      <c r="X180" s="185"/>
      <c r="Y180" s="185"/>
      <c r="Z180" s="185"/>
      <c r="AA180" s="185"/>
      <c r="AB180" s="185"/>
      <c r="AC180" s="185"/>
      <c r="AD180" s="185"/>
      <c r="AE180" s="185"/>
      <c r="AF180" s="185"/>
      <c r="AG180" s="185"/>
      <c r="AH180" s="145"/>
      <c r="AI180" s="145"/>
    </row>
    <row r="181" spans="1:35">
      <c r="A181" s="145">
        <v>177</v>
      </c>
      <c r="B181" s="184" t="s">
        <v>1248</v>
      </c>
      <c r="C181" s="204"/>
      <c r="D181" s="186" t="s">
        <v>1249</v>
      </c>
      <c r="E181" s="185"/>
      <c r="F181" s="187"/>
      <c r="G181" s="145" t="s">
        <v>992</v>
      </c>
      <c r="H181" s="188"/>
      <c r="I181" s="188" t="s">
        <v>993</v>
      </c>
      <c r="J181" s="185"/>
      <c r="K181" s="185"/>
      <c r="L181" s="185">
        <v>664</v>
      </c>
      <c r="M181" s="185"/>
      <c r="N181" s="185">
        <f t="shared" si="14"/>
        <v>664</v>
      </c>
      <c r="O181" s="196">
        <v>790</v>
      </c>
      <c r="P181" s="185"/>
      <c r="Q181" s="185"/>
      <c r="R181" s="185">
        <f t="shared" si="10"/>
        <v>126</v>
      </c>
      <c r="S181" s="185"/>
      <c r="T181" s="185">
        <f t="shared" si="11"/>
        <v>0</v>
      </c>
      <c r="U181" s="185">
        <f t="shared" si="12"/>
        <v>0</v>
      </c>
      <c r="V181" s="185"/>
      <c r="W181" s="185">
        <f t="shared" si="13"/>
        <v>-664</v>
      </c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45"/>
      <c r="AI181" s="145"/>
    </row>
    <row r="182" spans="1:35">
      <c r="A182" s="145">
        <v>178</v>
      </c>
      <c r="B182" s="184" t="s">
        <v>1250</v>
      </c>
      <c r="C182" s="204"/>
      <c r="D182" s="186" t="s">
        <v>1251</v>
      </c>
      <c r="E182" s="185"/>
      <c r="F182" s="187"/>
      <c r="G182" s="145" t="s">
        <v>992</v>
      </c>
      <c r="H182" s="188"/>
      <c r="I182" s="188" t="s">
        <v>993</v>
      </c>
      <c r="J182" s="185"/>
      <c r="K182" s="185"/>
      <c r="L182" s="185">
        <v>384</v>
      </c>
      <c r="M182" s="185"/>
      <c r="N182" s="185">
        <f t="shared" si="14"/>
        <v>384</v>
      </c>
      <c r="O182" s="196">
        <v>394</v>
      </c>
      <c r="P182" s="185"/>
      <c r="Q182" s="185"/>
      <c r="R182" s="185">
        <f t="shared" si="10"/>
        <v>10</v>
      </c>
      <c r="S182" s="185"/>
      <c r="T182" s="185">
        <f t="shared" si="11"/>
        <v>0</v>
      </c>
      <c r="U182" s="185">
        <f t="shared" si="12"/>
        <v>0</v>
      </c>
      <c r="V182" s="185"/>
      <c r="W182" s="185">
        <f t="shared" si="13"/>
        <v>-384</v>
      </c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45"/>
      <c r="AI182" s="145"/>
    </row>
    <row r="183" spans="1:35">
      <c r="A183" s="145">
        <v>179</v>
      </c>
      <c r="B183" s="184" t="s">
        <v>1252</v>
      </c>
      <c r="C183" s="204"/>
      <c r="D183" s="186" t="s">
        <v>1253</v>
      </c>
      <c r="E183" s="185"/>
      <c r="F183" s="187"/>
      <c r="G183" s="145" t="s">
        <v>992</v>
      </c>
      <c r="H183" s="188"/>
      <c r="I183" s="188" t="s">
        <v>993</v>
      </c>
      <c r="J183" s="185"/>
      <c r="K183" s="185"/>
      <c r="L183" s="185">
        <v>384</v>
      </c>
      <c r="M183" s="185"/>
      <c r="N183" s="185">
        <f t="shared" si="14"/>
        <v>384</v>
      </c>
      <c r="O183" s="196">
        <v>391</v>
      </c>
      <c r="P183" s="185"/>
      <c r="Q183" s="185"/>
      <c r="R183" s="185">
        <f t="shared" si="10"/>
        <v>7</v>
      </c>
      <c r="S183" s="185"/>
      <c r="T183" s="185">
        <f t="shared" si="11"/>
        <v>0</v>
      </c>
      <c r="U183" s="185">
        <f t="shared" si="12"/>
        <v>0</v>
      </c>
      <c r="V183" s="185"/>
      <c r="W183" s="185">
        <f t="shared" si="13"/>
        <v>-384</v>
      </c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45"/>
      <c r="AI183" s="145"/>
    </row>
    <row r="184" spans="1:35">
      <c r="A184" s="145">
        <v>180</v>
      </c>
      <c r="B184" s="184" t="s">
        <v>1254</v>
      </c>
      <c r="C184" s="204"/>
      <c r="D184" s="186" t="s">
        <v>1255</v>
      </c>
      <c r="E184" s="185"/>
      <c r="F184" s="187"/>
      <c r="G184" s="145" t="s">
        <v>992</v>
      </c>
      <c r="H184" s="188"/>
      <c r="I184" s="188" t="s">
        <v>993</v>
      </c>
      <c r="J184" s="185"/>
      <c r="K184" s="185"/>
      <c r="L184" s="185">
        <v>834</v>
      </c>
      <c r="M184" s="185"/>
      <c r="N184" s="185">
        <f t="shared" si="14"/>
        <v>834</v>
      </c>
      <c r="O184" s="196">
        <v>574</v>
      </c>
      <c r="P184" s="185"/>
      <c r="Q184" s="185"/>
      <c r="R184" s="185">
        <f t="shared" si="10"/>
        <v>0</v>
      </c>
      <c r="S184" s="185"/>
      <c r="T184" s="185">
        <f t="shared" si="11"/>
        <v>0</v>
      </c>
      <c r="U184" s="185">
        <f t="shared" si="12"/>
        <v>-260</v>
      </c>
      <c r="V184" s="185"/>
      <c r="W184" s="185">
        <f t="shared" si="13"/>
        <v>-834</v>
      </c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45"/>
      <c r="AI184" s="145"/>
    </row>
    <row r="185" spans="1:35">
      <c r="A185" s="145">
        <v>181</v>
      </c>
      <c r="B185" s="184" t="s">
        <v>1256</v>
      </c>
      <c r="C185" s="204"/>
      <c r="D185" s="186" t="s">
        <v>1257</v>
      </c>
      <c r="E185" s="185"/>
      <c r="F185" s="187"/>
      <c r="G185" s="145" t="s">
        <v>992</v>
      </c>
      <c r="H185" s="188"/>
      <c r="I185" s="188" t="s">
        <v>993</v>
      </c>
      <c r="J185" s="185"/>
      <c r="K185" s="185"/>
      <c r="L185" s="185">
        <v>419</v>
      </c>
      <c r="M185" s="185"/>
      <c r="N185" s="185">
        <f t="shared" si="14"/>
        <v>419</v>
      </c>
      <c r="O185" s="196">
        <v>577</v>
      </c>
      <c r="P185" s="185"/>
      <c r="Q185" s="185"/>
      <c r="R185" s="185">
        <f t="shared" ref="R185:R248" si="15">IF((O185-L185)&gt;0,O185-L185,0)</f>
        <v>158</v>
      </c>
      <c r="S185" s="185"/>
      <c r="T185" s="185">
        <f t="shared" ref="T185:T248" si="16">IF((Q185-N185)&gt;0,Q185-N185,0)</f>
        <v>0</v>
      </c>
      <c r="U185" s="185">
        <f t="shared" ref="U185:U248" si="17">IF((O185-L185)&lt;0,O185-L185,0)</f>
        <v>0</v>
      </c>
      <c r="V185" s="185"/>
      <c r="W185" s="185">
        <f t="shared" ref="W185:W248" si="18">IF((Q185-N185)&lt;0,Q185-N185,0)</f>
        <v>-419</v>
      </c>
      <c r="X185" s="185"/>
      <c r="Y185" s="185"/>
      <c r="Z185" s="185"/>
      <c r="AA185" s="185"/>
      <c r="AB185" s="185"/>
      <c r="AC185" s="185"/>
      <c r="AD185" s="185"/>
      <c r="AE185" s="185"/>
      <c r="AF185" s="185"/>
      <c r="AG185" s="185"/>
      <c r="AH185" s="145"/>
      <c r="AI185" s="145"/>
    </row>
    <row r="186" spans="1:35">
      <c r="A186" s="145">
        <v>182</v>
      </c>
      <c r="B186" s="184" t="s">
        <v>441</v>
      </c>
      <c r="C186" s="204"/>
      <c r="D186" s="186" t="s">
        <v>442</v>
      </c>
      <c r="E186" s="185"/>
      <c r="F186" s="187"/>
      <c r="G186" s="145" t="s">
        <v>992</v>
      </c>
      <c r="H186" s="188"/>
      <c r="I186" s="188" t="s">
        <v>993</v>
      </c>
      <c r="J186" s="185"/>
      <c r="K186" s="185"/>
      <c r="L186" s="185">
        <v>303</v>
      </c>
      <c r="M186" s="185"/>
      <c r="N186" s="185">
        <f t="shared" si="14"/>
        <v>303</v>
      </c>
      <c r="O186" s="196">
        <v>504</v>
      </c>
      <c r="P186" s="185"/>
      <c r="Q186" s="185"/>
      <c r="R186" s="185">
        <f t="shared" si="15"/>
        <v>201</v>
      </c>
      <c r="S186" s="185"/>
      <c r="T186" s="185">
        <f t="shared" si="16"/>
        <v>0</v>
      </c>
      <c r="U186" s="185">
        <f t="shared" si="17"/>
        <v>0</v>
      </c>
      <c r="V186" s="185"/>
      <c r="W186" s="185">
        <f t="shared" si="18"/>
        <v>-303</v>
      </c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45"/>
      <c r="AI186" s="145"/>
    </row>
    <row r="187" spans="1:35">
      <c r="A187" s="145">
        <v>183</v>
      </c>
      <c r="B187" s="184" t="s">
        <v>1258</v>
      </c>
      <c r="C187" s="204"/>
      <c r="D187" s="186" t="s">
        <v>1259</v>
      </c>
      <c r="E187" s="185"/>
      <c r="F187" s="187"/>
      <c r="G187" s="145" t="s">
        <v>992</v>
      </c>
      <c r="H187" s="188"/>
      <c r="I187" s="188" t="s">
        <v>993</v>
      </c>
      <c r="J187" s="185"/>
      <c r="K187" s="185"/>
      <c r="L187" s="185">
        <v>729</v>
      </c>
      <c r="M187" s="185"/>
      <c r="N187" s="185">
        <f t="shared" si="14"/>
        <v>729</v>
      </c>
      <c r="O187" s="196">
        <v>696</v>
      </c>
      <c r="P187" s="185"/>
      <c r="Q187" s="185"/>
      <c r="R187" s="185">
        <f t="shared" si="15"/>
        <v>0</v>
      </c>
      <c r="S187" s="185"/>
      <c r="T187" s="185">
        <f t="shared" si="16"/>
        <v>0</v>
      </c>
      <c r="U187" s="185">
        <f t="shared" si="17"/>
        <v>-33</v>
      </c>
      <c r="V187" s="185"/>
      <c r="W187" s="185">
        <f t="shared" si="18"/>
        <v>-729</v>
      </c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45"/>
      <c r="AI187" s="145"/>
    </row>
    <row r="188" spans="1:35">
      <c r="A188" s="145">
        <v>184</v>
      </c>
      <c r="B188" s="184" t="s">
        <v>1260</v>
      </c>
      <c r="C188" s="204"/>
      <c r="D188" s="186" t="s">
        <v>1261</v>
      </c>
      <c r="E188" s="185"/>
      <c r="F188" s="187"/>
      <c r="G188" s="145" t="s">
        <v>992</v>
      </c>
      <c r="H188" s="188"/>
      <c r="I188" s="188" t="s">
        <v>993</v>
      </c>
      <c r="J188" s="185"/>
      <c r="K188" s="185"/>
      <c r="L188" s="185">
        <v>659</v>
      </c>
      <c r="M188" s="185"/>
      <c r="N188" s="185">
        <f t="shared" si="14"/>
        <v>659</v>
      </c>
      <c r="O188" s="196">
        <v>672</v>
      </c>
      <c r="P188" s="185"/>
      <c r="Q188" s="185"/>
      <c r="R188" s="185">
        <f t="shared" si="15"/>
        <v>13</v>
      </c>
      <c r="S188" s="185"/>
      <c r="T188" s="185">
        <f t="shared" si="16"/>
        <v>0</v>
      </c>
      <c r="U188" s="185">
        <f t="shared" si="17"/>
        <v>0</v>
      </c>
      <c r="V188" s="185"/>
      <c r="W188" s="185">
        <f t="shared" si="18"/>
        <v>-659</v>
      </c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45"/>
      <c r="AI188" s="145"/>
    </row>
    <row r="189" spans="1:35">
      <c r="A189" s="145">
        <v>185</v>
      </c>
      <c r="B189" s="184" t="s">
        <v>1262</v>
      </c>
      <c r="C189" s="204"/>
      <c r="D189" s="186" t="s">
        <v>1263</v>
      </c>
      <c r="E189" s="185"/>
      <c r="F189" s="187"/>
      <c r="G189" s="145" t="s">
        <v>992</v>
      </c>
      <c r="H189" s="188"/>
      <c r="I189" s="188" t="s">
        <v>993</v>
      </c>
      <c r="J189" s="185"/>
      <c r="K189" s="185"/>
      <c r="L189" s="185">
        <v>1655</v>
      </c>
      <c r="M189" s="185"/>
      <c r="N189" s="185">
        <f t="shared" si="14"/>
        <v>1655</v>
      </c>
      <c r="O189" s="196">
        <v>1980</v>
      </c>
      <c r="P189" s="185"/>
      <c r="Q189" s="185"/>
      <c r="R189" s="185">
        <f t="shared" si="15"/>
        <v>325</v>
      </c>
      <c r="S189" s="185"/>
      <c r="T189" s="185">
        <f t="shared" si="16"/>
        <v>0</v>
      </c>
      <c r="U189" s="185">
        <f t="shared" si="17"/>
        <v>0</v>
      </c>
      <c r="V189" s="185"/>
      <c r="W189" s="185">
        <f t="shared" si="18"/>
        <v>-1655</v>
      </c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45"/>
      <c r="AI189" s="145"/>
    </row>
    <row r="190" spans="1:35">
      <c r="A190" s="145">
        <v>186</v>
      </c>
      <c r="B190" s="184" t="s">
        <v>443</v>
      </c>
      <c r="C190" s="204"/>
      <c r="D190" s="186" t="s">
        <v>444</v>
      </c>
      <c r="E190" s="185"/>
      <c r="F190" s="187"/>
      <c r="G190" s="145" t="s">
        <v>992</v>
      </c>
      <c r="H190" s="188"/>
      <c r="I190" s="188" t="s">
        <v>993</v>
      </c>
      <c r="J190" s="185"/>
      <c r="K190" s="185"/>
      <c r="L190" s="185">
        <v>45588</v>
      </c>
      <c r="M190" s="185"/>
      <c r="N190" s="185">
        <f t="shared" si="14"/>
        <v>45588</v>
      </c>
      <c r="O190" s="196">
        <v>1820</v>
      </c>
      <c r="P190" s="185"/>
      <c r="Q190" s="185"/>
      <c r="R190" s="185">
        <f t="shared" si="15"/>
        <v>0</v>
      </c>
      <c r="S190" s="185"/>
      <c r="T190" s="185">
        <f t="shared" si="16"/>
        <v>0</v>
      </c>
      <c r="U190" s="185">
        <f t="shared" si="17"/>
        <v>-43768</v>
      </c>
      <c r="V190" s="185"/>
      <c r="W190" s="185">
        <f t="shared" si="18"/>
        <v>-45588</v>
      </c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45"/>
      <c r="AI190" s="145"/>
    </row>
    <row r="191" spans="1:35">
      <c r="A191" s="145">
        <v>187</v>
      </c>
      <c r="B191" s="184" t="s">
        <v>445</v>
      </c>
      <c r="C191" s="204"/>
      <c r="D191" s="186" t="s">
        <v>446</v>
      </c>
      <c r="E191" s="185"/>
      <c r="F191" s="187"/>
      <c r="G191" s="145" t="s">
        <v>992</v>
      </c>
      <c r="H191" s="188"/>
      <c r="I191" s="188" t="s">
        <v>993</v>
      </c>
      <c r="J191" s="185"/>
      <c r="K191" s="185"/>
      <c r="L191" s="185">
        <v>7356</v>
      </c>
      <c r="M191" s="185"/>
      <c r="N191" s="185">
        <f t="shared" si="14"/>
        <v>7356</v>
      </c>
      <c r="O191" s="196">
        <v>41</v>
      </c>
      <c r="P191" s="185"/>
      <c r="Q191" s="185"/>
      <c r="R191" s="185">
        <f t="shared" si="15"/>
        <v>0</v>
      </c>
      <c r="S191" s="185"/>
      <c r="T191" s="185">
        <f t="shared" si="16"/>
        <v>0</v>
      </c>
      <c r="U191" s="185">
        <f t="shared" si="17"/>
        <v>-7315</v>
      </c>
      <c r="V191" s="185"/>
      <c r="W191" s="185">
        <f t="shared" si="18"/>
        <v>-7356</v>
      </c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45"/>
      <c r="AI191" s="145"/>
    </row>
    <row r="192" spans="1:35">
      <c r="A192" s="145">
        <v>188</v>
      </c>
      <c r="B192" s="184" t="s">
        <v>447</v>
      </c>
      <c r="C192" s="204"/>
      <c r="D192" s="186" t="s">
        <v>448</v>
      </c>
      <c r="E192" s="185"/>
      <c r="F192" s="187"/>
      <c r="G192" s="145" t="s">
        <v>992</v>
      </c>
      <c r="H192" s="188"/>
      <c r="I192" s="188" t="s">
        <v>993</v>
      </c>
      <c r="J192" s="185"/>
      <c r="K192" s="185"/>
      <c r="L192" s="185">
        <v>1459</v>
      </c>
      <c r="M192" s="185"/>
      <c r="N192" s="185">
        <f t="shared" si="14"/>
        <v>1459</v>
      </c>
      <c r="O192" s="196">
        <v>7041</v>
      </c>
      <c r="P192" s="185"/>
      <c r="Q192" s="185"/>
      <c r="R192" s="185">
        <f t="shared" si="15"/>
        <v>5582</v>
      </c>
      <c r="S192" s="185"/>
      <c r="T192" s="185">
        <f t="shared" si="16"/>
        <v>0</v>
      </c>
      <c r="U192" s="185">
        <f t="shared" si="17"/>
        <v>0</v>
      </c>
      <c r="V192" s="185"/>
      <c r="W192" s="185">
        <f t="shared" si="18"/>
        <v>-1459</v>
      </c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45"/>
      <c r="AI192" s="145"/>
    </row>
    <row r="193" spans="1:35">
      <c r="A193" s="145">
        <v>189</v>
      </c>
      <c r="B193" s="184" t="s">
        <v>1264</v>
      </c>
      <c r="C193" s="204"/>
      <c r="D193" s="186" t="s">
        <v>1265</v>
      </c>
      <c r="E193" s="185"/>
      <c r="F193" s="187"/>
      <c r="G193" s="145" t="s">
        <v>992</v>
      </c>
      <c r="H193" s="188"/>
      <c r="I193" s="188" t="s">
        <v>993</v>
      </c>
      <c r="J193" s="185"/>
      <c r="K193" s="185"/>
      <c r="L193" s="185">
        <v>268</v>
      </c>
      <c r="M193" s="185"/>
      <c r="N193" s="185">
        <f t="shared" si="14"/>
        <v>268</v>
      </c>
      <c r="O193" s="196">
        <v>91</v>
      </c>
      <c r="P193" s="185"/>
      <c r="Q193" s="185"/>
      <c r="R193" s="185">
        <f t="shared" si="15"/>
        <v>0</v>
      </c>
      <c r="S193" s="185"/>
      <c r="T193" s="185">
        <f t="shared" si="16"/>
        <v>0</v>
      </c>
      <c r="U193" s="185">
        <f t="shared" si="17"/>
        <v>-177</v>
      </c>
      <c r="V193" s="185"/>
      <c r="W193" s="185">
        <f t="shared" si="18"/>
        <v>-268</v>
      </c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45"/>
      <c r="AI193" s="145"/>
    </row>
    <row r="194" spans="1:35">
      <c r="A194" s="145">
        <v>190</v>
      </c>
      <c r="B194" s="184" t="s">
        <v>449</v>
      </c>
      <c r="C194" s="204"/>
      <c r="D194" s="186" t="s">
        <v>450</v>
      </c>
      <c r="E194" s="185"/>
      <c r="F194" s="187"/>
      <c r="G194" s="145" t="s">
        <v>992</v>
      </c>
      <c r="H194" s="188"/>
      <c r="I194" s="188" t="s">
        <v>993</v>
      </c>
      <c r="J194" s="185"/>
      <c r="K194" s="185"/>
      <c r="L194" s="185">
        <v>550</v>
      </c>
      <c r="M194" s="185"/>
      <c r="N194" s="185">
        <f t="shared" si="14"/>
        <v>550</v>
      </c>
      <c r="O194" s="196">
        <v>862</v>
      </c>
      <c r="P194" s="185"/>
      <c r="Q194" s="185"/>
      <c r="R194" s="185">
        <f t="shared" si="15"/>
        <v>312</v>
      </c>
      <c r="S194" s="185"/>
      <c r="T194" s="185">
        <f t="shared" si="16"/>
        <v>0</v>
      </c>
      <c r="U194" s="185">
        <f t="shared" si="17"/>
        <v>0</v>
      </c>
      <c r="V194" s="185"/>
      <c r="W194" s="185">
        <f t="shared" si="18"/>
        <v>-550</v>
      </c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45"/>
      <c r="AI194" s="145"/>
    </row>
    <row r="195" spans="1:35">
      <c r="A195" s="145">
        <v>191</v>
      </c>
      <c r="B195" s="184" t="s">
        <v>451</v>
      </c>
      <c r="C195" s="204"/>
      <c r="D195" s="186" t="s">
        <v>452</v>
      </c>
      <c r="E195" s="185"/>
      <c r="F195" s="187"/>
      <c r="G195" s="145" t="s">
        <v>992</v>
      </c>
      <c r="H195" s="188"/>
      <c r="I195" s="188" t="s">
        <v>993</v>
      </c>
      <c r="J195" s="185"/>
      <c r="K195" s="185"/>
      <c r="L195" s="185">
        <v>400</v>
      </c>
      <c r="M195" s="185"/>
      <c r="N195" s="185">
        <f t="shared" si="14"/>
        <v>400</v>
      </c>
      <c r="O195" s="196">
        <v>259</v>
      </c>
      <c r="P195" s="185"/>
      <c r="Q195" s="185"/>
      <c r="R195" s="185">
        <f t="shared" si="15"/>
        <v>0</v>
      </c>
      <c r="S195" s="185"/>
      <c r="T195" s="185">
        <f t="shared" si="16"/>
        <v>0</v>
      </c>
      <c r="U195" s="185">
        <f t="shared" si="17"/>
        <v>-141</v>
      </c>
      <c r="V195" s="185"/>
      <c r="W195" s="185">
        <f t="shared" si="18"/>
        <v>-400</v>
      </c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45"/>
      <c r="AI195" s="145"/>
    </row>
    <row r="196" spans="1:35">
      <c r="A196" s="145">
        <v>192</v>
      </c>
      <c r="B196" s="184" t="s">
        <v>453</v>
      </c>
      <c r="C196" s="204"/>
      <c r="D196" s="186" t="s">
        <v>454</v>
      </c>
      <c r="E196" s="185"/>
      <c r="F196" s="187"/>
      <c r="G196" s="145" t="s">
        <v>992</v>
      </c>
      <c r="H196" s="188"/>
      <c r="I196" s="188" t="s">
        <v>993</v>
      </c>
      <c r="J196" s="185"/>
      <c r="K196" s="185"/>
      <c r="L196" s="185">
        <v>65</v>
      </c>
      <c r="M196" s="185"/>
      <c r="N196" s="185">
        <f t="shared" si="14"/>
        <v>65</v>
      </c>
      <c r="O196" s="196">
        <v>292</v>
      </c>
      <c r="P196" s="185"/>
      <c r="Q196" s="185"/>
      <c r="R196" s="185">
        <f t="shared" si="15"/>
        <v>227</v>
      </c>
      <c r="S196" s="185"/>
      <c r="T196" s="185">
        <f t="shared" si="16"/>
        <v>0</v>
      </c>
      <c r="U196" s="185">
        <f t="shared" si="17"/>
        <v>0</v>
      </c>
      <c r="V196" s="185"/>
      <c r="W196" s="185">
        <f t="shared" si="18"/>
        <v>-65</v>
      </c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45"/>
      <c r="AI196" s="145"/>
    </row>
    <row r="197" spans="1:35">
      <c r="A197" s="145">
        <v>193</v>
      </c>
      <c r="B197" s="184" t="s">
        <v>455</v>
      </c>
      <c r="C197" s="204"/>
      <c r="D197" s="186" t="s">
        <v>456</v>
      </c>
      <c r="E197" s="185"/>
      <c r="F197" s="187"/>
      <c r="G197" s="145" t="s">
        <v>992</v>
      </c>
      <c r="H197" s="188"/>
      <c r="I197" s="188" t="s">
        <v>993</v>
      </c>
      <c r="J197" s="185"/>
      <c r="K197" s="185"/>
      <c r="L197" s="185">
        <v>563</v>
      </c>
      <c r="M197" s="185"/>
      <c r="N197" s="185">
        <f t="shared" si="14"/>
        <v>563</v>
      </c>
      <c r="O197" s="196">
        <v>511</v>
      </c>
      <c r="P197" s="185"/>
      <c r="Q197" s="185"/>
      <c r="R197" s="185">
        <f t="shared" si="15"/>
        <v>0</v>
      </c>
      <c r="S197" s="185"/>
      <c r="T197" s="185">
        <f t="shared" si="16"/>
        <v>0</v>
      </c>
      <c r="U197" s="185">
        <f t="shared" si="17"/>
        <v>-52</v>
      </c>
      <c r="V197" s="185"/>
      <c r="W197" s="185">
        <f t="shared" si="18"/>
        <v>-563</v>
      </c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45"/>
      <c r="AI197" s="145"/>
    </row>
    <row r="198" spans="1:35">
      <c r="A198" s="145">
        <v>194</v>
      </c>
      <c r="B198" s="184" t="s">
        <v>459</v>
      </c>
      <c r="C198" s="204"/>
      <c r="D198" s="186" t="s">
        <v>460</v>
      </c>
      <c r="E198" s="185"/>
      <c r="F198" s="187"/>
      <c r="G198" s="145" t="s">
        <v>992</v>
      </c>
      <c r="H198" s="188"/>
      <c r="I198" s="188" t="s">
        <v>993</v>
      </c>
      <c r="J198" s="185"/>
      <c r="K198" s="185"/>
      <c r="L198" s="185">
        <v>1334</v>
      </c>
      <c r="M198" s="185"/>
      <c r="N198" s="185">
        <f t="shared" ref="N198:N261" si="19">L198-M198</f>
        <v>1334</v>
      </c>
      <c r="O198" s="196">
        <v>962</v>
      </c>
      <c r="P198" s="185"/>
      <c r="Q198" s="185"/>
      <c r="R198" s="185">
        <f t="shared" si="15"/>
        <v>0</v>
      </c>
      <c r="S198" s="185"/>
      <c r="T198" s="185">
        <f t="shared" si="16"/>
        <v>0</v>
      </c>
      <c r="U198" s="185">
        <f t="shared" si="17"/>
        <v>-372</v>
      </c>
      <c r="V198" s="185"/>
      <c r="W198" s="185">
        <f t="shared" si="18"/>
        <v>-1334</v>
      </c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45"/>
      <c r="AI198" s="145"/>
    </row>
    <row r="199" spans="1:35">
      <c r="A199" s="145">
        <v>195</v>
      </c>
      <c r="B199" s="184" t="s">
        <v>1266</v>
      </c>
      <c r="C199" s="204"/>
      <c r="D199" s="186" t="s">
        <v>1267</v>
      </c>
      <c r="E199" s="185"/>
      <c r="F199" s="187"/>
      <c r="G199" s="145" t="s">
        <v>992</v>
      </c>
      <c r="H199" s="188"/>
      <c r="I199" s="188" t="s">
        <v>993</v>
      </c>
      <c r="J199" s="185"/>
      <c r="K199" s="185"/>
      <c r="L199" s="185">
        <v>219</v>
      </c>
      <c r="M199" s="185"/>
      <c r="N199" s="185">
        <f t="shared" si="19"/>
        <v>219</v>
      </c>
      <c r="O199" s="196">
        <v>180</v>
      </c>
      <c r="P199" s="185"/>
      <c r="Q199" s="185"/>
      <c r="R199" s="185">
        <f t="shared" si="15"/>
        <v>0</v>
      </c>
      <c r="S199" s="185"/>
      <c r="T199" s="185">
        <f t="shared" si="16"/>
        <v>0</v>
      </c>
      <c r="U199" s="185">
        <f t="shared" si="17"/>
        <v>-39</v>
      </c>
      <c r="V199" s="185"/>
      <c r="W199" s="185">
        <f t="shared" si="18"/>
        <v>-219</v>
      </c>
      <c r="X199" s="185"/>
      <c r="Y199" s="185"/>
      <c r="Z199" s="185"/>
      <c r="AA199" s="185"/>
      <c r="AB199" s="185"/>
      <c r="AC199" s="185"/>
      <c r="AD199" s="185"/>
      <c r="AE199" s="185"/>
      <c r="AF199" s="185"/>
      <c r="AG199" s="185"/>
      <c r="AH199" s="145"/>
      <c r="AI199" s="145"/>
    </row>
    <row r="200" spans="1:35">
      <c r="A200" s="145">
        <v>196</v>
      </c>
      <c r="B200" s="184" t="s">
        <v>1268</v>
      </c>
      <c r="C200" s="204"/>
      <c r="D200" s="186" t="s">
        <v>1269</v>
      </c>
      <c r="E200" s="185"/>
      <c r="F200" s="187"/>
      <c r="G200" s="145" t="s">
        <v>992</v>
      </c>
      <c r="H200" s="188"/>
      <c r="I200" s="188" t="s">
        <v>993</v>
      </c>
      <c r="J200" s="185"/>
      <c r="K200" s="185"/>
      <c r="L200" s="185">
        <v>516</v>
      </c>
      <c r="M200" s="185"/>
      <c r="N200" s="185">
        <f t="shared" si="19"/>
        <v>516</v>
      </c>
      <c r="O200" s="196">
        <v>650</v>
      </c>
      <c r="P200" s="185"/>
      <c r="Q200" s="185"/>
      <c r="R200" s="185">
        <f t="shared" si="15"/>
        <v>134</v>
      </c>
      <c r="S200" s="185"/>
      <c r="T200" s="185">
        <f t="shared" si="16"/>
        <v>0</v>
      </c>
      <c r="U200" s="185">
        <f t="shared" si="17"/>
        <v>0</v>
      </c>
      <c r="V200" s="185"/>
      <c r="W200" s="185">
        <f t="shared" si="18"/>
        <v>-516</v>
      </c>
      <c r="X200" s="185"/>
      <c r="Y200" s="185"/>
      <c r="Z200" s="185"/>
      <c r="AA200" s="185"/>
      <c r="AB200" s="185"/>
      <c r="AC200" s="185"/>
      <c r="AD200" s="185"/>
      <c r="AE200" s="185"/>
      <c r="AF200" s="185"/>
      <c r="AG200" s="185"/>
      <c r="AH200" s="145"/>
      <c r="AI200" s="145"/>
    </row>
    <row r="201" spans="1:35">
      <c r="A201" s="145">
        <v>197</v>
      </c>
      <c r="B201" s="184" t="s">
        <v>1270</v>
      </c>
      <c r="C201" s="204"/>
      <c r="D201" s="186" t="s">
        <v>1271</v>
      </c>
      <c r="E201" s="185"/>
      <c r="F201" s="187"/>
      <c r="G201" s="145" t="s">
        <v>992</v>
      </c>
      <c r="H201" s="188"/>
      <c r="I201" s="188" t="s">
        <v>993</v>
      </c>
      <c r="J201" s="185"/>
      <c r="K201" s="185"/>
      <c r="L201" s="185">
        <v>8</v>
      </c>
      <c r="M201" s="185"/>
      <c r="N201" s="185">
        <f t="shared" si="19"/>
        <v>8</v>
      </c>
      <c r="O201" s="196">
        <v>4</v>
      </c>
      <c r="P201" s="185"/>
      <c r="Q201" s="185"/>
      <c r="R201" s="185">
        <f t="shared" si="15"/>
        <v>0</v>
      </c>
      <c r="S201" s="185"/>
      <c r="T201" s="185">
        <f t="shared" si="16"/>
        <v>0</v>
      </c>
      <c r="U201" s="185">
        <f t="shared" si="17"/>
        <v>-4</v>
      </c>
      <c r="V201" s="185"/>
      <c r="W201" s="185">
        <f t="shared" si="18"/>
        <v>-8</v>
      </c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45"/>
      <c r="AI201" s="145"/>
    </row>
    <row r="202" spans="1:35">
      <c r="A202" s="145">
        <v>198</v>
      </c>
      <c r="B202" s="184" t="s">
        <v>1272</v>
      </c>
      <c r="C202" s="204"/>
      <c r="D202" s="186" t="s">
        <v>1273</v>
      </c>
      <c r="E202" s="185"/>
      <c r="F202" s="187"/>
      <c r="G202" s="145" t="s">
        <v>992</v>
      </c>
      <c r="H202" s="188"/>
      <c r="I202" s="188" t="s">
        <v>993</v>
      </c>
      <c r="J202" s="185"/>
      <c r="K202" s="185"/>
      <c r="L202" s="185">
        <v>312</v>
      </c>
      <c r="M202" s="185"/>
      <c r="N202" s="185">
        <f t="shared" si="19"/>
        <v>312</v>
      </c>
      <c r="O202" s="196">
        <v>63</v>
      </c>
      <c r="P202" s="185"/>
      <c r="Q202" s="185"/>
      <c r="R202" s="185">
        <f t="shared" si="15"/>
        <v>0</v>
      </c>
      <c r="S202" s="185"/>
      <c r="T202" s="185">
        <f t="shared" si="16"/>
        <v>0</v>
      </c>
      <c r="U202" s="185">
        <f t="shared" si="17"/>
        <v>-249</v>
      </c>
      <c r="V202" s="185"/>
      <c r="W202" s="185">
        <f t="shared" si="18"/>
        <v>-312</v>
      </c>
      <c r="X202" s="185"/>
      <c r="Y202" s="185"/>
      <c r="Z202" s="185"/>
      <c r="AA202" s="185"/>
      <c r="AB202" s="185"/>
      <c r="AC202" s="185"/>
      <c r="AD202" s="185"/>
      <c r="AE202" s="185"/>
      <c r="AF202" s="185"/>
      <c r="AG202" s="185"/>
      <c r="AH202" s="145"/>
      <c r="AI202" s="145"/>
    </row>
    <row r="203" spans="1:35">
      <c r="A203" s="145">
        <v>199</v>
      </c>
      <c r="B203" s="184" t="s">
        <v>1274</v>
      </c>
      <c r="C203" s="204"/>
      <c r="D203" s="186" t="s">
        <v>1275</v>
      </c>
      <c r="E203" s="185"/>
      <c r="F203" s="187"/>
      <c r="G203" s="145" t="s">
        <v>992</v>
      </c>
      <c r="H203" s="188"/>
      <c r="I203" s="188" t="s">
        <v>993</v>
      </c>
      <c r="J203" s="185"/>
      <c r="K203" s="185"/>
      <c r="L203" s="185">
        <v>447</v>
      </c>
      <c r="M203" s="185"/>
      <c r="N203" s="185">
        <f t="shared" si="19"/>
        <v>447</v>
      </c>
      <c r="O203" s="196">
        <v>509</v>
      </c>
      <c r="P203" s="185"/>
      <c r="Q203" s="185"/>
      <c r="R203" s="185">
        <f t="shared" si="15"/>
        <v>62</v>
      </c>
      <c r="S203" s="185"/>
      <c r="T203" s="185">
        <f t="shared" si="16"/>
        <v>0</v>
      </c>
      <c r="U203" s="185">
        <f t="shared" si="17"/>
        <v>0</v>
      </c>
      <c r="V203" s="185"/>
      <c r="W203" s="185">
        <f t="shared" si="18"/>
        <v>-447</v>
      </c>
      <c r="X203" s="185"/>
      <c r="Y203" s="185"/>
      <c r="Z203" s="185"/>
      <c r="AA203" s="185"/>
      <c r="AB203" s="185"/>
      <c r="AC203" s="185"/>
      <c r="AD203" s="185"/>
      <c r="AE203" s="185"/>
      <c r="AF203" s="185"/>
      <c r="AG203" s="185"/>
      <c r="AH203" s="145"/>
      <c r="AI203" s="145"/>
    </row>
    <row r="204" spans="1:35">
      <c r="A204" s="145">
        <v>200</v>
      </c>
      <c r="B204" s="184" t="s">
        <v>1276</v>
      </c>
      <c r="C204" s="204"/>
      <c r="D204" s="186" t="s">
        <v>1277</v>
      </c>
      <c r="E204" s="185"/>
      <c r="F204" s="187"/>
      <c r="G204" s="145" t="s">
        <v>992</v>
      </c>
      <c r="H204" s="188"/>
      <c r="I204" s="188" t="s">
        <v>993</v>
      </c>
      <c r="J204" s="185"/>
      <c r="K204" s="185"/>
      <c r="L204" s="185">
        <v>9</v>
      </c>
      <c r="M204" s="185"/>
      <c r="N204" s="185">
        <f t="shared" si="19"/>
        <v>9</v>
      </c>
      <c r="O204" s="196">
        <v>450</v>
      </c>
      <c r="P204" s="185"/>
      <c r="Q204" s="185"/>
      <c r="R204" s="185">
        <f t="shared" si="15"/>
        <v>441</v>
      </c>
      <c r="S204" s="185"/>
      <c r="T204" s="185">
        <f t="shared" si="16"/>
        <v>0</v>
      </c>
      <c r="U204" s="185">
        <f t="shared" si="17"/>
        <v>0</v>
      </c>
      <c r="V204" s="185"/>
      <c r="W204" s="185">
        <f t="shared" si="18"/>
        <v>-9</v>
      </c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  <c r="AH204" s="145"/>
      <c r="AI204" s="145"/>
    </row>
    <row r="205" spans="1:35">
      <c r="A205" s="145">
        <v>201</v>
      </c>
      <c r="B205" s="184" t="s">
        <v>1278</v>
      </c>
      <c r="C205" s="204"/>
      <c r="D205" s="186" t="s">
        <v>1279</v>
      </c>
      <c r="E205" s="185"/>
      <c r="F205" s="187"/>
      <c r="G205" s="145" t="s">
        <v>992</v>
      </c>
      <c r="H205" s="188"/>
      <c r="I205" s="188" t="s">
        <v>993</v>
      </c>
      <c r="J205" s="185"/>
      <c r="K205" s="185"/>
      <c r="L205" s="185">
        <v>2360</v>
      </c>
      <c r="M205" s="185"/>
      <c r="N205" s="185">
        <f t="shared" si="19"/>
        <v>2360</v>
      </c>
      <c r="O205" s="196">
        <v>2044</v>
      </c>
      <c r="P205" s="185"/>
      <c r="Q205" s="185"/>
      <c r="R205" s="185">
        <f t="shared" si="15"/>
        <v>0</v>
      </c>
      <c r="S205" s="185"/>
      <c r="T205" s="185">
        <f t="shared" si="16"/>
        <v>0</v>
      </c>
      <c r="U205" s="185">
        <f t="shared" si="17"/>
        <v>-316</v>
      </c>
      <c r="V205" s="185"/>
      <c r="W205" s="185">
        <f t="shared" si="18"/>
        <v>-2360</v>
      </c>
      <c r="X205" s="185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45"/>
      <c r="AI205" s="145"/>
    </row>
    <row r="206" spans="1:35">
      <c r="A206" s="145">
        <v>202</v>
      </c>
      <c r="B206" s="184" t="s">
        <v>1280</v>
      </c>
      <c r="C206" s="204"/>
      <c r="D206" s="186" t="s">
        <v>1281</v>
      </c>
      <c r="E206" s="185"/>
      <c r="F206" s="187"/>
      <c r="G206" s="145" t="s">
        <v>992</v>
      </c>
      <c r="H206" s="188"/>
      <c r="I206" s="188" t="s">
        <v>993</v>
      </c>
      <c r="J206" s="185"/>
      <c r="K206" s="185"/>
      <c r="L206" s="185">
        <v>734</v>
      </c>
      <c r="M206" s="185"/>
      <c r="N206" s="185">
        <f t="shared" si="19"/>
        <v>734</v>
      </c>
      <c r="O206" s="196">
        <v>856</v>
      </c>
      <c r="P206" s="185"/>
      <c r="Q206" s="185"/>
      <c r="R206" s="185">
        <f t="shared" si="15"/>
        <v>122</v>
      </c>
      <c r="S206" s="185"/>
      <c r="T206" s="185">
        <f t="shared" si="16"/>
        <v>0</v>
      </c>
      <c r="U206" s="185">
        <f t="shared" si="17"/>
        <v>0</v>
      </c>
      <c r="V206" s="185"/>
      <c r="W206" s="185">
        <f t="shared" si="18"/>
        <v>-734</v>
      </c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45"/>
      <c r="AI206" s="145"/>
    </row>
    <row r="207" spans="1:35">
      <c r="A207" s="145">
        <v>203</v>
      </c>
      <c r="B207" s="184" t="s">
        <v>1282</v>
      </c>
      <c r="C207" s="204"/>
      <c r="D207" s="186" t="s">
        <v>1283</v>
      </c>
      <c r="E207" s="185"/>
      <c r="F207" s="187"/>
      <c r="G207" s="145" t="s">
        <v>992</v>
      </c>
      <c r="H207" s="188"/>
      <c r="I207" s="188" t="s">
        <v>993</v>
      </c>
      <c r="J207" s="185"/>
      <c r="K207" s="185"/>
      <c r="L207" s="185">
        <v>625</v>
      </c>
      <c r="M207" s="185"/>
      <c r="N207" s="185">
        <f t="shared" si="19"/>
        <v>625</v>
      </c>
      <c r="O207" s="196">
        <v>1277</v>
      </c>
      <c r="P207" s="185"/>
      <c r="Q207" s="185"/>
      <c r="R207" s="185">
        <f t="shared" si="15"/>
        <v>652</v>
      </c>
      <c r="S207" s="185"/>
      <c r="T207" s="185">
        <f t="shared" si="16"/>
        <v>0</v>
      </c>
      <c r="U207" s="185">
        <f t="shared" si="17"/>
        <v>0</v>
      </c>
      <c r="V207" s="185"/>
      <c r="W207" s="185">
        <f t="shared" si="18"/>
        <v>-625</v>
      </c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45"/>
      <c r="AI207" s="145"/>
    </row>
    <row r="208" spans="1:35">
      <c r="A208" s="145">
        <v>204</v>
      </c>
      <c r="B208" s="184" t="s">
        <v>1284</v>
      </c>
      <c r="C208" s="204"/>
      <c r="D208" s="186" t="s">
        <v>1285</v>
      </c>
      <c r="E208" s="185"/>
      <c r="F208" s="187"/>
      <c r="G208" s="145" t="s">
        <v>992</v>
      </c>
      <c r="H208" s="188"/>
      <c r="I208" s="188" t="s">
        <v>993</v>
      </c>
      <c r="J208" s="185"/>
      <c r="K208" s="185"/>
      <c r="L208" s="185">
        <v>38</v>
      </c>
      <c r="M208" s="185"/>
      <c r="N208" s="185">
        <f t="shared" si="19"/>
        <v>38</v>
      </c>
      <c r="O208" s="196">
        <v>4</v>
      </c>
      <c r="P208" s="185"/>
      <c r="Q208" s="185"/>
      <c r="R208" s="185">
        <f t="shared" si="15"/>
        <v>0</v>
      </c>
      <c r="S208" s="185"/>
      <c r="T208" s="185">
        <f t="shared" si="16"/>
        <v>0</v>
      </c>
      <c r="U208" s="185">
        <f t="shared" si="17"/>
        <v>-34</v>
      </c>
      <c r="V208" s="185"/>
      <c r="W208" s="185">
        <f t="shared" si="18"/>
        <v>-38</v>
      </c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45"/>
      <c r="AI208" s="145"/>
    </row>
    <row r="209" spans="1:35">
      <c r="A209" s="145">
        <v>205</v>
      </c>
      <c r="B209" s="184" t="s">
        <v>467</v>
      </c>
      <c r="C209" s="204"/>
      <c r="D209" s="186" t="s">
        <v>468</v>
      </c>
      <c r="E209" s="185"/>
      <c r="F209" s="187"/>
      <c r="G209" s="145" t="s">
        <v>992</v>
      </c>
      <c r="H209" s="188"/>
      <c r="I209" s="188" t="s">
        <v>993</v>
      </c>
      <c r="J209" s="185"/>
      <c r="K209" s="185"/>
      <c r="L209" s="185">
        <v>759</v>
      </c>
      <c r="M209" s="185"/>
      <c r="N209" s="185">
        <f t="shared" si="19"/>
        <v>759</v>
      </c>
      <c r="O209" s="196">
        <v>791</v>
      </c>
      <c r="P209" s="185"/>
      <c r="Q209" s="185"/>
      <c r="R209" s="185">
        <f t="shared" si="15"/>
        <v>32</v>
      </c>
      <c r="S209" s="185"/>
      <c r="T209" s="185">
        <f t="shared" si="16"/>
        <v>0</v>
      </c>
      <c r="U209" s="185">
        <f t="shared" si="17"/>
        <v>0</v>
      </c>
      <c r="V209" s="185"/>
      <c r="W209" s="185">
        <f t="shared" si="18"/>
        <v>-759</v>
      </c>
      <c r="X209" s="185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45"/>
      <c r="AI209" s="145"/>
    </row>
    <row r="210" spans="1:35">
      <c r="A210" s="145">
        <v>206</v>
      </c>
      <c r="B210" s="184" t="s">
        <v>469</v>
      </c>
      <c r="C210" s="204"/>
      <c r="D210" s="186" t="s">
        <v>470</v>
      </c>
      <c r="E210" s="185"/>
      <c r="F210" s="187"/>
      <c r="G210" s="145" t="s">
        <v>992</v>
      </c>
      <c r="H210" s="188"/>
      <c r="I210" s="188" t="s">
        <v>993</v>
      </c>
      <c r="J210" s="185"/>
      <c r="K210" s="185"/>
      <c r="L210" s="185">
        <v>1015</v>
      </c>
      <c r="M210" s="185"/>
      <c r="N210" s="185">
        <f t="shared" si="19"/>
        <v>1015</v>
      </c>
      <c r="O210" s="196">
        <v>1087</v>
      </c>
      <c r="P210" s="185"/>
      <c r="Q210" s="185"/>
      <c r="R210" s="185">
        <f t="shared" si="15"/>
        <v>72</v>
      </c>
      <c r="S210" s="185"/>
      <c r="T210" s="185">
        <f t="shared" si="16"/>
        <v>0</v>
      </c>
      <c r="U210" s="185">
        <f t="shared" si="17"/>
        <v>0</v>
      </c>
      <c r="V210" s="185"/>
      <c r="W210" s="185">
        <f t="shared" si="18"/>
        <v>-1015</v>
      </c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45"/>
      <c r="AI210" s="145"/>
    </row>
    <row r="211" spans="1:35">
      <c r="A211" s="145">
        <v>207</v>
      </c>
      <c r="B211" s="184" t="s">
        <v>1286</v>
      </c>
      <c r="C211" s="204"/>
      <c r="D211" s="186" t="s">
        <v>1287</v>
      </c>
      <c r="E211" s="185"/>
      <c r="F211" s="187"/>
      <c r="G211" s="145" t="s">
        <v>992</v>
      </c>
      <c r="H211" s="188"/>
      <c r="I211" s="188" t="s">
        <v>993</v>
      </c>
      <c r="J211" s="185"/>
      <c r="K211" s="185"/>
      <c r="L211" s="185">
        <v>311</v>
      </c>
      <c r="M211" s="185"/>
      <c r="N211" s="185">
        <f t="shared" si="19"/>
        <v>311</v>
      </c>
      <c r="O211" s="196">
        <v>204</v>
      </c>
      <c r="P211" s="185"/>
      <c r="Q211" s="185"/>
      <c r="R211" s="185">
        <f t="shared" si="15"/>
        <v>0</v>
      </c>
      <c r="S211" s="185"/>
      <c r="T211" s="185">
        <f t="shared" si="16"/>
        <v>0</v>
      </c>
      <c r="U211" s="185">
        <f t="shared" si="17"/>
        <v>-107</v>
      </c>
      <c r="V211" s="185"/>
      <c r="W211" s="185">
        <f t="shared" si="18"/>
        <v>-311</v>
      </c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45"/>
      <c r="AI211" s="145"/>
    </row>
    <row r="212" spans="1:35">
      <c r="A212" s="145">
        <v>208</v>
      </c>
      <c r="B212" s="184" t="s">
        <v>1288</v>
      </c>
      <c r="C212" s="204"/>
      <c r="D212" s="186" t="s">
        <v>1289</v>
      </c>
      <c r="E212" s="185"/>
      <c r="F212" s="187"/>
      <c r="G212" s="145" t="s">
        <v>992</v>
      </c>
      <c r="H212" s="188"/>
      <c r="I212" s="188" t="s">
        <v>993</v>
      </c>
      <c r="J212" s="185"/>
      <c r="K212" s="185"/>
      <c r="L212" s="185">
        <v>61</v>
      </c>
      <c r="M212" s="185"/>
      <c r="N212" s="185">
        <f t="shared" si="19"/>
        <v>61</v>
      </c>
      <c r="O212" s="196">
        <v>60</v>
      </c>
      <c r="P212" s="185"/>
      <c r="Q212" s="185"/>
      <c r="R212" s="185">
        <f t="shared" si="15"/>
        <v>0</v>
      </c>
      <c r="S212" s="185"/>
      <c r="T212" s="185">
        <f t="shared" si="16"/>
        <v>0</v>
      </c>
      <c r="U212" s="185">
        <f t="shared" si="17"/>
        <v>-1</v>
      </c>
      <c r="V212" s="185"/>
      <c r="W212" s="185">
        <f t="shared" si="18"/>
        <v>-61</v>
      </c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45"/>
      <c r="AI212" s="145"/>
    </row>
    <row r="213" spans="1:35">
      <c r="A213" s="145">
        <v>209</v>
      </c>
      <c r="B213" s="184" t="s">
        <v>1290</v>
      </c>
      <c r="C213" s="204"/>
      <c r="D213" s="186" t="s">
        <v>1291</v>
      </c>
      <c r="E213" s="185"/>
      <c r="F213" s="187"/>
      <c r="G213" s="145" t="s">
        <v>992</v>
      </c>
      <c r="H213" s="188"/>
      <c r="I213" s="188" t="s">
        <v>993</v>
      </c>
      <c r="J213" s="185"/>
      <c r="K213" s="185"/>
      <c r="L213" s="185">
        <v>3842</v>
      </c>
      <c r="M213" s="185"/>
      <c r="N213" s="185">
        <f t="shared" si="19"/>
        <v>3842</v>
      </c>
      <c r="O213" s="196">
        <v>100</v>
      </c>
      <c r="P213" s="185"/>
      <c r="Q213" s="185"/>
      <c r="R213" s="185">
        <f t="shared" si="15"/>
        <v>0</v>
      </c>
      <c r="S213" s="185"/>
      <c r="T213" s="185">
        <f t="shared" si="16"/>
        <v>0</v>
      </c>
      <c r="U213" s="185">
        <f t="shared" si="17"/>
        <v>-3742</v>
      </c>
      <c r="V213" s="185"/>
      <c r="W213" s="185">
        <f t="shared" si="18"/>
        <v>-3842</v>
      </c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45"/>
      <c r="AI213" s="145"/>
    </row>
    <row r="214" spans="1:35">
      <c r="A214" s="145">
        <v>210</v>
      </c>
      <c r="B214" s="184" t="s">
        <v>1292</v>
      </c>
      <c r="C214" s="204"/>
      <c r="D214" s="186" t="s">
        <v>1293</v>
      </c>
      <c r="E214" s="185"/>
      <c r="F214" s="187"/>
      <c r="G214" s="145" t="s">
        <v>992</v>
      </c>
      <c r="H214" s="188"/>
      <c r="I214" s="188" t="s">
        <v>993</v>
      </c>
      <c r="J214" s="185"/>
      <c r="K214" s="185"/>
      <c r="L214" s="185">
        <v>14</v>
      </c>
      <c r="M214" s="185"/>
      <c r="N214" s="185">
        <f t="shared" si="19"/>
        <v>14</v>
      </c>
      <c r="O214" s="196">
        <v>5</v>
      </c>
      <c r="P214" s="185"/>
      <c r="Q214" s="185"/>
      <c r="R214" s="185">
        <f t="shared" si="15"/>
        <v>0</v>
      </c>
      <c r="S214" s="185"/>
      <c r="T214" s="185">
        <f t="shared" si="16"/>
        <v>0</v>
      </c>
      <c r="U214" s="185">
        <f t="shared" si="17"/>
        <v>-9</v>
      </c>
      <c r="V214" s="185"/>
      <c r="W214" s="185">
        <f t="shared" si="18"/>
        <v>-14</v>
      </c>
      <c r="X214" s="185"/>
      <c r="Y214" s="185"/>
      <c r="Z214" s="185"/>
      <c r="AA214" s="185"/>
      <c r="AB214" s="185"/>
      <c r="AC214" s="185"/>
      <c r="AD214" s="185"/>
      <c r="AE214" s="185"/>
      <c r="AF214" s="185"/>
      <c r="AG214" s="185"/>
      <c r="AH214" s="145"/>
      <c r="AI214" s="145"/>
    </row>
    <row r="215" spans="1:35">
      <c r="A215" s="145">
        <v>211</v>
      </c>
      <c r="B215" s="184" t="s">
        <v>1294</v>
      </c>
      <c r="C215" s="204"/>
      <c r="D215" s="186" t="s">
        <v>1295</v>
      </c>
      <c r="E215" s="185"/>
      <c r="F215" s="187"/>
      <c r="G215" s="145" t="s">
        <v>992</v>
      </c>
      <c r="H215" s="188"/>
      <c r="I215" s="188" t="s">
        <v>993</v>
      </c>
      <c r="J215" s="185"/>
      <c r="K215" s="185"/>
      <c r="L215" s="185">
        <v>123</v>
      </c>
      <c r="M215" s="185"/>
      <c r="N215" s="185">
        <f t="shared" si="19"/>
        <v>123</v>
      </c>
      <c r="O215" s="196">
        <v>28</v>
      </c>
      <c r="P215" s="185"/>
      <c r="Q215" s="185"/>
      <c r="R215" s="185">
        <f t="shared" si="15"/>
        <v>0</v>
      </c>
      <c r="S215" s="185"/>
      <c r="T215" s="185">
        <f t="shared" si="16"/>
        <v>0</v>
      </c>
      <c r="U215" s="185">
        <f t="shared" si="17"/>
        <v>-95</v>
      </c>
      <c r="V215" s="185"/>
      <c r="W215" s="185">
        <f t="shared" si="18"/>
        <v>-123</v>
      </c>
      <c r="X215" s="185"/>
      <c r="Y215" s="185"/>
      <c r="Z215" s="185"/>
      <c r="AA215" s="185"/>
      <c r="AB215" s="185"/>
      <c r="AC215" s="185"/>
      <c r="AD215" s="185"/>
      <c r="AE215" s="185"/>
      <c r="AF215" s="185"/>
      <c r="AG215" s="185"/>
      <c r="AH215" s="145"/>
      <c r="AI215" s="145"/>
    </row>
    <row r="216" spans="1:35">
      <c r="A216" s="145">
        <v>212</v>
      </c>
      <c r="B216" s="184" t="s">
        <v>1296</v>
      </c>
      <c r="C216" s="204"/>
      <c r="D216" s="186" t="s">
        <v>1297</v>
      </c>
      <c r="E216" s="185"/>
      <c r="F216" s="187"/>
      <c r="G216" s="145" t="s">
        <v>992</v>
      </c>
      <c r="H216" s="188"/>
      <c r="I216" s="188" t="s">
        <v>993</v>
      </c>
      <c r="J216" s="185"/>
      <c r="K216" s="185"/>
      <c r="L216" s="185">
        <v>2344</v>
      </c>
      <c r="M216" s="185"/>
      <c r="N216" s="185">
        <f t="shared" si="19"/>
        <v>2344</v>
      </c>
      <c r="O216" s="196">
        <v>1410</v>
      </c>
      <c r="P216" s="185"/>
      <c r="Q216" s="185"/>
      <c r="R216" s="185">
        <f t="shared" si="15"/>
        <v>0</v>
      </c>
      <c r="S216" s="185"/>
      <c r="T216" s="185">
        <f t="shared" si="16"/>
        <v>0</v>
      </c>
      <c r="U216" s="185">
        <f t="shared" si="17"/>
        <v>-934</v>
      </c>
      <c r="V216" s="185"/>
      <c r="W216" s="185">
        <f t="shared" si="18"/>
        <v>-2344</v>
      </c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45"/>
      <c r="AI216" s="145"/>
    </row>
    <row r="217" spans="1:35">
      <c r="A217" s="145">
        <v>213</v>
      </c>
      <c r="B217" s="184" t="s">
        <v>1298</v>
      </c>
      <c r="C217" s="204"/>
      <c r="D217" s="186" t="s">
        <v>1299</v>
      </c>
      <c r="E217" s="185"/>
      <c r="F217" s="187"/>
      <c r="G217" s="145" t="s">
        <v>992</v>
      </c>
      <c r="H217" s="188"/>
      <c r="I217" s="188" t="s">
        <v>993</v>
      </c>
      <c r="J217" s="185"/>
      <c r="K217" s="185"/>
      <c r="L217" s="185">
        <v>1600</v>
      </c>
      <c r="M217" s="185"/>
      <c r="N217" s="185">
        <f t="shared" si="19"/>
        <v>1600</v>
      </c>
      <c r="O217" s="196">
        <v>0</v>
      </c>
      <c r="P217" s="185"/>
      <c r="Q217" s="185"/>
      <c r="R217" s="185">
        <f t="shared" si="15"/>
        <v>0</v>
      </c>
      <c r="S217" s="185"/>
      <c r="T217" s="185">
        <f t="shared" si="16"/>
        <v>0</v>
      </c>
      <c r="U217" s="185">
        <f t="shared" si="17"/>
        <v>-1600</v>
      </c>
      <c r="V217" s="185"/>
      <c r="W217" s="185">
        <f t="shared" si="18"/>
        <v>-1600</v>
      </c>
      <c r="X217" s="185"/>
      <c r="Y217" s="185"/>
      <c r="Z217" s="185"/>
      <c r="AA217" s="185"/>
      <c r="AB217" s="185"/>
      <c r="AC217" s="185"/>
      <c r="AD217" s="185"/>
      <c r="AE217" s="185"/>
      <c r="AF217" s="185"/>
      <c r="AG217" s="185"/>
      <c r="AH217" s="145"/>
      <c r="AI217" s="145"/>
    </row>
    <row r="218" spans="1:35">
      <c r="A218" s="145">
        <v>214</v>
      </c>
      <c r="B218" s="184" t="s">
        <v>475</v>
      </c>
      <c r="C218" s="204"/>
      <c r="D218" s="186" t="s">
        <v>476</v>
      </c>
      <c r="E218" s="185"/>
      <c r="F218" s="187"/>
      <c r="G218" s="145" t="s">
        <v>992</v>
      </c>
      <c r="H218" s="188"/>
      <c r="I218" s="188" t="s">
        <v>993</v>
      </c>
      <c r="J218" s="185"/>
      <c r="K218" s="185"/>
      <c r="L218" s="185">
        <v>292</v>
      </c>
      <c r="M218" s="185"/>
      <c r="N218" s="185">
        <f t="shared" si="19"/>
        <v>292</v>
      </c>
      <c r="O218" s="196">
        <v>3128</v>
      </c>
      <c r="P218" s="185"/>
      <c r="Q218" s="185"/>
      <c r="R218" s="185">
        <f t="shared" si="15"/>
        <v>2836</v>
      </c>
      <c r="S218" s="185"/>
      <c r="T218" s="185">
        <f t="shared" si="16"/>
        <v>0</v>
      </c>
      <c r="U218" s="185">
        <f t="shared" si="17"/>
        <v>0</v>
      </c>
      <c r="V218" s="185"/>
      <c r="W218" s="185">
        <f t="shared" si="18"/>
        <v>-292</v>
      </c>
      <c r="X218" s="185"/>
      <c r="Y218" s="185"/>
      <c r="Z218" s="185"/>
      <c r="AA218" s="185"/>
      <c r="AB218" s="185"/>
      <c r="AC218" s="185"/>
      <c r="AD218" s="185"/>
      <c r="AE218" s="185"/>
      <c r="AF218" s="185"/>
      <c r="AG218" s="185"/>
      <c r="AH218" s="145"/>
      <c r="AI218" s="145"/>
    </row>
    <row r="219" spans="1:35">
      <c r="A219" s="145">
        <v>215</v>
      </c>
      <c r="B219" s="184" t="s">
        <v>477</v>
      </c>
      <c r="C219" s="204"/>
      <c r="D219" s="186" t="s">
        <v>478</v>
      </c>
      <c r="E219" s="185"/>
      <c r="F219" s="187"/>
      <c r="G219" s="145" t="s">
        <v>992</v>
      </c>
      <c r="H219" s="188"/>
      <c r="I219" s="188" t="s">
        <v>993</v>
      </c>
      <c r="J219" s="185"/>
      <c r="K219" s="185"/>
      <c r="L219" s="185">
        <v>400</v>
      </c>
      <c r="M219" s="185"/>
      <c r="N219" s="185">
        <f t="shared" si="19"/>
        <v>400</v>
      </c>
      <c r="O219" s="196">
        <v>320</v>
      </c>
      <c r="P219" s="185"/>
      <c r="Q219" s="185"/>
      <c r="R219" s="185">
        <f t="shared" si="15"/>
        <v>0</v>
      </c>
      <c r="S219" s="185"/>
      <c r="T219" s="185">
        <f t="shared" si="16"/>
        <v>0</v>
      </c>
      <c r="U219" s="185">
        <f t="shared" si="17"/>
        <v>-80</v>
      </c>
      <c r="V219" s="185"/>
      <c r="W219" s="185">
        <f t="shared" si="18"/>
        <v>-400</v>
      </c>
      <c r="X219" s="185"/>
      <c r="Y219" s="185"/>
      <c r="Z219" s="185"/>
      <c r="AA219" s="185"/>
      <c r="AB219" s="185"/>
      <c r="AC219" s="185"/>
      <c r="AD219" s="185"/>
      <c r="AE219" s="185"/>
      <c r="AF219" s="185"/>
      <c r="AG219" s="185"/>
      <c r="AH219" s="145"/>
      <c r="AI219" s="145"/>
    </row>
    <row r="220" spans="1:35">
      <c r="A220" s="145">
        <v>216</v>
      </c>
      <c r="B220" s="184" t="s">
        <v>1300</v>
      </c>
      <c r="C220" s="204"/>
      <c r="D220" s="186" t="s">
        <v>1301</v>
      </c>
      <c r="E220" s="185"/>
      <c r="F220" s="187"/>
      <c r="G220" s="145" t="s">
        <v>992</v>
      </c>
      <c r="H220" s="188"/>
      <c r="I220" s="188" t="s">
        <v>993</v>
      </c>
      <c r="J220" s="185"/>
      <c r="K220" s="185"/>
      <c r="L220" s="185">
        <v>1600</v>
      </c>
      <c r="M220" s="185"/>
      <c r="N220" s="185">
        <f t="shared" si="19"/>
        <v>1600</v>
      </c>
      <c r="O220" s="196">
        <v>0</v>
      </c>
      <c r="P220" s="185"/>
      <c r="Q220" s="185"/>
      <c r="R220" s="185">
        <f t="shared" si="15"/>
        <v>0</v>
      </c>
      <c r="S220" s="185"/>
      <c r="T220" s="185">
        <f t="shared" si="16"/>
        <v>0</v>
      </c>
      <c r="U220" s="185">
        <f t="shared" si="17"/>
        <v>-1600</v>
      </c>
      <c r="V220" s="185"/>
      <c r="W220" s="185">
        <f t="shared" si="18"/>
        <v>-1600</v>
      </c>
      <c r="X220" s="185"/>
      <c r="Y220" s="185"/>
      <c r="Z220" s="185"/>
      <c r="AA220" s="185"/>
      <c r="AB220" s="185"/>
      <c r="AC220" s="185"/>
      <c r="AD220" s="185"/>
      <c r="AE220" s="185"/>
      <c r="AF220" s="185"/>
      <c r="AG220" s="185"/>
      <c r="AH220" s="145"/>
      <c r="AI220" s="145"/>
    </row>
    <row r="221" spans="1:35">
      <c r="A221" s="145">
        <v>217</v>
      </c>
      <c r="B221" s="184" t="s">
        <v>1302</v>
      </c>
      <c r="C221" s="204"/>
      <c r="D221" s="186" t="s">
        <v>1303</v>
      </c>
      <c r="E221" s="185"/>
      <c r="F221" s="187"/>
      <c r="G221" s="145" t="s">
        <v>992</v>
      </c>
      <c r="H221" s="188"/>
      <c r="I221" s="188" t="s">
        <v>993</v>
      </c>
      <c r="J221" s="185"/>
      <c r="K221" s="185"/>
      <c r="L221" s="185">
        <v>26</v>
      </c>
      <c r="M221" s="185"/>
      <c r="N221" s="185">
        <f t="shared" si="19"/>
        <v>26</v>
      </c>
      <c r="O221" s="196">
        <v>51</v>
      </c>
      <c r="P221" s="185"/>
      <c r="Q221" s="185"/>
      <c r="R221" s="185">
        <f t="shared" si="15"/>
        <v>25</v>
      </c>
      <c r="S221" s="185"/>
      <c r="T221" s="185">
        <f t="shared" si="16"/>
        <v>0</v>
      </c>
      <c r="U221" s="185">
        <f t="shared" si="17"/>
        <v>0</v>
      </c>
      <c r="V221" s="185"/>
      <c r="W221" s="185">
        <f t="shared" si="18"/>
        <v>-26</v>
      </c>
      <c r="X221" s="185"/>
      <c r="Y221" s="185"/>
      <c r="Z221" s="185"/>
      <c r="AA221" s="185"/>
      <c r="AB221" s="185"/>
      <c r="AC221" s="185"/>
      <c r="AD221" s="185"/>
      <c r="AE221" s="185"/>
      <c r="AF221" s="185"/>
      <c r="AG221" s="185"/>
      <c r="AH221" s="145"/>
      <c r="AI221" s="145"/>
    </row>
    <row r="222" spans="1:35">
      <c r="A222" s="145">
        <v>218</v>
      </c>
      <c r="B222" s="184" t="s">
        <v>483</v>
      </c>
      <c r="C222" s="204"/>
      <c r="D222" s="186" t="s">
        <v>484</v>
      </c>
      <c r="E222" s="185"/>
      <c r="F222" s="187"/>
      <c r="G222" s="145" t="s">
        <v>992</v>
      </c>
      <c r="H222" s="188"/>
      <c r="I222" s="188" t="s">
        <v>993</v>
      </c>
      <c r="J222" s="185"/>
      <c r="K222" s="185"/>
      <c r="L222" s="185">
        <v>708</v>
      </c>
      <c r="M222" s="185"/>
      <c r="N222" s="185">
        <f t="shared" si="19"/>
        <v>708</v>
      </c>
      <c r="O222" s="196">
        <v>550</v>
      </c>
      <c r="P222" s="185"/>
      <c r="Q222" s="185"/>
      <c r="R222" s="185">
        <f t="shared" si="15"/>
        <v>0</v>
      </c>
      <c r="S222" s="185"/>
      <c r="T222" s="185">
        <f t="shared" si="16"/>
        <v>0</v>
      </c>
      <c r="U222" s="185">
        <f t="shared" si="17"/>
        <v>-158</v>
      </c>
      <c r="V222" s="185"/>
      <c r="W222" s="185">
        <f t="shared" si="18"/>
        <v>-708</v>
      </c>
      <c r="X222" s="185"/>
      <c r="Y222" s="185"/>
      <c r="Z222" s="185"/>
      <c r="AA222" s="185"/>
      <c r="AB222" s="185"/>
      <c r="AC222" s="185"/>
      <c r="AD222" s="185"/>
      <c r="AE222" s="185"/>
      <c r="AF222" s="185"/>
      <c r="AG222" s="185"/>
      <c r="AH222" s="145"/>
      <c r="AI222" s="145"/>
    </row>
    <row r="223" spans="1:35">
      <c r="A223" s="145">
        <v>219</v>
      </c>
      <c r="B223" s="184" t="s">
        <v>1304</v>
      </c>
      <c r="C223" s="204"/>
      <c r="D223" s="186" t="s">
        <v>1305</v>
      </c>
      <c r="E223" s="185"/>
      <c r="F223" s="187"/>
      <c r="G223" s="145" t="s">
        <v>992</v>
      </c>
      <c r="H223" s="188"/>
      <c r="I223" s="188" t="s">
        <v>993</v>
      </c>
      <c r="J223" s="185"/>
      <c r="K223" s="185"/>
      <c r="L223" s="185">
        <v>801</v>
      </c>
      <c r="M223" s="185"/>
      <c r="N223" s="185">
        <f t="shared" si="19"/>
        <v>801</v>
      </c>
      <c r="O223" s="196">
        <v>600</v>
      </c>
      <c r="P223" s="185"/>
      <c r="Q223" s="185"/>
      <c r="R223" s="185">
        <f t="shared" si="15"/>
        <v>0</v>
      </c>
      <c r="S223" s="185"/>
      <c r="T223" s="185">
        <f t="shared" si="16"/>
        <v>0</v>
      </c>
      <c r="U223" s="185">
        <f t="shared" si="17"/>
        <v>-201</v>
      </c>
      <c r="V223" s="185"/>
      <c r="W223" s="185">
        <f t="shared" si="18"/>
        <v>-801</v>
      </c>
      <c r="X223" s="185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45"/>
      <c r="AI223" s="145"/>
    </row>
    <row r="224" spans="1:35">
      <c r="A224" s="145">
        <v>220</v>
      </c>
      <c r="B224" s="184" t="s">
        <v>1306</v>
      </c>
      <c r="C224" s="204"/>
      <c r="D224" s="186" t="s">
        <v>1307</v>
      </c>
      <c r="E224" s="185"/>
      <c r="F224" s="187"/>
      <c r="G224" s="145" t="s">
        <v>992</v>
      </c>
      <c r="H224" s="188"/>
      <c r="I224" s="188" t="s">
        <v>993</v>
      </c>
      <c r="J224" s="185"/>
      <c r="K224" s="185"/>
      <c r="L224" s="185">
        <v>1300</v>
      </c>
      <c r="M224" s="185"/>
      <c r="N224" s="185">
        <f t="shared" si="19"/>
        <v>1300</v>
      </c>
      <c r="O224" s="196">
        <v>660</v>
      </c>
      <c r="P224" s="185"/>
      <c r="Q224" s="185"/>
      <c r="R224" s="185">
        <f t="shared" si="15"/>
        <v>0</v>
      </c>
      <c r="S224" s="185"/>
      <c r="T224" s="185">
        <f t="shared" si="16"/>
        <v>0</v>
      </c>
      <c r="U224" s="185">
        <f t="shared" si="17"/>
        <v>-640</v>
      </c>
      <c r="V224" s="185"/>
      <c r="W224" s="185">
        <f t="shared" si="18"/>
        <v>-1300</v>
      </c>
      <c r="X224" s="185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45"/>
      <c r="AI224" s="145"/>
    </row>
    <row r="225" spans="1:35">
      <c r="A225" s="145">
        <v>221</v>
      </c>
      <c r="B225" s="184" t="s">
        <v>1308</v>
      </c>
      <c r="C225" s="204"/>
      <c r="D225" s="186" t="s">
        <v>1309</v>
      </c>
      <c r="E225" s="185"/>
      <c r="F225" s="187"/>
      <c r="G225" s="145" t="s">
        <v>992</v>
      </c>
      <c r="H225" s="188"/>
      <c r="I225" s="188" t="s">
        <v>993</v>
      </c>
      <c r="J225" s="185"/>
      <c r="K225" s="185"/>
      <c r="L225" s="185">
        <v>68</v>
      </c>
      <c r="M225" s="185"/>
      <c r="N225" s="185">
        <f t="shared" si="19"/>
        <v>68</v>
      </c>
      <c r="O225" s="196">
        <v>0</v>
      </c>
      <c r="P225" s="185"/>
      <c r="Q225" s="185"/>
      <c r="R225" s="185">
        <f t="shared" si="15"/>
        <v>0</v>
      </c>
      <c r="S225" s="185"/>
      <c r="T225" s="185">
        <f t="shared" si="16"/>
        <v>0</v>
      </c>
      <c r="U225" s="185">
        <f t="shared" si="17"/>
        <v>-68</v>
      </c>
      <c r="V225" s="185"/>
      <c r="W225" s="185">
        <f t="shared" si="18"/>
        <v>-68</v>
      </c>
      <c r="X225" s="185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45"/>
      <c r="AI225" s="145"/>
    </row>
    <row r="226" spans="1:35">
      <c r="A226" s="145">
        <v>222</v>
      </c>
      <c r="B226" s="184" t="s">
        <v>1310</v>
      </c>
      <c r="C226" s="204"/>
      <c r="D226" s="186" t="s">
        <v>1311</v>
      </c>
      <c r="E226" s="185"/>
      <c r="F226" s="187"/>
      <c r="G226" s="145" t="s">
        <v>992</v>
      </c>
      <c r="H226" s="188"/>
      <c r="I226" s="188" t="s">
        <v>993</v>
      </c>
      <c r="J226" s="185"/>
      <c r="K226" s="185"/>
      <c r="L226" s="185">
        <v>5</v>
      </c>
      <c r="M226" s="185"/>
      <c r="N226" s="185">
        <f t="shared" si="19"/>
        <v>5</v>
      </c>
      <c r="O226" s="196">
        <v>7</v>
      </c>
      <c r="P226" s="185"/>
      <c r="Q226" s="185"/>
      <c r="R226" s="185">
        <f t="shared" si="15"/>
        <v>2</v>
      </c>
      <c r="S226" s="185"/>
      <c r="T226" s="185">
        <f t="shared" si="16"/>
        <v>0</v>
      </c>
      <c r="U226" s="185">
        <f t="shared" si="17"/>
        <v>0</v>
      </c>
      <c r="V226" s="185"/>
      <c r="W226" s="185">
        <f t="shared" si="18"/>
        <v>-5</v>
      </c>
      <c r="X226" s="185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45"/>
      <c r="AI226" s="145"/>
    </row>
    <row r="227" spans="1:35">
      <c r="A227" s="145">
        <v>223</v>
      </c>
      <c r="B227" s="184" t="s">
        <v>1312</v>
      </c>
      <c r="C227" s="204"/>
      <c r="D227" s="186" t="s">
        <v>1313</v>
      </c>
      <c r="E227" s="185"/>
      <c r="F227" s="187"/>
      <c r="G227" s="145" t="s">
        <v>992</v>
      </c>
      <c r="H227" s="188"/>
      <c r="I227" s="188" t="s">
        <v>993</v>
      </c>
      <c r="J227" s="185"/>
      <c r="K227" s="185"/>
      <c r="L227" s="185">
        <v>28</v>
      </c>
      <c r="M227" s="185"/>
      <c r="N227" s="185">
        <f t="shared" si="19"/>
        <v>28</v>
      </c>
      <c r="O227" s="196">
        <v>8</v>
      </c>
      <c r="P227" s="185"/>
      <c r="Q227" s="185"/>
      <c r="R227" s="185">
        <f t="shared" si="15"/>
        <v>0</v>
      </c>
      <c r="S227" s="185"/>
      <c r="T227" s="185">
        <f t="shared" si="16"/>
        <v>0</v>
      </c>
      <c r="U227" s="185">
        <f t="shared" si="17"/>
        <v>-20</v>
      </c>
      <c r="V227" s="185"/>
      <c r="W227" s="185">
        <f t="shared" si="18"/>
        <v>-28</v>
      </c>
      <c r="X227" s="185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45"/>
      <c r="AI227" s="145"/>
    </row>
    <row r="228" spans="1:35">
      <c r="A228" s="145">
        <v>224</v>
      </c>
      <c r="B228" s="184" t="s">
        <v>1314</v>
      </c>
      <c r="C228" s="204"/>
      <c r="D228" s="186" t="s">
        <v>1315</v>
      </c>
      <c r="E228" s="185"/>
      <c r="F228" s="187"/>
      <c r="G228" s="145" t="s">
        <v>992</v>
      </c>
      <c r="H228" s="188"/>
      <c r="I228" s="188" t="s">
        <v>993</v>
      </c>
      <c r="J228" s="185"/>
      <c r="K228" s="185"/>
      <c r="L228" s="185">
        <v>61</v>
      </c>
      <c r="M228" s="185"/>
      <c r="N228" s="185">
        <f t="shared" si="19"/>
        <v>61</v>
      </c>
      <c r="O228" s="196">
        <v>22</v>
      </c>
      <c r="P228" s="185"/>
      <c r="Q228" s="185"/>
      <c r="R228" s="185">
        <f t="shared" si="15"/>
        <v>0</v>
      </c>
      <c r="S228" s="185"/>
      <c r="T228" s="185">
        <f t="shared" si="16"/>
        <v>0</v>
      </c>
      <c r="U228" s="185">
        <f t="shared" si="17"/>
        <v>-39</v>
      </c>
      <c r="V228" s="185"/>
      <c r="W228" s="185">
        <f t="shared" si="18"/>
        <v>-61</v>
      </c>
      <c r="X228" s="185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45"/>
      <c r="AI228" s="145"/>
    </row>
    <row r="229" spans="1:35">
      <c r="A229" s="145">
        <v>225</v>
      </c>
      <c r="B229" s="184" t="s">
        <v>1316</v>
      </c>
      <c r="C229" s="204"/>
      <c r="D229" s="186" t="s">
        <v>1317</v>
      </c>
      <c r="E229" s="185"/>
      <c r="F229" s="187"/>
      <c r="G229" s="145" t="s">
        <v>992</v>
      </c>
      <c r="H229" s="188"/>
      <c r="I229" s="188" t="s">
        <v>993</v>
      </c>
      <c r="J229" s="185"/>
      <c r="K229" s="185"/>
      <c r="L229" s="185">
        <v>338</v>
      </c>
      <c r="M229" s="185"/>
      <c r="N229" s="185">
        <f t="shared" si="19"/>
        <v>338</v>
      </c>
      <c r="O229" s="196">
        <v>173</v>
      </c>
      <c r="P229" s="185"/>
      <c r="Q229" s="185"/>
      <c r="R229" s="185">
        <f t="shared" si="15"/>
        <v>0</v>
      </c>
      <c r="S229" s="185"/>
      <c r="T229" s="185">
        <f t="shared" si="16"/>
        <v>0</v>
      </c>
      <c r="U229" s="185">
        <f t="shared" si="17"/>
        <v>-165</v>
      </c>
      <c r="V229" s="185"/>
      <c r="W229" s="185">
        <f t="shared" si="18"/>
        <v>-338</v>
      </c>
      <c r="X229" s="185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45"/>
      <c r="AI229" s="145"/>
    </row>
    <row r="230" spans="1:35">
      <c r="A230" s="145">
        <v>226</v>
      </c>
      <c r="B230" s="184" t="s">
        <v>1318</v>
      </c>
      <c r="C230" s="204"/>
      <c r="D230" s="186" t="s">
        <v>1319</v>
      </c>
      <c r="E230" s="185"/>
      <c r="F230" s="187"/>
      <c r="G230" s="145" t="s">
        <v>992</v>
      </c>
      <c r="H230" s="188"/>
      <c r="I230" s="188" t="s">
        <v>993</v>
      </c>
      <c r="J230" s="185"/>
      <c r="K230" s="185"/>
      <c r="L230" s="185">
        <v>31</v>
      </c>
      <c r="M230" s="185"/>
      <c r="N230" s="185">
        <f t="shared" si="19"/>
        <v>31</v>
      </c>
      <c r="O230" s="196">
        <v>21</v>
      </c>
      <c r="P230" s="185"/>
      <c r="Q230" s="185"/>
      <c r="R230" s="185">
        <f t="shared" si="15"/>
        <v>0</v>
      </c>
      <c r="S230" s="185"/>
      <c r="T230" s="185">
        <f t="shared" si="16"/>
        <v>0</v>
      </c>
      <c r="U230" s="185">
        <f t="shared" si="17"/>
        <v>-10</v>
      </c>
      <c r="V230" s="185"/>
      <c r="W230" s="185">
        <f t="shared" si="18"/>
        <v>-31</v>
      </c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45"/>
      <c r="AI230" s="145"/>
    </row>
    <row r="231" spans="1:35">
      <c r="A231" s="145">
        <v>227</v>
      </c>
      <c r="B231" s="184" t="s">
        <v>1320</v>
      </c>
      <c r="C231" s="204"/>
      <c r="D231" s="186" t="s">
        <v>1321</v>
      </c>
      <c r="E231" s="185"/>
      <c r="F231" s="187"/>
      <c r="G231" s="145" t="s">
        <v>992</v>
      </c>
      <c r="H231" s="188"/>
      <c r="I231" s="188" t="s">
        <v>993</v>
      </c>
      <c r="J231" s="185"/>
      <c r="K231" s="185"/>
      <c r="L231" s="185">
        <v>22</v>
      </c>
      <c r="M231" s="185"/>
      <c r="N231" s="185">
        <f t="shared" si="19"/>
        <v>22</v>
      </c>
      <c r="O231" s="196">
        <v>27</v>
      </c>
      <c r="P231" s="185"/>
      <c r="Q231" s="185"/>
      <c r="R231" s="185">
        <f t="shared" si="15"/>
        <v>5</v>
      </c>
      <c r="S231" s="185"/>
      <c r="T231" s="185">
        <f t="shared" si="16"/>
        <v>0</v>
      </c>
      <c r="U231" s="185">
        <f t="shared" si="17"/>
        <v>0</v>
      </c>
      <c r="V231" s="185"/>
      <c r="W231" s="185">
        <f t="shared" si="18"/>
        <v>-22</v>
      </c>
      <c r="X231" s="185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45"/>
      <c r="AI231" s="145"/>
    </row>
    <row r="232" spans="1:35">
      <c r="A232" s="145">
        <v>228</v>
      </c>
      <c r="B232" s="184" t="s">
        <v>1322</v>
      </c>
      <c r="C232" s="204"/>
      <c r="D232" s="186" t="s">
        <v>1323</v>
      </c>
      <c r="E232" s="185"/>
      <c r="F232" s="187"/>
      <c r="G232" s="145" t="s">
        <v>992</v>
      </c>
      <c r="H232" s="188"/>
      <c r="I232" s="188" t="s">
        <v>993</v>
      </c>
      <c r="J232" s="185"/>
      <c r="K232" s="185"/>
      <c r="L232" s="185">
        <v>32</v>
      </c>
      <c r="M232" s="185"/>
      <c r="N232" s="185">
        <f t="shared" si="19"/>
        <v>32</v>
      </c>
      <c r="O232" s="196">
        <v>22</v>
      </c>
      <c r="P232" s="185"/>
      <c r="Q232" s="185"/>
      <c r="R232" s="185">
        <f t="shared" si="15"/>
        <v>0</v>
      </c>
      <c r="S232" s="185"/>
      <c r="T232" s="185">
        <f t="shared" si="16"/>
        <v>0</v>
      </c>
      <c r="U232" s="185">
        <f t="shared" si="17"/>
        <v>-10</v>
      </c>
      <c r="V232" s="185"/>
      <c r="W232" s="185">
        <f t="shared" si="18"/>
        <v>-32</v>
      </c>
      <c r="X232" s="185"/>
      <c r="Y232" s="185"/>
      <c r="Z232" s="185"/>
      <c r="AA232" s="185"/>
      <c r="AB232" s="185"/>
      <c r="AC232" s="185"/>
      <c r="AD232" s="185"/>
      <c r="AE232" s="185"/>
      <c r="AF232" s="185"/>
      <c r="AG232" s="185"/>
      <c r="AH232" s="145"/>
      <c r="AI232" s="145"/>
    </row>
    <row r="233" spans="1:35">
      <c r="A233" s="145">
        <v>229</v>
      </c>
      <c r="B233" s="184" t="s">
        <v>1324</v>
      </c>
      <c r="C233" s="204"/>
      <c r="D233" s="186" t="s">
        <v>1325</v>
      </c>
      <c r="E233" s="185"/>
      <c r="F233" s="187"/>
      <c r="G233" s="145" t="s">
        <v>992</v>
      </c>
      <c r="H233" s="188"/>
      <c r="I233" s="188" t="s">
        <v>993</v>
      </c>
      <c r="J233" s="185"/>
      <c r="K233" s="185"/>
      <c r="L233" s="185">
        <v>628</v>
      </c>
      <c r="M233" s="185"/>
      <c r="N233" s="185">
        <f t="shared" si="19"/>
        <v>628</v>
      </c>
      <c r="O233" s="196">
        <v>455</v>
      </c>
      <c r="P233" s="185"/>
      <c r="Q233" s="185"/>
      <c r="R233" s="185">
        <f t="shared" si="15"/>
        <v>0</v>
      </c>
      <c r="S233" s="185"/>
      <c r="T233" s="185">
        <f t="shared" si="16"/>
        <v>0</v>
      </c>
      <c r="U233" s="185">
        <f t="shared" si="17"/>
        <v>-173</v>
      </c>
      <c r="V233" s="185"/>
      <c r="W233" s="185">
        <f t="shared" si="18"/>
        <v>-628</v>
      </c>
      <c r="X233" s="185"/>
      <c r="Y233" s="185"/>
      <c r="Z233" s="185"/>
      <c r="AA233" s="185"/>
      <c r="AB233" s="185"/>
      <c r="AC233" s="185"/>
      <c r="AD233" s="185"/>
      <c r="AE233" s="185"/>
      <c r="AF233" s="185"/>
      <c r="AG233" s="185"/>
      <c r="AH233" s="145"/>
      <c r="AI233" s="145"/>
    </row>
    <row r="234" spans="1:35">
      <c r="A234" s="145">
        <v>230</v>
      </c>
      <c r="B234" s="184" t="s">
        <v>1326</v>
      </c>
      <c r="C234" s="204"/>
      <c r="D234" s="186" t="s">
        <v>1327</v>
      </c>
      <c r="E234" s="185"/>
      <c r="F234" s="187"/>
      <c r="G234" s="145" t="s">
        <v>992</v>
      </c>
      <c r="H234" s="188"/>
      <c r="I234" s="188" t="s">
        <v>993</v>
      </c>
      <c r="J234" s="185"/>
      <c r="K234" s="185"/>
      <c r="L234" s="185">
        <v>459</v>
      </c>
      <c r="M234" s="185"/>
      <c r="N234" s="185">
        <f t="shared" si="19"/>
        <v>459</v>
      </c>
      <c r="O234" s="196">
        <v>341</v>
      </c>
      <c r="P234" s="185"/>
      <c r="Q234" s="185"/>
      <c r="R234" s="185">
        <f t="shared" si="15"/>
        <v>0</v>
      </c>
      <c r="S234" s="185"/>
      <c r="T234" s="185">
        <f t="shared" si="16"/>
        <v>0</v>
      </c>
      <c r="U234" s="185">
        <f t="shared" si="17"/>
        <v>-118</v>
      </c>
      <c r="V234" s="185"/>
      <c r="W234" s="185">
        <f t="shared" si="18"/>
        <v>-459</v>
      </c>
      <c r="X234" s="185"/>
      <c r="Y234" s="185"/>
      <c r="Z234" s="185"/>
      <c r="AA234" s="185"/>
      <c r="AB234" s="185"/>
      <c r="AC234" s="185"/>
      <c r="AD234" s="185"/>
      <c r="AE234" s="185"/>
      <c r="AF234" s="185"/>
      <c r="AG234" s="185"/>
      <c r="AH234" s="145"/>
      <c r="AI234" s="145"/>
    </row>
    <row r="235" spans="1:35">
      <c r="A235" s="145">
        <v>231</v>
      </c>
      <c r="B235" s="184" t="s">
        <v>1328</v>
      </c>
      <c r="C235" s="204"/>
      <c r="D235" s="186" t="s">
        <v>1329</v>
      </c>
      <c r="E235" s="185"/>
      <c r="F235" s="187"/>
      <c r="G235" s="145" t="s">
        <v>992</v>
      </c>
      <c r="H235" s="188"/>
      <c r="I235" s="188" t="s">
        <v>993</v>
      </c>
      <c r="J235" s="185"/>
      <c r="K235" s="185"/>
      <c r="L235" s="185">
        <v>100</v>
      </c>
      <c r="M235" s="185"/>
      <c r="N235" s="185">
        <f t="shared" si="19"/>
        <v>100</v>
      </c>
      <c r="O235" s="196">
        <v>100</v>
      </c>
      <c r="P235" s="185"/>
      <c r="Q235" s="185"/>
      <c r="R235" s="185">
        <f t="shared" si="15"/>
        <v>0</v>
      </c>
      <c r="S235" s="185"/>
      <c r="T235" s="185">
        <f t="shared" si="16"/>
        <v>0</v>
      </c>
      <c r="U235" s="185">
        <f t="shared" si="17"/>
        <v>0</v>
      </c>
      <c r="V235" s="185"/>
      <c r="W235" s="185">
        <f t="shared" si="18"/>
        <v>-100</v>
      </c>
      <c r="X235" s="185"/>
      <c r="Y235" s="185"/>
      <c r="Z235" s="185"/>
      <c r="AA235" s="185"/>
      <c r="AB235" s="185"/>
      <c r="AC235" s="185"/>
      <c r="AD235" s="185"/>
      <c r="AE235" s="185"/>
      <c r="AF235" s="185"/>
      <c r="AG235" s="185"/>
      <c r="AH235" s="145"/>
      <c r="AI235" s="145"/>
    </row>
    <row r="236" spans="1:35">
      <c r="A236" s="145">
        <v>232</v>
      </c>
      <c r="B236" s="184" t="s">
        <v>1330</v>
      </c>
      <c r="C236" s="204"/>
      <c r="D236" s="186" t="s">
        <v>1331</v>
      </c>
      <c r="E236" s="185"/>
      <c r="F236" s="187"/>
      <c r="G236" s="145" t="s">
        <v>992</v>
      </c>
      <c r="H236" s="188"/>
      <c r="I236" s="188" t="s">
        <v>993</v>
      </c>
      <c r="J236" s="185"/>
      <c r="K236" s="185"/>
      <c r="L236" s="185">
        <v>1020</v>
      </c>
      <c r="M236" s="185"/>
      <c r="N236" s="185">
        <f t="shared" si="19"/>
        <v>1020</v>
      </c>
      <c r="O236" s="196">
        <v>600</v>
      </c>
      <c r="P236" s="185"/>
      <c r="Q236" s="185"/>
      <c r="R236" s="185">
        <f t="shared" si="15"/>
        <v>0</v>
      </c>
      <c r="S236" s="185"/>
      <c r="T236" s="185">
        <f t="shared" si="16"/>
        <v>0</v>
      </c>
      <c r="U236" s="185">
        <f t="shared" si="17"/>
        <v>-420</v>
      </c>
      <c r="V236" s="185"/>
      <c r="W236" s="185">
        <f t="shared" si="18"/>
        <v>-1020</v>
      </c>
      <c r="X236" s="185"/>
      <c r="Y236" s="185"/>
      <c r="Z236" s="185"/>
      <c r="AA236" s="185"/>
      <c r="AB236" s="185"/>
      <c r="AC236" s="185"/>
      <c r="AD236" s="185"/>
      <c r="AE236" s="185"/>
      <c r="AF236" s="185"/>
      <c r="AG236" s="185"/>
      <c r="AH236" s="145"/>
      <c r="AI236" s="145"/>
    </row>
    <row r="237" spans="1:35">
      <c r="A237" s="145">
        <v>233</v>
      </c>
      <c r="B237" s="184" t="s">
        <v>1332</v>
      </c>
      <c r="C237" s="204"/>
      <c r="D237" s="186" t="s">
        <v>1333</v>
      </c>
      <c r="E237" s="185"/>
      <c r="F237" s="187"/>
      <c r="G237" s="145" t="s">
        <v>992</v>
      </c>
      <c r="H237" s="188"/>
      <c r="I237" s="188" t="s">
        <v>993</v>
      </c>
      <c r="J237" s="185"/>
      <c r="K237" s="185"/>
      <c r="L237" s="185">
        <v>51</v>
      </c>
      <c r="M237" s="185"/>
      <c r="N237" s="185">
        <f t="shared" si="19"/>
        <v>51</v>
      </c>
      <c r="O237" s="196">
        <v>52</v>
      </c>
      <c r="P237" s="185"/>
      <c r="Q237" s="185"/>
      <c r="R237" s="185">
        <f t="shared" si="15"/>
        <v>1</v>
      </c>
      <c r="S237" s="185"/>
      <c r="T237" s="185">
        <f t="shared" si="16"/>
        <v>0</v>
      </c>
      <c r="U237" s="185">
        <f t="shared" si="17"/>
        <v>0</v>
      </c>
      <c r="V237" s="185"/>
      <c r="W237" s="185">
        <f t="shared" si="18"/>
        <v>-51</v>
      </c>
      <c r="X237" s="185"/>
      <c r="Y237" s="185"/>
      <c r="Z237" s="185"/>
      <c r="AA237" s="185"/>
      <c r="AB237" s="185"/>
      <c r="AC237" s="185"/>
      <c r="AD237" s="185"/>
      <c r="AE237" s="185"/>
      <c r="AF237" s="185"/>
      <c r="AG237" s="185"/>
      <c r="AH237" s="145"/>
      <c r="AI237" s="145"/>
    </row>
    <row r="238" spans="1:35">
      <c r="A238" s="145">
        <v>234</v>
      </c>
      <c r="B238" s="184" t="s">
        <v>1334</v>
      </c>
      <c r="C238" s="204"/>
      <c r="D238" s="186" t="s">
        <v>1335</v>
      </c>
      <c r="E238" s="185"/>
      <c r="F238" s="187"/>
      <c r="G238" s="145" t="s">
        <v>992</v>
      </c>
      <c r="H238" s="188"/>
      <c r="I238" s="188" t="s">
        <v>993</v>
      </c>
      <c r="J238" s="185"/>
      <c r="K238" s="185"/>
      <c r="L238" s="185">
        <v>45</v>
      </c>
      <c r="M238" s="185"/>
      <c r="N238" s="185">
        <f t="shared" si="19"/>
        <v>45</v>
      </c>
      <c r="O238" s="196">
        <v>54</v>
      </c>
      <c r="P238" s="185"/>
      <c r="Q238" s="185"/>
      <c r="R238" s="185">
        <f t="shared" si="15"/>
        <v>9</v>
      </c>
      <c r="S238" s="185"/>
      <c r="T238" s="185">
        <f t="shared" si="16"/>
        <v>0</v>
      </c>
      <c r="U238" s="185">
        <f t="shared" si="17"/>
        <v>0</v>
      </c>
      <c r="V238" s="185"/>
      <c r="W238" s="185">
        <f t="shared" si="18"/>
        <v>-45</v>
      </c>
      <c r="X238" s="185"/>
      <c r="Y238" s="185"/>
      <c r="Z238" s="185"/>
      <c r="AA238" s="185"/>
      <c r="AB238" s="185"/>
      <c r="AC238" s="185"/>
      <c r="AD238" s="185"/>
      <c r="AE238" s="185"/>
      <c r="AF238" s="185"/>
      <c r="AG238" s="185"/>
      <c r="AH238" s="145"/>
      <c r="AI238" s="145"/>
    </row>
    <row r="239" spans="1:35">
      <c r="A239" s="145">
        <v>235</v>
      </c>
      <c r="B239" s="184" t="s">
        <v>1336</v>
      </c>
      <c r="C239" s="204"/>
      <c r="D239" s="186" t="s">
        <v>1337</v>
      </c>
      <c r="E239" s="185"/>
      <c r="F239" s="187"/>
      <c r="G239" s="145" t="s">
        <v>992</v>
      </c>
      <c r="H239" s="188"/>
      <c r="I239" s="188" t="s">
        <v>993</v>
      </c>
      <c r="J239" s="185"/>
      <c r="K239" s="185"/>
      <c r="L239" s="185">
        <v>64</v>
      </c>
      <c r="M239" s="185"/>
      <c r="N239" s="185">
        <f t="shared" si="19"/>
        <v>64</v>
      </c>
      <c r="O239" s="196">
        <v>64</v>
      </c>
      <c r="P239" s="185"/>
      <c r="Q239" s="185"/>
      <c r="R239" s="185">
        <f t="shared" si="15"/>
        <v>0</v>
      </c>
      <c r="S239" s="185"/>
      <c r="T239" s="185">
        <f t="shared" si="16"/>
        <v>0</v>
      </c>
      <c r="U239" s="185">
        <f t="shared" si="17"/>
        <v>0</v>
      </c>
      <c r="V239" s="185"/>
      <c r="W239" s="185">
        <f t="shared" si="18"/>
        <v>-64</v>
      </c>
      <c r="X239" s="185"/>
      <c r="Y239" s="185"/>
      <c r="Z239" s="185"/>
      <c r="AA239" s="185"/>
      <c r="AB239" s="185"/>
      <c r="AC239" s="185"/>
      <c r="AD239" s="185"/>
      <c r="AE239" s="185"/>
      <c r="AF239" s="185"/>
      <c r="AG239" s="185"/>
      <c r="AH239" s="145"/>
      <c r="AI239" s="145"/>
    </row>
    <row r="240" spans="1:35">
      <c r="A240" s="145">
        <v>236</v>
      </c>
      <c r="B240" s="184" t="s">
        <v>1338</v>
      </c>
      <c r="C240" s="204"/>
      <c r="D240" s="186" t="s">
        <v>1339</v>
      </c>
      <c r="E240" s="185"/>
      <c r="F240" s="187"/>
      <c r="G240" s="145" t="s">
        <v>992</v>
      </c>
      <c r="H240" s="188"/>
      <c r="I240" s="188" t="s">
        <v>993</v>
      </c>
      <c r="J240" s="185"/>
      <c r="K240" s="185"/>
      <c r="L240" s="185">
        <v>47</v>
      </c>
      <c r="M240" s="185"/>
      <c r="N240" s="185">
        <f t="shared" si="19"/>
        <v>47</v>
      </c>
      <c r="O240" s="196">
        <v>55</v>
      </c>
      <c r="P240" s="185"/>
      <c r="Q240" s="185"/>
      <c r="R240" s="185">
        <f t="shared" si="15"/>
        <v>8</v>
      </c>
      <c r="S240" s="185"/>
      <c r="T240" s="185">
        <f t="shared" si="16"/>
        <v>0</v>
      </c>
      <c r="U240" s="185">
        <f t="shared" si="17"/>
        <v>0</v>
      </c>
      <c r="V240" s="185"/>
      <c r="W240" s="185">
        <f t="shared" si="18"/>
        <v>-47</v>
      </c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45"/>
      <c r="AI240" s="145"/>
    </row>
    <row r="241" spans="1:35">
      <c r="A241" s="145">
        <v>237</v>
      </c>
      <c r="B241" s="184" t="s">
        <v>1340</v>
      </c>
      <c r="C241" s="204"/>
      <c r="D241" s="186" t="s">
        <v>1341</v>
      </c>
      <c r="E241" s="185"/>
      <c r="F241" s="187"/>
      <c r="G241" s="145" t="s">
        <v>992</v>
      </c>
      <c r="H241" s="188"/>
      <c r="I241" s="188" t="s">
        <v>993</v>
      </c>
      <c r="J241" s="185"/>
      <c r="K241" s="185"/>
      <c r="L241" s="185">
        <v>22</v>
      </c>
      <c r="M241" s="185"/>
      <c r="N241" s="185">
        <f t="shared" si="19"/>
        <v>22</v>
      </c>
      <c r="O241" s="196">
        <v>18</v>
      </c>
      <c r="P241" s="185"/>
      <c r="Q241" s="185"/>
      <c r="R241" s="185">
        <f t="shared" si="15"/>
        <v>0</v>
      </c>
      <c r="S241" s="185"/>
      <c r="T241" s="185">
        <f t="shared" si="16"/>
        <v>0</v>
      </c>
      <c r="U241" s="185">
        <f t="shared" si="17"/>
        <v>-4</v>
      </c>
      <c r="V241" s="185"/>
      <c r="W241" s="185">
        <f t="shared" si="18"/>
        <v>-22</v>
      </c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45"/>
      <c r="AI241" s="145"/>
    </row>
    <row r="242" spans="1:35">
      <c r="A242" s="145">
        <v>238</v>
      </c>
      <c r="B242" s="184" t="s">
        <v>493</v>
      </c>
      <c r="C242" s="204"/>
      <c r="D242" s="186" t="s">
        <v>494</v>
      </c>
      <c r="E242" s="185"/>
      <c r="F242" s="187"/>
      <c r="G242" s="145" t="s">
        <v>992</v>
      </c>
      <c r="H242" s="188"/>
      <c r="I242" s="188" t="s">
        <v>993</v>
      </c>
      <c r="J242" s="185"/>
      <c r="K242" s="185"/>
      <c r="L242" s="185">
        <v>588</v>
      </c>
      <c r="M242" s="185"/>
      <c r="N242" s="185">
        <f t="shared" si="19"/>
        <v>588</v>
      </c>
      <c r="O242" s="196">
        <v>588</v>
      </c>
      <c r="P242" s="185"/>
      <c r="Q242" s="185"/>
      <c r="R242" s="185">
        <f t="shared" si="15"/>
        <v>0</v>
      </c>
      <c r="S242" s="185"/>
      <c r="T242" s="185">
        <f t="shared" si="16"/>
        <v>0</v>
      </c>
      <c r="U242" s="185">
        <f t="shared" si="17"/>
        <v>0</v>
      </c>
      <c r="V242" s="185"/>
      <c r="W242" s="185">
        <f t="shared" si="18"/>
        <v>-588</v>
      </c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45"/>
      <c r="AI242" s="145"/>
    </row>
    <row r="243" spans="1:35">
      <c r="A243" s="145">
        <v>239</v>
      </c>
      <c r="B243" s="184" t="s">
        <v>495</v>
      </c>
      <c r="C243" s="204"/>
      <c r="D243" s="186" t="s">
        <v>496</v>
      </c>
      <c r="E243" s="185"/>
      <c r="F243" s="187"/>
      <c r="G243" s="145" t="s">
        <v>992</v>
      </c>
      <c r="H243" s="188"/>
      <c r="I243" s="188" t="s">
        <v>993</v>
      </c>
      <c r="J243" s="185"/>
      <c r="K243" s="185"/>
      <c r="L243" s="185">
        <v>3002</v>
      </c>
      <c r="M243" s="185"/>
      <c r="N243" s="185">
        <f t="shared" si="19"/>
        <v>3002</v>
      </c>
      <c r="O243" s="196">
        <v>3000</v>
      </c>
      <c r="P243" s="185"/>
      <c r="Q243" s="185"/>
      <c r="R243" s="185">
        <f t="shared" si="15"/>
        <v>0</v>
      </c>
      <c r="S243" s="185"/>
      <c r="T243" s="185">
        <f t="shared" si="16"/>
        <v>0</v>
      </c>
      <c r="U243" s="185">
        <f t="shared" si="17"/>
        <v>-2</v>
      </c>
      <c r="V243" s="185"/>
      <c r="W243" s="185">
        <f t="shared" si="18"/>
        <v>-3002</v>
      </c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45"/>
      <c r="AI243" s="145"/>
    </row>
    <row r="244" spans="1:35">
      <c r="A244" s="145">
        <v>240</v>
      </c>
      <c r="B244" s="184" t="s">
        <v>497</v>
      </c>
      <c r="C244" s="204"/>
      <c r="D244" s="186" t="s">
        <v>498</v>
      </c>
      <c r="E244" s="185"/>
      <c r="F244" s="187"/>
      <c r="G244" s="145" t="s">
        <v>992</v>
      </c>
      <c r="H244" s="188"/>
      <c r="I244" s="188" t="s">
        <v>993</v>
      </c>
      <c r="J244" s="185"/>
      <c r="K244" s="185"/>
      <c r="L244" s="185">
        <v>486</v>
      </c>
      <c r="M244" s="185"/>
      <c r="N244" s="185">
        <f t="shared" si="19"/>
        <v>486</v>
      </c>
      <c r="O244" s="196">
        <v>614</v>
      </c>
      <c r="P244" s="185"/>
      <c r="Q244" s="185"/>
      <c r="R244" s="185">
        <f t="shared" si="15"/>
        <v>128</v>
      </c>
      <c r="S244" s="185"/>
      <c r="T244" s="185">
        <f t="shared" si="16"/>
        <v>0</v>
      </c>
      <c r="U244" s="185">
        <f t="shared" si="17"/>
        <v>0</v>
      </c>
      <c r="V244" s="185"/>
      <c r="W244" s="185">
        <f t="shared" si="18"/>
        <v>-486</v>
      </c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45"/>
      <c r="AI244" s="145"/>
    </row>
    <row r="245" spans="1:35">
      <c r="A245" s="145">
        <v>241</v>
      </c>
      <c r="B245" s="184" t="s">
        <v>1342</v>
      </c>
      <c r="C245" s="204"/>
      <c r="D245" s="186" t="s">
        <v>1343</v>
      </c>
      <c r="E245" s="185"/>
      <c r="F245" s="187"/>
      <c r="G245" s="145" t="s">
        <v>992</v>
      </c>
      <c r="H245" s="188"/>
      <c r="I245" s="188" t="s">
        <v>993</v>
      </c>
      <c r="J245" s="185"/>
      <c r="K245" s="185"/>
      <c r="L245" s="185">
        <v>998</v>
      </c>
      <c r="M245" s="185"/>
      <c r="N245" s="185">
        <f t="shared" si="19"/>
        <v>998</v>
      </c>
      <c r="O245" s="196">
        <v>650</v>
      </c>
      <c r="P245" s="185"/>
      <c r="Q245" s="185"/>
      <c r="R245" s="185">
        <f t="shared" si="15"/>
        <v>0</v>
      </c>
      <c r="S245" s="185"/>
      <c r="T245" s="185">
        <f t="shared" si="16"/>
        <v>0</v>
      </c>
      <c r="U245" s="185">
        <f t="shared" si="17"/>
        <v>-348</v>
      </c>
      <c r="V245" s="185"/>
      <c r="W245" s="185">
        <f t="shared" si="18"/>
        <v>-998</v>
      </c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45"/>
      <c r="AI245" s="145"/>
    </row>
    <row r="246" spans="1:35">
      <c r="A246" s="145">
        <v>242</v>
      </c>
      <c r="B246" s="184" t="s">
        <v>1344</v>
      </c>
      <c r="C246" s="204"/>
      <c r="D246" s="186" t="s">
        <v>1345</v>
      </c>
      <c r="E246" s="185"/>
      <c r="F246" s="187"/>
      <c r="G246" s="145" t="s">
        <v>992</v>
      </c>
      <c r="H246" s="188"/>
      <c r="I246" s="188" t="s">
        <v>993</v>
      </c>
      <c r="J246" s="185"/>
      <c r="K246" s="185"/>
      <c r="L246" s="185">
        <v>32</v>
      </c>
      <c r="M246" s="185"/>
      <c r="N246" s="185">
        <f t="shared" si="19"/>
        <v>32</v>
      </c>
      <c r="O246" s="196">
        <v>6</v>
      </c>
      <c r="P246" s="185"/>
      <c r="Q246" s="185"/>
      <c r="R246" s="185">
        <f t="shared" si="15"/>
        <v>0</v>
      </c>
      <c r="S246" s="185"/>
      <c r="T246" s="185">
        <f t="shared" si="16"/>
        <v>0</v>
      </c>
      <c r="U246" s="185">
        <f t="shared" si="17"/>
        <v>-26</v>
      </c>
      <c r="V246" s="185"/>
      <c r="W246" s="185">
        <f t="shared" si="18"/>
        <v>-32</v>
      </c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45"/>
      <c r="AI246" s="145"/>
    </row>
    <row r="247" spans="1:35">
      <c r="A247" s="145">
        <v>243</v>
      </c>
      <c r="B247" s="184" t="s">
        <v>1346</v>
      </c>
      <c r="C247" s="204"/>
      <c r="D247" s="186" t="s">
        <v>1347</v>
      </c>
      <c r="E247" s="185"/>
      <c r="F247" s="187"/>
      <c r="G247" s="145" t="s">
        <v>992</v>
      </c>
      <c r="H247" s="188"/>
      <c r="I247" s="188" t="s">
        <v>993</v>
      </c>
      <c r="J247" s="185"/>
      <c r="K247" s="185"/>
      <c r="L247" s="185">
        <v>71</v>
      </c>
      <c r="M247" s="185"/>
      <c r="N247" s="185">
        <f t="shared" si="19"/>
        <v>71</v>
      </c>
      <c r="O247" s="196">
        <v>150</v>
      </c>
      <c r="P247" s="185"/>
      <c r="Q247" s="185"/>
      <c r="R247" s="185">
        <f t="shared" si="15"/>
        <v>79</v>
      </c>
      <c r="S247" s="185"/>
      <c r="T247" s="185">
        <f t="shared" si="16"/>
        <v>0</v>
      </c>
      <c r="U247" s="185">
        <f t="shared" si="17"/>
        <v>0</v>
      </c>
      <c r="V247" s="185"/>
      <c r="W247" s="185">
        <f t="shared" si="18"/>
        <v>-71</v>
      </c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45"/>
      <c r="AI247" s="145"/>
    </row>
    <row r="248" spans="1:35">
      <c r="A248" s="145">
        <v>244</v>
      </c>
      <c r="B248" s="184" t="s">
        <v>1348</v>
      </c>
      <c r="C248" s="204"/>
      <c r="D248" s="186" t="s">
        <v>1349</v>
      </c>
      <c r="E248" s="185"/>
      <c r="F248" s="187"/>
      <c r="G248" s="145" t="s">
        <v>992</v>
      </c>
      <c r="H248" s="188"/>
      <c r="I248" s="188" t="s">
        <v>993</v>
      </c>
      <c r="J248" s="185"/>
      <c r="K248" s="185"/>
      <c r="L248" s="185">
        <v>17</v>
      </c>
      <c r="M248" s="185"/>
      <c r="N248" s="185">
        <f t="shared" si="19"/>
        <v>17</v>
      </c>
      <c r="O248" s="196">
        <v>21</v>
      </c>
      <c r="P248" s="185"/>
      <c r="Q248" s="185"/>
      <c r="R248" s="185">
        <f t="shared" si="15"/>
        <v>4</v>
      </c>
      <c r="S248" s="185"/>
      <c r="T248" s="185">
        <f t="shared" si="16"/>
        <v>0</v>
      </c>
      <c r="U248" s="185">
        <f t="shared" si="17"/>
        <v>0</v>
      </c>
      <c r="V248" s="185"/>
      <c r="W248" s="185">
        <f t="shared" si="18"/>
        <v>-17</v>
      </c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45"/>
      <c r="AI248" s="145"/>
    </row>
    <row r="249" spans="1:35">
      <c r="A249" s="145">
        <v>245</v>
      </c>
      <c r="B249" s="184" t="s">
        <v>1350</v>
      </c>
      <c r="C249" s="204"/>
      <c r="D249" s="186" t="s">
        <v>1351</v>
      </c>
      <c r="E249" s="185"/>
      <c r="F249" s="187"/>
      <c r="G249" s="145" t="s">
        <v>992</v>
      </c>
      <c r="H249" s="188"/>
      <c r="I249" s="188" t="s">
        <v>993</v>
      </c>
      <c r="J249" s="185"/>
      <c r="K249" s="185"/>
      <c r="L249" s="185">
        <v>9</v>
      </c>
      <c r="M249" s="185"/>
      <c r="N249" s="185">
        <f t="shared" si="19"/>
        <v>9</v>
      </c>
      <c r="O249" s="196">
        <v>5</v>
      </c>
      <c r="P249" s="185"/>
      <c r="Q249" s="185"/>
      <c r="R249" s="185">
        <f t="shared" ref="R249:R312" si="20">IF((O249-L249)&gt;0,O249-L249,0)</f>
        <v>0</v>
      </c>
      <c r="S249" s="185"/>
      <c r="T249" s="185">
        <f t="shared" ref="T249:T312" si="21">IF((Q249-N249)&gt;0,Q249-N249,0)</f>
        <v>0</v>
      </c>
      <c r="U249" s="185">
        <f t="shared" ref="U249:U312" si="22">IF((O249-L249)&lt;0,O249-L249,0)</f>
        <v>-4</v>
      </c>
      <c r="V249" s="185"/>
      <c r="W249" s="185">
        <f t="shared" ref="W249:W312" si="23">IF((Q249-N249)&lt;0,Q249-N249,0)</f>
        <v>-9</v>
      </c>
      <c r="X249" s="185"/>
      <c r="Y249" s="185"/>
      <c r="Z249" s="185"/>
      <c r="AA249" s="185"/>
      <c r="AB249" s="185"/>
      <c r="AC249" s="185"/>
      <c r="AD249" s="185"/>
      <c r="AE249" s="185"/>
      <c r="AF249" s="185"/>
      <c r="AG249" s="185"/>
      <c r="AH249" s="145"/>
      <c r="AI249" s="145"/>
    </row>
    <row r="250" spans="1:35">
      <c r="A250" s="145">
        <v>246</v>
      </c>
      <c r="B250" s="184" t="s">
        <v>1352</v>
      </c>
      <c r="C250" s="204"/>
      <c r="D250" s="186" t="s">
        <v>1353</v>
      </c>
      <c r="E250" s="185"/>
      <c r="F250" s="187"/>
      <c r="G250" s="145" t="s">
        <v>992</v>
      </c>
      <c r="H250" s="188"/>
      <c r="I250" s="188" t="s">
        <v>993</v>
      </c>
      <c r="J250" s="185"/>
      <c r="K250" s="185"/>
      <c r="L250" s="185">
        <v>1394</v>
      </c>
      <c r="M250" s="185"/>
      <c r="N250" s="185">
        <f t="shared" si="19"/>
        <v>1394</v>
      </c>
      <c r="O250" s="196">
        <v>520</v>
      </c>
      <c r="P250" s="185"/>
      <c r="Q250" s="185"/>
      <c r="R250" s="185">
        <f t="shared" si="20"/>
        <v>0</v>
      </c>
      <c r="S250" s="185"/>
      <c r="T250" s="185">
        <f t="shared" si="21"/>
        <v>0</v>
      </c>
      <c r="U250" s="185">
        <f t="shared" si="22"/>
        <v>-874</v>
      </c>
      <c r="V250" s="185"/>
      <c r="W250" s="185">
        <f t="shared" si="23"/>
        <v>-1394</v>
      </c>
      <c r="X250" s="185"/>
      <c r="Y250" s="185"/>
      <c r="Z250" s="185"/>
      <c r="AA250" s="185"/>
      <c r="AB250" s="185"/>
      <c r="AC250" s="185"/>
      <c r="AD250" s="185"/>
      <c r="AE250" s="185"/>
      <c r="AF250" s="185"/>
      <c r="AG250" s="185"/>
      <c r="AH250" s="145"/>
      <c r="AI250" s="145"/>
    </row>
    <row r="251" spans="1:35">
      <c r="A251" s="145">
        <v>247</v>
      </c>
      <c r="B251" s="184" t="s">
        <v>1354</v>
      </c>
      <c r="C251" s="204"/>
      <c r="D251" s="186" t="s">
        <v>1355</v>
      </c>
      <c r="E251" s="185"/>
      <c r="F251" s="187"/>
      <c r="G251" s="145" t="s">
        <v>992</v>
      </c>
      <c r="H251" s="188"/>
      <c r="I251" s="188" t="s">
        <v>993</v>
      </c>
      <c r="J251" s="185"/>
      <c r="K251" s="185"/>
      <c r="L251" s="185">
        <v>631</v>
      </c>
      <c r="M251" s="185"/>
      <c r="N251" s="185">
        <f t="shared" si="19"/>
        <v>631</v>
      </c>
      <c r="O251" s="196">
        <v>600</v>
      </c>
      <c r="P251" s="185"/>
      <c r="Q251" s="185"/>
      <c r="R251" s="185">
        <f t="shared" si="20"/>
        <v>0</v>
      </c>
      <c r="S251" s="185"/>
      <c r="T251" s="185">
        <f t="shared" si="21"/>
        <v>0</v>
      </c>
      <c r="U251" s="185">
        <f t="shared" si="22"/>
        <v>-31</v>
      </c>
      <c r="V251" s="185"/>
      <c r="W251" s="185">
        <f t="shared" si="23"/>
        <v>-631</v>
      </c>
      <c r="X251" s="185"/>
      <c r="Y251" s="185"/>
      <c r="Z251" s="185"/>
      <c r="AA251" s="185"/>
      <c r="AB251" s="185"/>
      <c r="AC251" s="185"/>
      <c r="AD251" s="185"/>
      <c r="AE251" s="185"/>
      <c r="AF251" s="185"/>
      <c r="AG251" s="185"/>
      <c r="AH251" s="145"/>
      <c r="AI251" s="145"/>
    </row>
    <row r="252" spans="1:35">
      <c r="A252" s="145">
        <v>248</v>
      </c>
      <c r="B252" s="184" t="s">
        <v>1356</v>
      </c>
      <c r="C252" s="204"/>
      <c r="D252" s="186" t="s">
        <v>1357</v>
      </c>
      <c r="E252" s="185"/>
      <c r="F252" s="187"/>
      <c r="G252" s="145" t="s">
        <v>992</v>
      </c>
      <c r="H252" s="188"/>
      <c r="I252" s="188" t="s">
        <v>993</v>
      </c>
      <c r="J252" s="185"/>
      <c r="K252" s="185"/>
      <c r="L252" s="185">
        <v>559</v>
      </c>
      <c r="M252" s="185"/>
      <c r="N252" s="185">
        <f t="shared" si="19"/>
        <v>559</v>
      </c>
      <c r="O252" s="196">
        <v>402</v>
      </c>
      <c r="P252" s="185"/>
      <c r="Q252" s="185"/>
      <c r="R252" s="185">
        <f t="shared" si="20"/>
        <v>0</v>
      </c>
      <c r="S252" s="185"/>
      <c r="T252" s="185">
        <f t="shared" si="21"/>
        <v>0</v>
      </c>
      <c r="U252" s="185">
        <f t="shared" si="22"/>
        <v>-157</v>
      </c>
      <c r="V252" s="185"/>
      <c r="W252" s="185">
        <f t="shared" si="23"/>
        <v>-559</v>
      </c>
      <c r="X252" s="185"/>
      <c r="Y252" s="185"/>
      <c r="Z252" s="185"/>
      <c r="AA252" s="185"/>
      <c r="AB252" s="185"/>
      <c r="AC252" s="185"/>
      <c r="AD252" s="185"/>
      <c r="AE252" s="185"/>
      <c r="AF252" s="185"/>
      <c r="AG252" s="185"/>
      <c r="AH252" s="145"/>
      <c r="AI252" s="145"/>
    </row>
    <row r="253" spans="1:35">
      <c r="A253" s="145">
        <v>249</v>
      </c>
      <c r="B253" s="184" t="s">
        <v>1358</v>
      </c>
      <c r="C253" s="204"/>
      <c r="D253" s="186" t="s">
        <v>1359</v>
      </c>
      <c r="E253" s="185"/>
      <c r="F253" s="187"/>
      <c r="G253" s="145" t="s">
        <v>992</v>
      </c>
      <c r="H253" s="188"/>
      <c r="I253" s="188" t="s">
        <v>993</v>
      </c>
      <c r="J253" s="185"/>
      <c r="K253" s="185"/>
      <c r="L253" s="185">
        <v>939</v>
      </c>
      <c r="M253" s="185"/>
      <c r="N253" s="185">
        <f t="shared" si="19"/>
        <v>939</v>
      </c>
      <c r="O253" s="196">
        <v>500</v>
      </c>
      <c r="P253" s="185"/>
      <c r="Q253" s="185"/>
      <c r="R253" s="185">
        <f t="shared" si="20"/>
        <v>0</v>
      </c>
      <c r="S253" s="185"/>
      <c r="T253" s="185">
        <f t="shared" si="21"/>
        <v>0</v>
      </c>
      <c r="U253" s="185">
        <f t="shared" si="22"/>
        <v>-439</v>
      </c>
      <c r="V253" s="185"/>
      <c r="W253" s="185">
        <f t="shared" si="23"/>
        <v>-939</v>
      </c>
      <c r="X253" s="185"/>
      <c r="Y253" s="185"/>
      <c r="Z253" s="185"/>
      <c r="AA253" s="185"/>
      <c r="AB253" s="185"/>
      <c r="AC253" s="185"/>
      <c r="AD253" s="185"/>
      <c r="AE253" s="185"/>
      <c r="AF253" s="185"/>
      <c r="AG253" s="185"/>
      <c r="AH253" s="145"/>
      <c r="AI253" s="145"/>
    </row>
    <row r="254" spans="1:35">
      <c r="A254" s="145">
        <v>250</v>
      </c>
      <c r="B254" s="184" t="s">
        <v>1360</v>
      </c>
      <c r="C254" s="204"/>
      <c r="D254" s="186" t="s">
        <v>1361</v>
      </c>
      <c r="E254" s="185"/>
      <c r="F254" s="187"/>
      <c r="G254" s="145" t="s">
        <v>992</v>
      </c>
      <c r="H254" s="188"/>
      <c r="I254" s="188" t="s">
        <v>993</v>
      </c>
      <c r="J254" s="185"/>
      <c r="K254" s="185"/>
      <c r="L254" s="185">
        <v>6</v>
      </c>
      <c r="M254" s="185"/>
      <c r="N254" s="185">
        <f t="shared" si="19"/>
        <v>6</v>
      </c>
      <c r="O254" s="196">
        <v>2</v>
      </c>
      <c r="P254" s="185"/>
      <c r="Q254" s="185"/>
      <c r="R254" s="185">
        <f t="shared" si="20"/>
        <v>0</v>
      </c>
      <c r="S254" s="185"/>
      <c r="T254" s="185">
        <f t="shared" si="21"/>
        <v>0</v>
      </c>
      <c r="U254" s="185">
        <f t="shared" si="22"/>
        <v>-4</v>
      </c>
      <c r="V254" s="185"/>
      <c r="W254" s="185">
        <f t="shared" si="23"/>
        <v>-6</v>
      </c>
      <c r="X254" s="185"/>
      <c r="Y254" s="185"/>
      <c r="Z254" s="185"/>
      <c r="AA254" s="185"/>
      <c r="AB254" s="185"/>
      <c r="AC254" s="185"/>
      <c r="AD254" s="185"/>
      <c r="AE254" s="185"/>
      <c r="AF254" s="185"/>
      <c r="AG254" s="185"/>
      <c r="AH254" s="145"/>
      <c r="AI254" s="145"/>
    </row>
    <row r="255" spans="1:35">
      <c r="A255" s="145">
        <v>251</v>
      </c>
      <c r="B255" s="184" t="s">
        <v>1362</v>
      </c>
      <c r="C255" s="204"/>
      <c r="D255" s="186" t="s">
        <v>1363</v>
      </c>
      <c r="E255" s="185"/>
      <c r="F255" s="187"/>
      <c r="G255" s="145" t="s">
        <v>992</v>
      </c>
      <c r="H255" s="188"/>
      <c r="I255" s="188" t="s">
        <v>993</v>
      </c>
      <c r="J255" s="185"/>
      <c r="K255" s="185"/>
      <c r="L255" s="185">
        <v>39</v>
      </c>
      <c r="M255" s="185"/>
      <c r="N255" s="185">
        <f t="shared" si="19"/>
        <v>39</v>
      </c>
      <c r="O255" s="196">
        <v>38</v>
      </c>
      <c r="P255" s="185"/>
      <c r="Q255" s="185"/>
      <c r="R255" s="185">
        <f t="shared" si="20"/>
        <v>0</v>
      </c>
      <c r="S255" s="185"/>
      <c r="T255" s="185">
        <f t="shared" si="21"/>
        <v>0</v>
      </c>
      <c r="U255" s="185">
        <f t="shared" si="22"/>
        <v>-1</v>
      </c>
      <c r="V255" s="185"/>
      <c r="W255" s="185">
        <f t="shared" si="23"/>
        <v>-39</v>
      </c>
      <c r="X255" s="185"/>
      <c r="Y255" s="185"/>
      <c r="Z255" s="185"/>
      <c r="AA255" s="185"/>
      <c r="AB255" s="185"/>
      <c r="AC255" s="185"/>
      <c r="AD255" s="185"/>
      <c r="AE255" s="185"/>
      <c r="AF255" s="185"/>
      <c r="AG255" s="185"/>
      <c r="AH255" s="145"/>
      <c r="AI255" s="145"/>
    </row>
    <row r="256" spans="1:35">
      <c r="A256" s="145">
        <v>252</v>
      </c>
      <c r="B256" s="184" t="s">
        <v>1364</v>
      </c>
      <c r="C256" s="204"/>
      <c r="D256" s="186" t="s">
        <v>1365</v>
      </c>
      <c r="E256" s="185"/>
      <c r="F256" s="187"/>
      <c r="G256" s="145" t="s">
        <v>992</v>
      </c>
      <c r="H256" s="188"/>
      <c r="I256" s="188" t="s">
        <v>993</v>
      </c>
      <c r="J256" s="185"/>
      <c r="K256" s="185"/>
      <c r="L256" s="185">
        <v>11</v>
      </c>
      <c r="M256" s="185"/>
      <c r="N256" s="185">
        <f t="shared" si="19"/>
        <v>11</v>
      </c>
      <c r="O256" s="196">
        <v>5</v>
      </c>
      <c r="P256" s="185"/>
      <c r="Q256" s="185"/>
      <c r="R256" s="185">
        <f t="shared" si="20"/>
        <v>0</v>
      </c>
      <c r="S256" s="185"/>
      <c r="T256" s="185">
        <f t="shared" si="21"/>
        <v>0</v>
      </c>
      <c r="U256" s="185">
        <f t="shared" si="22"/>
        <v>-6</v>
      </c>
      <c r="V256" s="185"/>
      <c r="W256" s="185">
        <f t="shared" si="23"/>
        <v>-11</v>
      </c>
      <c r="X256" s="185"/>
      <c r="Y256" s="185"/>
      <c r="Z256" s="185"/>
      <c r="AA256" s="185"/>
      <c r="AB256" s="185"/>
      <c r="AC256" s="185"/>
      <c r="AD256" s="185"/>
      <c r="AE256" s="185"/>
      <c r="AF256" s="185"/>
      <c r="AG256" s="185"/>
      <c r="AH256" s="145"/>
      <c r="AI256" s="145"/>
    </row>
    <row r="257" spans="1:35">
      <c r="A257" s="145">
        <v>253</v>
      </c>
      <c r="B257" s="184" t="s">
        <v>1366</v>
      </c>
      <c r="C257" s="204"/>
      <c r="D257" s="186" t="s">
        <v>1367</v>
      </c>
      <c r="E257" s="185"/>
      <c r="F257" s="187"/>
      <c r="G257" s="145" t="s">
        <v>992</v>
      </c>
      <c r="H257" s="188"/>
      <c r="I257" s="188" t="s">
        <v>993</v>
      </c>
      <c r="J257" s="185"/>
      <c r="K257" s="185"/>
      <c r="L257" s="185">
        <v>18</v>
      </c>
      <c r="M257" s="185"/>
      <c r="N257" s="185">
        <f t="shared" si="19"/>
        <v>18</v>
      </c>
      <c r="O257" s="196">
        <v>19</v>
      </c>
      <c r="P257" s="185"/>
      <c r="Q257" s="185"/>
      <c r="R257" s="185">
        <f t="shared" si="20"/>
        <v>1</v>
      </c>
      <c r="S257" s="185"/>
      <c r="T257" s="185">
        <f t="shared" si="21"/>
        <v>0</v>
      </c>
      <c r="U257" s="185">
        <f t="shared" si="22"/>
        <v>0</v>
      </c>
      <c r="V257" s="185"/>
      <c r="W257" s="185">
        <f t="shared" si="23"/>
        <v>-18</v>
      </c>
      <c r="X257" s="185"/>
      <c r="Y257" s="185"/>
      <c r="Z257" s="185"/>
      <c r="AA257" s="185"/>
      <c r="AB257" s="185"/>
      <c r="AC257" s="185"/>
      <c r="AD257" s="185"/>
      <c r="AE257" s="185"/>
      <c r="AF257" s="185"/>
      <c r="AG257" s="185"/>
      <c r="AH257" s="145"/>
      <c r="AI257" s="145"/>
    </row>
    <row r="258" spans="1:35">
      <c r="A258" s="145">
        <v>254</v>
      </c>
      <c r="B258" s="184" t="s">
        <v>1368</v>
      </c>
      <c r="C258" s="204"/>
      <c r="D258" s="186" t="s">
        <v>1369</v>
      </c>
      <c r="E258" s="185"/>
      <c r="F258" s="187"/>
      <c r="G258" s="145" t="s">
        <v>992</v>
      </c>
      <c r="H258" s="188"/>
      <c r="I258" s="188" t="s">
        <v>993</v>
      </c>
      <c r="J258" s="185"/>
      <c r="K258" s="185"/>
      <c r="L258" s="185">
        <v>17</v>
      </c>
      <c r="M258" s="185"/>
      <c r="N258" s="185">
        <f t="shared" si="19"/>
        <v>17</v>
      </c>
      <c r="O258" s="196">
        <v>17</v>
      </c>
      <c r="P258" s="185"/>
      <c r="Q258" s="185"/>
      <c r="R258" s="185">
        <f t="shared" si="20"/>
        <v>0</v>
      </c>
      <c r="S258" s="185"/>
      <c r="T258" s="185">
        <f t="shared" si="21"/>
        <v>0</v>
      </c>
      <c r="U258" s="185">
        <f t="shared" si="22"/>
        <v>0</v>
      </c>
      <c r="V258" s="185"/>
      <c r="W258" s="185">
        <f t="shared" si="23"/>
        <v>-17</v>
      </c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5"/>
      <c r="AH258" s="145"/>
      <c r="AI258" s="145"/>
    </row>
    <row r="259" spans="1:35">
      <c r="A259" s="145">
        <v>255</v>
      </c>
      <c r="B259" s="184" t="s">
        <v>1370</v>
      </c>
      <c r="C259" s="204"/>
      <c r="D259" s="186" t="s">
        <v>1371</v>
      </c>
      <c r="E259" s="185"/>
      <c r="F259" s="187"/>
      <c r="G259" s="145" t="s">
        <v>992</v>
      </c>
      <c r="H259" s="188"/>
      <c r="I259" s="188" t="s">
        <v>993</v>
      </c>
      <c r="J259" s="185"/>
      <c r="K259" s="185"/>
      <c r="L259" s="185">
        <v>17</v>
      </c>
      <c r="M259" s="185"/>
      <c r="N259" s="185">
        <f t="shared" si="19"/>
        <v>17</v>
      </c>
      <c r="O259" s="196">
        <v>21</v>
      </c>
      <c r="P259" s="185"/>
      <c r="Q259" s="185"/>
      <c r="R259" s="185">
        <f t="shared" si="20"/>
        <v>4</v>
      </c>
      <c r="S259" s="185"/>
      <c r="T259" s="185">
        <f t="shared" si="21"/>
        <v>0</v>
      </c>
      <c r="U259" s="185">
        <f t="shared" si="22"/>
        <v>0</v>
      </c>
      <c r="V259" s="185"/>
      <c r="W259" s="185">
        <f t="shared" si="23"/>
        <v>-17</v>
      </c>
      <c r="X259" s="185"/>
      <c r="Y259" s="185"/>
      <c r="Z259" s="185"/>
      <c r="AA259" s="185"/>
      <c r="AB259" s="185"/>
      <c r="AC259" s="185"/>
      <c r="AD259" s="185"/>
      <c r="AE259" s="185"/>
      <c r="AF259" s="185"/>
      <c r="AG259" s="185"/>
      <c r="AH259" s="145"/>
      <c r="AI259" s="145"/>
    </row>
    <row r="260" spans="1:35">
      <c r="A260" s="145">
        <v>256</v>
      </c>
      <c r="B260" s="184" t="s">
        <v>1372</v>
      </c>
      <c r="C260" s="204"/>
      <c r="D260" s="186" t="s">
        <v>1373</v>
      </c>
      <c r="E260" s="185"/>
      <c r="F260" s="187"/>
      <c r="G260" s="145" t="s">
        <v>992</v>
      </c>
      <c r="H260" s="188"/>
      <c r="I260" s="188" t="s">
        <v>993</v>
      </c>
      <c r="J260" s="185"/>
      <c r="K260" s="185"/>
      <c r="L260" s="185">
        <v>13</v>
      </c>
      <c r="M260" s="185"/>
      <c r="N260" s="185">
        <f t="shared" si="19"/>
        <v>13</v>
      </c>
      <c r="O260" s="196">
        <v>13</v>
      </c>
      <c r="P260" s="185"/>
      <c r="Q260" s="185"/>
      <c r="R260" s="185">
        <f t="shared" si="20"/>
        <v>0</v>
      </c>
      <c r="S260" s="185"/>
      <c r="T260" s="185">
        <f t="shared" si="21"/>
        <v>0</v>
      </c>
      <c r="U260" s="185">
        <f t="shared" si="22"/>
        <v>0</v>
      </c>
      <c r="V260" s="185"/>
      <c r="W260" s="185">
        <f t="shared" si="23"/>
        <v>-13</v>
      </c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5"/>
      <c r="AH260" s="145"/>
      <c r="AI260" s="145"/>
    </row>
    <row r="261" spans="1:35">
      <c r="A261" s="145">
        <v>257</v>
      </c>
      <c r="B261" s="184" t="s">
        <v>1374</v>
      </c>
      <c r="C261" s="204"/>
      <c r="D261" s="186" t="s">
        <v>1375</v>
      </c>
      <c r="E261" s="185"/>
      <c r="F261" s="187"/>
      <c r="G261" s="145" t="s">
        <v>992</v>
      </c>
      <c r="H261" s="188"/>
      <c r="I261" s="188" t="s">
        <v>993</v>
      </c>
      <c r="J261" s="185"/>
      <c r="K261" s="185"/>
      <c r="L261" s="185">
        <v>22</v>
      </c>
      <c r="M261" s="185"/>
      <c r="N261" s="185">
        <f t="shared" si="19"/>
        <v>22</v>
      </c>
      <c r="O261" s="196">
        <v>4</v>
      </c>
      <c r="P261" s="185"/>
      <c r="Q261" s="185"/>
      <c r="R261" s="185">
        <f t="shared" si="20"/>
        <v>0</v>
      </c>
      <c r="S261" s="185"/>
      <c r="T261" s="185">
        <f t="shared" si="21"/>
        <v>0</v>
      </c>
      <c r="U261" s="185">
        <f t="shared" si="22"/>
        <v>-18</v>
      </c>
      <c r="V261" s="185"/>
      <c r="W261" s="185">
        <f t="shared" si="23"/>
        <v>-22</v>
      </c>
      <c r="X261" s="185"/>
      <c r="Y261" s="185"/>
      <c r="Z261" s="185"/>
      <c r="AA261" s="185"/>
      <c r="AB261" s="185"/>
      <c r="AC261" s="185"/>
      <c r="AD261" s="185"/>
      <c r="AE261" s="185"/>
      <c r="AF261" s="185"/>
      <c r="AG261" s="185"/>
      <c r="AH261" s="145"/>
      <c r="AI261" s="145"/>
    </row>
    <row r="262" spans="1:35">
      <c r="A262" s="145">
        <v>258</v>
      </c>
      <c r="B262" s="184" t="s">
        <v>515</v>
      </c>
      <c r="C262" s="204"/>
      <c r="D262" s="186" t="s">
        <v>516</v>
      </c>
      <c r="E262" s="185"/>
      <c r="F262" s="187"/>
      <c r="G262" s="145" t="s">
        <v>992</v>
      </c>
      <c r="H262" s="188"/>
      <c r="I262" s="188" t="s">
        <v>993</v>
      </c>
      <c r="J262" s="185"/>
      <c r="K262" s="185"/>
      <c r="L262" s="185">
        <v>143</v>
      </c>
      <c r="M262" s="185"/>
      <c r="N262" s="185">
        <f t="shared" ref="N262:N325" si="24">L262-M262</f>
        <v>143</v>
      </c>
      <c r="O262" s="196">
        <v>818</v>
      </c>
      <c r="P262" s="185"/>
      <c r="Q262" s="185"/>
      <c r="R262" s="185">
        <f t="shared" si="20"/>
        <v>675</v>
      </c>
      <c r="S262" s="185"/>
      <c r="T262" s="185">
        <f t="shared" si="21"/>
        <v>0</v>
      </c>
      <c r="U262" s="185">
        <f t="shared" si="22"/>
        <v>0</v>
      </c>
      <c r="V262" s="185"/>
      <c r="W262" s="185">
        <f t="shared" si="23"/>
        <v>-143</v>
      </c>
      <c r="X262" s="185"/>
      <c r="Y262" s="185"/>
      <c r="Z262" s="185"/>
      <c r="AA262" s="185"/>
      <c r="AB262" s="185"/>
      <c r="AC262" s="185"/>
      <c r="AD262" s="185"/>
      <c r="AE262" s="185"/>
      <c r="AF262" s="185"/>
      <c r="AG262" s="185"/>
      <c r="AH262" s="145"/>
      <c r="AI262" s="145"/>
    </row>
    <row r="263" spans="1:35">
      <c r="A263" s="145">
        <v>259</v>
      </c>
      <c r="B263" s="184" t="s">
        <v>517</v>
      </c>
      <c r="C263" s="204"/>
      <c r="D263" s="186" t="s">
        <v>518</v>
      </c>
      <c r="E263" s="185"/>
      <c r="F263" s="187"/>
      <c r="G263" s="145" t="s">
        <v>992</v>
      </c>
      <c r="H263" s="188"/>
      <c r="I263" s="188" t="s">
        <v>993</v>
      </c>
      <c r="J263" s="185"/>
      <c r="K263" s="185"/>
      <c r="L263" s="185">
        <v>772</v>
      </c>
      <c r="M263" s="185"/>
      <c r="N263" s="185">
        <f t="shared" si="24"/>
        <v>772</v>
      </c>
      <c r="O263" s="196">
        <v>1300</v>
      </c>
      <c r="P263" s="185"/>
      <c r="Q263" s="185"/>
      <c r="R263" s="185">
        <f t="shared" si="20"/>
        <v>528</v>
      </c>
      <c r="S263" s="185"/>
      <c r="T263" s="185">
        <f t="shared" si="21"/>
        <v>0</v>
      </c>
      <c r="U263" s="185">
        <f t="shared" si="22"/>
        <v>0</v>
      </c>
      <c r="V263" s="185"/>
      <c r="W263" s="185">
        <f t="shared" si="23"/>
        <v>-772</v>
      </c>
      <c r="X263" s="185"/>
      <c r="Y263" s="185"/>
      <c r="Z263" s="185"/>
      <c r="AA263" s="185"/>
      <c r="AB263" s="185"/>
      <c r="AC263" s="185"/>
      <c r="AD263" s="185"/>
      <c r="AE263" s="185"/>
      <c r="AF263" s="185"/>
      <c r="AG263" s="185"/>
      <c r="AH263" s="145"/>
      <c r="AI263" s="145"/>
    </row>
    <row r="264" spans="1:35">
      <c r="A264" s="145">
        <v>260</v>
      </c>
      <c r="B264" s="184" t="s">
        <v>519</v>
      </c>
      <c r="C264" s="204"/>
      <c r="D264" s="186" t="s">
        <v>520</v>
      </c>
      <c r="E264" s="185"/>
      <c r="F264" s="187"/>
      <c r="G264" s="145" t="s">
        <v>992</v>
      </c>
      <c r="H264" s="188"/>
      <c r="I264" s="188" t="s">
        <v>993</v>
      </c>
      <c r="J264" s="185"/>
      <c r="K264" s="185"/>
      <c r="L264" s="185">
        <v>476</v>
      </c>
      <c r="M264" s="185"/>
      <c r="N264" s="185">
        <f t="shared" si="24"/>
        <v>476</v>
      </c>
      <c r="O264" s="196">
        <v>468</v>
      </c>
      <c r="P264" s="185"/>
      <c r="Q264" s="185"/>
      <c r="R264" s="185">
        <f t="shared" si="20"/>
        <v>0</v>
      </c>
      <c r="S264" s="185"/>
      <c r="T264" s="185">
        <f t="shared" si="21"/>
        <v>0</v>
      </c>
      <c r="U264" s="185">
        <f t="shared" si="22"/>
        <v>-8</v>
      </c>
      <c r="V264" s="185"/>
      <c r="W264" s="185">
        <f t="shared" si="23"/>
        <v>-476</v>
      </c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45"/>
      <c r="AI264" s="145"/>
    </row>
    <row r="265" spans="1:35">
      <c r="A265" s="145">
        <v>261</v>
      </c>
      <c r="B265" s="184" t="s">
        <v>521</v>
      </c>
      <c r="C265" s="204"/>
      <c r="D265" s="186" t="s">
        <v>522</v>
      </c>
      <c r="E265" s="185"/>
      <c r="F265" s="187"/>
      <c r="G265" s="145" t="s">
        <v>992</v>
      </c>
      <c r="H265" s="188"/>
      <c r="I265" s="188" t="s">
        <v>993</v>
      </c>
      <c r="J265" s="185"/>
      <c r="K265" s="185"/>
      <c r="L265" s="185">
        <v>490</v>
      </c>
      <c r="M265" s="185"/>
      <c r="N265" s="185">
        <f t="shared" si="24"/>
        <v>490</v>
      </c>
      <c r="O265" s="196">
        <v>373</v>
      </c>
      <c r="P265" s="185"/>
      <c r="Q265" s="185"/>
      <c r="R265" s="185">
        <f t="shared" si="20"/>
        <v>0</v>
      </c>
      <c r="S265" s="185"/>
      <c r="T265" s="185">
        <f t="shared" si="21"/>
        <v>0</v>
      </c>
      <c r="U265" s="185">
        <f t="shared" si="22"/>
        <v>-117</v>
      </c>
      <c r="V265" s="185"/>
      <c r="W265" s="185">
        <f t="shared" si="23"/>
        <v>-490</v>
      </c>
      <c r="X265" s="185"/>
      <c r="Y265" s="185"/>
      <c r="Z265" s="185"/>
      <c r="AA265" s="185"/>
      <c r="AB265" s="185"/>
      <c r="AC265" s="185"/>
      <c r="AD265" s="185"/>
      <c r="AE265" s="185"/>
      <c r="AF265" s="185"/>
      <c r="AG265" s="185"/>
      <c r="AH265" s="145"/>
      <c r="AI265" s="145"/>
    </row>
    <row r="266" spans="1:35">
      <c r="A266" s="145">
        <v>262</v>
      </c>
      <c r="B266" s="184" t="s">
        <v>1376</v>
      </c>
      <c r="C266" s="204"/>
      <c r="D266" s="186" t="s">
        <v>1377</v>
      </c>
      <c r="E266" s="185"/>
      <c r="F266" s="187"/>
      <c r="G266" s="145" t="s">
        <v>992</v>
      </c>
      <c r="H266" s="188"/>
      <c r="I266" s="188" t="s">
        <v>993</v>
      </c>
      <c r="J266" s="185"/>
      <c r="K266" s="185"/>
      <c r="L266" s="185">
        <v>10771</v>
      </c>
      <c r="M266" s="185"/>
      <c r="N266" s="185">
        <f t="shared" si="24"/>
        <v>10771</v>
      </c>
      <c r="O266" s="196">
        <v>6150</v>
      </c>
      <c r="P266" s="185"/>
      <c r="Q266" s="185"/>
      <c r="R266" s="185">
        <f t="shared" si="20"/>
        <v>0</v>
      </c>
      <c r="S266" s="185"/>
      <c r="T266" s="185">
        <f t="shared" si="21"/>
        <v>0</v>
      </c>
      <c r="U266" s="185">
        <f t="shared" si="22"/>
        <v>-4621</v>
      </c>
      <c r="V266" s="185"/>
      <c r="W266" s="185">
        <f t="shared" si="23"/>
        <v>-10771</v>
      </c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45"/>
      <c r="AI266" s="145"/>
    </row>
    <row r="267" spans="1:35">
      <c r="A267" s="145">
        <v>263</v>
      </c>
      <c r="B267" s="184" t="s">
        <v>1378</v>
      </c>
      <c r="C267" s="204"/>
      <c r="D267" s="186" t="s">
        <v>1379</v>
      </c>
      <c r="E267" s="185"/>
      <c r="F267" s="187"/>
      <c r="G267" s="145" t="s">
        <v>992</v>
      </c>
      <c r="H267" s="188"/>
      <c r="I267" s="188" t="s">
        <v>993</v>
      </c>
      <c r="J267" s="185"/>
      <c r="K267" s="185"/>
      <c r="L267" s="185">
        <v>109</v>
      </c>
      <c r="M267" s="185"/>
      <c r="N267" s="185">
        <f t="shared" si="24"/>
        <v>109</v>
      </c>
      <c r="O267" s="196">
        <v>120</v>
      </c>
      <c r="P267" s="185"/>
      <c r="Q267" s="185"/>
      <c r="R267" s="185">
        <f t="shared" si="20"/>
        <v>11</v>
      </c>
      <c r="S267" s="185"/>
      <c r="T267" s="185">
        <f t="shared" si="21"/>
        <v>0</v>
      </c>
      <c r="U267" s="185">
        <f t="shared" si="22"/>
        <v>0</v>
      </c>
      <c r="V267" s="185"/>
      <c r="W267" s="185">
        <f t="shared" si="23"/>
        <v>-109</v>
      </c>
      <c r="X267" s="185"/>
      <c r="Y267" s="185"/>
      <c r="Z267" s="185"/>
      <c r="AA267" s="185"/>
      <c r="AB267" s="185"/>
      <c r="AC267" s="185"/>
      <c r="AD267" s="185"/>
      <c r="AE267" s="185"/>
      <c r="AF267" s="185"/>
      <c r="AG267" s="185"/>
      <c r="AH267" s="145"/>
      <c r="AI267" s="145"/>
    </row>
    <row r="268" spans="1:35">
      <c r="A268" s="145">
        <v>264</v>
      </c>
      <c r="B268" s="184" t="s">
        <v>1380</v>
      </c>
      <c r="C268" s="204"/>
      <c r="D268" s="186" t="s">
        <v>1381</v>
      </c>
      <c r="E268" s="185"/>
      <c r="F268" s="187"/>
      <c r="G268" s="145" t="s">
        <v>992</v>
      </c>
      <c r="H268" s="188"/>
      <c r="I268" s="188" t="s">
        <v>993</v>
      </c>
      <c r="J268" s="185"/>
      <c r="K268" s="185"/>
      <c r="L268" s="185">
        <v>116</v>
      </c>
      <c r="M268" s="185"/>
      <c r="N268" s="185">
        <f t="shared" si="24"/>
        <v>116</v>
      </c>
      <c r="O268" s="196">
        <v>235</v>
      </c>
      <c r="P268" s="185"/>
      <c r="Q268" s="185"/>
      <c r="R268" s="185">
        <f t="shared" si="20"/>
        <v>119</v>
      </c>
      <c r="S268" s="185"/>
      <c r="T268" s="185">
        <f t="shared" si="21"/>
        <v>0</v>
      </c>
      <c r="U268" s="185">
        <f t="shared" si="22"/>
        <v>0</v>
      </c>
      <c r="V268" s="185"/>
      <c r="W268" s="185">
        <f t="shared" si="23"/>
        <v>-116</v>
      </c>
      <c r="X268" s="185"/>
      <c r="Y268" s="185"/>
      <c r="Z268" s="185"/>
      <c r="AA268" s="185"/>
      <c r="AB268" s="185"/>
      <c r="AC268" s="185"/>
      <c r="AD268" s="185"/>
      <c r="AE268" s="185"/>
      <c r="AF268" s="185"/>
      <c r="AG268" s="185"/>
      <c r="AH268" s="145"/>
      <c r="AI268" s="145"/>
    </row>
    <row r="269" spans="1:35">
      <c r="A269" s="145">
        <v>265</v>
      </c>
      <c r="B269" s="184" t="s">
        <v>1382</v>
      </c>
      <c r="C269" s="204"/>
      <c r="D269" s="186" t="s">
        <v>1383</v>
      </c>
      <c r="E269" s="185"/>
      <c r="F269" s="187"/>
      <c r="G269" s="145" t="s">
        <v>992</v>
      </c>
      <c r="H269" s="188"/>
      <c r="I269" s="188" t="s">
        <v>993</v>
      </c>
      <c r="J269" s="185"/>
      <c r="K269" s="185"/>
      <c r="L269" s="185">
        <v>20</v>
      </c>
      <c r="M269" s="185"/>
      <c r="N269" s="185">
        <f t="shared" si="24"/>
        <v>20</v>
      </c>
      <c r="O269" s="196">
        <v>19</v>
      </c>
      <c r="P269" s="185"/>
      <c r="Q269" s="185"/>
      <c r="R269" s="185">
        <f t="shared" si="20"/>
        <v>0</v>
      </c>
      <c r="S269" s="185"/>
      <c r="T269" s="185">
        <f t="shared" si="21"/>
        <v>0</v>
      </c>
      <c r="U269" s="185">
        <f t="shared" si="22"/>
        <v>-1</v>
      </c>
      <c r="V269" s="185"/>
      <c r="W269" s="185">
        <f t="shared" si="23"/>
        <v>-20</v>
      </c>
      <c r="X269" s="185"/>
      <c r="Y269" s="185"/>
      <c r="Z269" s="185"/>
      <c r="AA269" s="185"/>
      <c r="AB269" s="185"/>
      <c r="AC269" s="185"/>
      <c r="AD269" s="185"/>
      <c r="AE269" s="185"/>
      <c r="AF269" s="185"/>
      <c r="AG269" s="185"/>
      <c r="AH269" s="145"/>
      <c r="AI269" s="145"/>
    </row>
    <row r="270" spans="1:35">
      <c r="A270" s="145">
        <v>266</v>
      </c>
      <c r="B270" s="184" t="s">
        <v>1384</v>
      </c>
      <c r="C270" s="204"/>
      <c r="D270" s="186" t="s">
        <v>1385</v>
      </c>
      <c r="E270" s="185"/>
      <c r="F270" s="187"/>
      <c r="G270" s="145" t="s">
        <v>992</v>
      </c>
      <c r="H270" s="188"/>
      <c r="I270" s="188" t="s">
        <v>993</v>
      </c>
      <c r="J270" s="185"/>
      <c r="K270" s="185"/>
      <c r="L270" s="185">
        <v>83</v>
      </c>
      <c r="M270" s="185"/>
      <c r="N270" s="185">
        <f t="shared" si="24"/>
        <v>83</v>
      </c>
      <c r="O270" s="196">
        <v>50</v>
      </c>
      <c r="P270" s="185"/>
      <c r="Q270" s="185"/>
      <c r="R270" s="185">
        <f t="shared" si="20"/>
        <v>0</v>
      </c>
      <c r="S270" s="185"/>
      <c r="T270" s="185">
        <f t="shared" si="21"/>
        <v>0</v>
      </c>
      <c r="U270" s="185">
        <f t="shared" si="22"/>
        <v>-33</v>
      </c>
      <c r="V270" s="185"/>
      <c r="W270" s="185">
        <f t="shared" si="23"/>
        <v>-83</v>
      </c>
      <c r="X270" s="185"/>
      <c r="Y270" s="185"/>
      <c r="Z270" s="185"/>
      <c r="AA270" s="185"/>
      <c r="AB270" s="185"/>
      <c r="AC270" s="185"/>
      <c r="AD270" s="185"/>
      <c r="AE270" s="185"/>
      <c r="AF270" s="185"/>
      <c r="AG270" s="185"/>
      <c r="AH270" s="145"/>
      <c r="AI270" s="145"/>
    </row>
    <row r="271" spans="1:35">
      <c r="A271" s="145">
        <v>267</v>
      </c>
      <c r="B271" s="184" t="s">
        <v>1386</v>
      </c>
      <c r="C271" s="204"/>
      <c r="D271" s="186" t="s">
        <v>1387</v>
      </c>
      <c r="E271" s="185"/>
      <c r="F271" s="187"/>
      <c r="G271" s="145" t="s">
        <v>992</v>
      </c>
      <c r="H271" s="188"/>
      <c r="I271" s="188" t="s">
        <v>993</v>
      </c>
      <c r="J271" s="185"/>
      <c r="K271" s="185"/>
      <c r="L271" s="185">
        <v>181</v>
      </c>
      <c r="M271" s="185"/>
      <c r="N271" s="185">
        <f t="shared" si="24"/>
        <v>181</v>
      </c>
      <c r="O271" s="196">
        <v>100</v>
      </c>
      <c r="P271" s="185"/>
      <c r="Q271" s="185"/>
      <c r="R271" s="185">
        <f t="shared" si="20"/>
        <v>0</v>
      </c>
      <c r="S271" s="185"/>
      <c r="T271" s="185">
        <f t="shared" si="21"/>
        <v>0</v>
      </c>
      <c r="U271" s="185">
        <f t="shared" si="22"/>
        <v>-81</v>
      </c>
      <c r="V271" s="185"/>
      <c r="W271" s="185">
        <f t="shared" si="23"/>
        <v>-181</v>
      </c>
      <c r="X271" s="185"/>
      <c r="Y271" s="185"/>
      <c r="Z271" s="185"/>
      <c r="AA271" s="185"/>
      <c r="AB271" s="185"/>
      <c r="AC271" s="185"/>
      <c r="AD271" s="185"/>
      <c r="AE271" s="185"/>
      <c r="AF271" s="185"/>
      <c r="AG271" s="185"/>
      <c r="AH271" s="145"/>
      <c r="AI271" s="145"/>
    </row>
    <row r="272" spans="1:35">
      <c r="A272" s="145">
        <v>268</v>
      </c>
      <c r="B272" s="184" t="s">
        <v>1388</v>
      </c>
      <c r="C272" s="204"/>
      <c r="D272" s="186" t="s">
        <v>1389</v>
      </c>
      <c r="E272" s="185"/>
      <c r="F272" s="187"/>
      <c r="G272" s="145" t="s">
        <v>992</v>
      </c>
      <c r="H272" s="188"/>
      <c r="I272" s="188" t="s">
        <v>993</v>
      </c>
      <c r="J272" s="185"/>
      <c r="K272" s="185"/>
      <c r="L272" s="185">
        <v>215</v>
      </c>
      <c r="M272" s="185"/>
      <c r="N272" s="185">
        <f t="shared" si="24"/>
        <v>215</v>
      </c>
      <c r="O272" s="196">
        <v>500</v>
      </c>
      <c r="P272" s="185"/>
      <c r="Q272" s="185"/>
      <c r="R272" s="185">
        <f t="shared" si="20"/>
        <v>285</v>
      </c>
      <c r="S272" s="185"/>
      <c r="T272" s="185">
        <f t="shared" si="21"/>
        <v>0</v>
      </c>
      <c r="U272" s="185">
        <f t="shared" si="22"/>
        <v>0</v>
      </c>
      <c r="V272" s="185"/>
      <c r="W272" s="185">
        <f t="shared" si="23"/>
        <v>-215</v>
      </c>
      <c r="X272" s="185"/>
      <c r="Y272" s="185"/>
      <c r="Z272" s="185"/>
      <c r="AA272" s="185"/>
      <c r="AB272" s="185"/>
      <c r="AC272" s="185"/>
      <c r="AD272" s="185"/>
      <c r="AE272" s="185"/>
      <c r="AF272" s="185"/>
      <c r="AG272" s="185"/>
      <c r="AH272" s="145"/>
      <c r="AI272" s="145"/>
    </row>
    <row r="273" spans="1:35">
      <c r="A273" s="145">
        <v>269</v>
      </c>
      <c r="B273" s="184" t="s">
        <v>1390</v>
      </c>
      <c r="C273" s="204"/>
      <c r="D273" s="186" t="s">
        <v>1391</v>
      </c>
      <c r="E273" s="185"/>
      <c r="F273" s="187"/>
      <c r="G273" s="145" t="s">
        <v>992</v>
      </c>
      <c r="H273" s="188"/>
      <c r="I273" s="188" t="s">
        <v>993</v>
      </c>
      <c r="J273" s="185"/>
      <c r="K273" s="185"/>
      <c r="L273" s="185">
        <v>107</v>
      </c>
      <c r="M273" s="185"/>
      <c r="N273" s="185">
        <f t="shared" si="24"/>
        <v>107</v>
      </c>
      <c r="O273" s="196">
        <v>82</v>
      </c>
      <c r="P273" s="185"/>
      <c r="Q273" s="185"/>
      <c r="R273" s="185">
        <f t="shared" si="20"/>
        <v>0</v>
      </c>
      <c r="S273" s="185"/>
      <c r="T273" s="185">
        <f t="shared" si="21"/>
        <v>0</v>
      </c>
      <c r="U273" s="185">
        <f t="shared" si="22"/>
        <v>-25</v>
      </c>
      <c r="V273" s="185"/>
      <c r="W273" s="185">
        <f t="shared" si="23"/>
        <v>-107</v>
      </c>
      <c r="X273" s="185"/>
      <c r="Y273" s="185"/>
      <c r="Z273" s="185"/>
      <c r="AA273" s="185"/>
      <c r="AB273" s="185"/>
      <c r="AC273" s="185"/>
      <c r="AD273" s="185"/>
      <c r="AE273" s="185"/>
      <c r="AF273" s="185"/>
      <c r="AG273" s="185"/>
      <c r="AH273" s="145"/>
      <c r="AI273" s="145"/>
    </row>
    <row r="274" spans="1:35">
      <c r="A274" s="145">
        <v>270</v>
      </c>
      <c r="B274" s="184" t="s">
        <v>1392</v>
      </c>
      <c r="C274" s="204"/>
      <c r="D274" s="186" t="s">
        <v>1393</v>
      </c>
      <c r="E274" s="185"/>
      <c r="F274" s="187"/>
      <c r="G274" s="145" t="s">
        <v>992</v>
      </c>
      <c r="H274" s="188"/>
      <c r="I274" s="188" t="s">
        <v>993</v>
      </c>
      <c r="J274" s="185"/>
      <c r="K274" s="185"/>
      <c r="L274" s="185">
        <v>228</v>
      </c>
      <c r="M274" s="185"/>
      <c r="N274" s="185">
        <f t="shared" si="24"/>
        <v>228</v>
      </c>
      <c r="O274" s="196">
        <v>220</v>
      </c>
      <c r="P274" s="185"/>
      <c r="Q274" s="185"/>
      <c r="R274" s="185">
        <f t="shared" si="20"/>
        <v>0</v>
      </c>
      <c r="S274" s="185"/>
      <c r="T274" s="185">
        <f t="shared" si="21"/>
        <v>0</v>
      </c>
      <c r="U274" s="185">
        <f t="shared" si="22"/>
        <v>-8</v>
      </c>
      <c r="V274" s="185"/>
      <c r="W274" s="185">
        <f t="shared" si="23"/>
        <v>-228</v>
      </c>
      <c r="X274" s="185"/>
      <c r="Y274" s="185"/>
      <c r="Z274" s="185"/>
      <c r="AA274" s="185"/>
      <c r="AB274" s="185"/>
      <c r="AC274" s="185"/>
      <c r="AD274" s="185"/>
      <c r="AE274" s="185"/>
      <c r="AF274" s="185"/>
      <c r="AG274" s="185"/>
      <c r="AH274" s="145"/>
      <c r="AI274" s="145"/>
    </row>
    <row r="275" spans="1:35">
      <c r="A275" s="145">
        <v>271</v>
      </c>
      <c r="B275" s="184" t="s">
        <v>1394</v>
      </c>
      <c r="C275" s="204"/>
      <c r="D275" s="186" t="s">
        <v>1395</v>
      </c>
      <c r="E275" s="185"/>
      <c r="F275" s="187"/>
      <c r="G275" s="145" t="s">
        <v>992</v>
      </c>
      <c r="H275" s="188"/>
      <c r="I275" s="188" t="s">
        <v>993</v>
      </c>
      <c r="J275" s="185"/>
      <c r="K275" s="185"/>
      <c r="L275" s="185">
        <v>466</v>
      </c>
      <c r="M275" s="185"/>
      <c r="N275" s="185">
        <f t="shared" si="24"/>
        <v>466</v>
      </c>
      <c r="O275" s="196">
        <v>532</v>
      </c>
      <c r="P275" s="185"/>
      <c r="Q275" s="185"/>
      <c r="R275" s="185">
        <f t="shared" si="20"/>
        <v>66</v>
      </c>
      <c r="S275" s="185"/>
      <c r="T275" s="185">
        <f t="shared" si="21"/>
        <v>0</v>
      </c>
      <c r="U275" s="185">
        <f t="shared" si="22"/>
        <v>0</v>
      </c>
      <c r="V275" s="185"/>
      <c r="W275" s="185">
        <f t="shared" si="23"/>
        <v>-466</v>
      </c>
      <c r="X275" s="185"/>
      <c r="Y275" s="185"/>
      <c r="Z275" s="185"/>
      <c r="AA275" s="185"/>
      <c r="AB275" s="185"/>
      <c r="AC275" s="185"/>
      <c r="AD275" s="185"/>
      <c r="AE275" s="185"/>
      <c r="AF275" s="185"/>
      <c r="AG275" s="185"/>
      <c r="AH275" s="145"/>
      <c r="AI275" s="145"/>
    </row>
    <row r="276" spans="1:35">
      <c r="A276" s="145">
        <v>272</v>
      </c>
      <c r="B276" s="184" t="s">
        <v>1396</v>
      </c>
      <c r="C276" s="204"/>
      <c r="D276" s="186" t="s">
        <v>1397</v>
      </c>
      <c r="E276" s="185"/>
      <c r="F276" s="187"/>
      <c r="G276" s="145" t="s">
        <v>992</v>
      </c>
      <c r="H276" s="188"/>
      <c r="I276" s="188" t="s">
        <v>993</v>
      </c>
      <c r="J276" s="185"/>
      <c r="K276" s="185"/>
      <c r="L276" s="185">
        <v>114</v>
      </c>
      <c r="M276" s="185"/>
      <c r="N276" s="185">
        <f t="shared" si="24"/>
        <v>114</v>
      </c>
      <c r="O276" s="196">
        <v>180</v>
      </c>
      <c r="P276" s="185"/>
      <c r="Q276" s="185"/>
      <c r="R276" s="185">
        <f t="shared" si="20"/>
        <v>66</v>
      </c>
      <c r="S276" s="185"/>
      <c r="T276" s="185">
        <f t="shared" si="21"/>
        <v>0</v>
      </c>
      <c r="U276" s="185">
        <f t="shared" si="22"/>
        <v>0</v>
      </c>
      <c r="V276" s="185"/>
      <c r="W276" s="185">
        <f t="shared" si="23"/>
        <v>-114</v>
      </c>
      <c r="X276" s="185"/>
      <c r="Y276" s="185"/>
      <c r="Z276" s="185"/>
      <c r="AA276" s="185"/>
      <c r="AB276" s="185"/>
      <c r="AC276" s="185"/>
      <c r="AD276" s="185"/>
      <c r="AE276" s="185"/>
      <c r="AF276" s="185"/>
      <c r="AG276" s="185"/>
      <c r="AH276" s="145"/>
      <c r="AI276" s="145"/>
    </row>
    <row r="277" spans="1:35">
      <c r="A277" s="145">
        <v>273</v>
      </c>
      <c r="B277" s="184" t="s">
        <v>527</v>
      </c>
      <c r="C277" s="204"/>
      <c r="D277" s="186" t="s">
        <v>528</v>
      </c>
      <c r="E277" s="185"/>
      <c r="F277" s="187"/>
      <c r="G277" s="145" t="s">
        <v>992</v>
      </c>
      <c r="H277" s="188"/>
      <c r="I277" s="188" t="s">
        <v>993</v>
      </c>
      <c r="J277" s="185"/>
      <c r="K277" s="185"/>
      <c r="L277" s="185">
        <v>2880</v>
      </c>
      <c r="M277" s="185"/>
      <c r="N277" s="185">
        <f t="shared" si="24"/>
        <v>2880</v>
      </c>
      <c r="O277" s="196">
        <v>22212</v>
      </c>
      <c r="P277" s="185"/>
      <c r="Q277" s="185"/>
      <c r="R277" s="185">
        <f t="shared" si="20"/>
        <v>19332</v>
      </c>
      <c r="S277" s="185"/>
      <c r="T277" s="185">
        <f t="shared" si="21"/>
        <v>0</v>
      </c>
      <c r="U277" s="185">
        <f t="shared" si="22"/>
        <v>0</v>
      </c>
      <c r="V277" s="185"/>
      <c r="W277" s="185">
        <f t="shared" si="23"/>
        <v>-2880</v>
      </c>
      <c r="X277" s="185"/>
      <c r="Y277" s="185"/>
      <c r="Z277" s="185"/>
      <c r="AA277" s="185"/>
      <c r="AB277" s="185"/>
      <c r="AC277" s="185"/>
      <c r="AD277" s="185"/>
      <c r="AE277" s="185"/>
      <c r="AF277" s="185"/>
      <c r="AG277" s="185"/>
      <c r="AH277" s="145"/>
      <c r="AI277" s="145"/>
    </row>
    <row r="278" spans="1:35">
      <c r="A278" s="145">
        <v>274</v>
      </c>
      <c r="B278" s="184" t="s">
        <v>529</v>
      </c>
      <c r="C278" s="204"/>
      <c r="D278" s="186" t="s">
        <v>530</v>
      </c>
      <c r="E278" s="185"/>
      <c r="F278" s="187"/>
      <c r="G278" s="145" t="s">
        <v>992</v>
      </c>
      <c r="H278" s="188"/>
      <c r="I278" s="188" t="s">
        <v>993</v>
      </c>
      <c r="J278" s="185"/>
      <c r="K278" s="185"/>
      <c r="L278" s="185">
        <v>436</v>
      </c>
      <c r="M278" s="185"/>
      <c r="N278" s="185">
        <f t="shared" si="24"/>
        <v>436</v>
      </c>
      <c r="O278" s="196">
        <v>200</v>
      </c>
      <c r="P278" s="185"/>
      <c r="Q278" s="185"/>
      <c r="R278" s="185">
        <f t="shared" si="20"/>
        <v>0</v>
      </c>
      <c r="S278" s="185"/>
      <c r="T278" s="185">
        <f t="shared" si="21"/>
        <v>0</v>
      </c>
      <c r="U278" s="185">
        <f t="shared" si="22"/>
        <v>-236</v>
      </c>
      <c r="V278" s="185"/>
      <c r="W278" s="185">
        <f t="shared" si="23"/>
        <v>-436</v>
      </c>
      <c r="X278" s="185"/>
      <c r="Y278" s="185"/>
      <c r="Z278" s="185"/>
      <c r="AA278" s="185"/>
      <c r="AB278" s="185"/>
      <c r="AC278" s="185"/>
      <c r="AD278" s="185"/>
      <c r="AE278" s="185"/>
      <c r="AF278" s="185"/>
      <c r="AG278" s="185"/>
      <c r="AH278" s="145"/>
      <c r="AI278" s="145"/>
    </row>
    <row r="279" spans="1:35">
      <c r="A279" s="145">
        <v>275</v>
      </c>
      <c r="B279" s="184" t="s">
        <v>1398</v>
      </c>
      <c r="C279" s="204"/>
      <c r="D279" s="186" t="s">
        <v>1399</v>
      </c>
      <c r="E279" s="185"/>
      <c r="F279" s="187"/>
      <c r="G279" s="145" t="s">
        <v>992</v>
      </c>
      <c r="H279" s="188"/>
      <c r="I279" s="188" t="s">
        <v>993</v>
      </c>
      <c r="J279" s="185"/>
      <c r="K279" s="185"/>
      <c r="L279" s="185">
        <v>518</v>
      </c>
      <c r="M279" s="185"/>
      <c r="N279" s="185">
        <f t="shared" si="24"/>
        <v>518</v>
      </c>
      <c r="O279" s="196">
        <v>120</v>
      </c>
      <c r="P279" s="185"/>
      <c r="Q279" s="185"/>
      <c r="R279" s="185">
        <f t="shared" si="20"/>
        <v>0</v>
      </c>
      <c r="S279" s="185"/>
      <c r="T279" s="185">
        <f t="shared" si="21"/>
        <v>0</v>
      </c>
      <c r="U279" s="185">
        <f t="shared" si="22"/>
        <v>-398</v>
      </c>
      <c r="V279" s="185"/>
      <c r="W279" s="185">
        <f t="shared" si="23"/>
        <v>-518</v>
      </c>
      <c r="X279" s="185"/>
      <c r="Y279" s="185"/>
      <c r="Z279" s="185"/>
      <c r="AA279" s="185"/>
      <c r="AB279" s="185"/>
      <c r="AC279" s="185"/>
      <c r="AD279" s="185"/>
      <c r="AE279" s="185"/>
      <c r="AF279" s="185"/>
      <c r="AG279" s="185"/>
      <c r="AH279" s="145"/>
      <c r="AI279" s="145"/>
    </row>
    <row r="280" spans="1:35">
      <c r="A280" s="145">
        <v>276</v>
      </c>
      <c r="B280" s="184" t="s">
        <v>535</v>
      </c>
      <c r="C280" s="204"/>
      <c r="D280" s="186" t="s">
        <v>536</v>
      </c>
      <c r="E280" s="185"/>
      <c r="F280" s="187"/>
      <c r="G280" s="145" t="s">
        <v>992</v>
      </c>
      <c r="H280" s="188"/>
      <c r="I280" s="188" t="s">
        <v>993</v>
      </c>
      <c r="J280" s="185"/>
      <c r="K280" s="185"/>
      <c r="L280" s="185">
        <v>251</v>
      </c>
      <c r="M280" s="185"/>
      <c r="N280" s="185">
        <f t="shared" si="24"/>
        <v>251</v>
      </c>
      <c r="O280" s="196">
        <v>155</v>
      </c>
      <c r="P280" s="185"/>
      <c r="Q280" s="185"/>
      <c r="R280" s="185">
        <f t="shared" si="20"/>
        <v>0</v>
      </c>
      <c r="S280" s="185"/>
      <c r="T280" s="185">
        <f t="shared" si="21"/>
        <v>0</v>
      </c>
      <c r="U280" s="185">
        <f t="shared" si="22"/>
        <v>-96</v>
      </c>
      <c r="V280" s="185"/>
      <c r="W280" s="185">
        <f t="shared" si="23"/>
        <v>-251</v>
      </c>
      <c r="X280" s="185"/>
      <c r="Y280" s="185"/>
      <c r="Z280" s="185"/>
      <c r="AA280" s="185"/>
      <c r="AB280" s="185"/>
      <c r="AC280" s="185"/>
      <c r="AD280" s="185"/>
      <c r="AE280" s="185"/>
      <c r="AF280" s="185"/>
      <c r="AG280" s="185"/>
      <c r="AH280" s="145"/>
      <c r="AI280" s="145"/>
    </row>
    <row r="281" spans="1:35">
      <c r="A281" s="145">
        <v>277</v>
      </c>
      <c r="B281" s="184" t="s">
        <v>537</v>
      </c>
      <c r="C281" s="204"/>
      <c r="D281" s="186" t="s">
        <v>538</v>
      </c>
      <c r="E281" s="185"/>
      <c r="F281" s="187"/>
      <c r="G281" s="145" t="s">
        <v>992</v>
      </c>
      <c r="H281" s="188"/>
      <c r="I281" s="188" t="s">
        <v>993</v>
      </c>
      <c r="J281" s="185"/>
      <c r="K281" s="185"/>
      <c r="L281" s="185">
        <v>435</v>
      </c>
      <c r="M281" s="185"/>
      <c r="N281" s="185">
        <f t="shared" si="24"/>
        <v>435</v>
      </c>
      <c r="O281" s="196">
        <v>474</v>
      </c>
      <c r="P281" s="185"/>
      <c r="Q281" s="185"/>
      <c r="R281" s="185">
        <f t="shared" si="20"/>
        <v>39</v>
      </c>
      <c r="S281" s="185"/>
      <c r="T281" s="185">
        <f t="shared" si="21"/>
        <v>0</v>
      </c>
      <c r="U281" s="185">
        <f t="shared" si="22"/>
        <v>0</v>
      </c>
      <c r="V281" s="185"/>
      <c r="W281" s="185">
        <f t="shared" si="23"/>
        <v>-435</v>
      </c>
      <c r="X281" s="185"/>
      <c r="Y281" s="185"/>
      <c r="Z281" s="185"/>
      <c r="AA281" s="185"/>
      <c r="AB281" s="185"/>
      <c r="AC281" s="185"/>
      <c r="AD281" s="185"/>
      <c r="AE281" s="185"/>
      <c r="AF281" s="185"/>
      <c r="AG281" s="185"/>
      <c r="AH281" s="145"/>
      <c r="AI281" s="145"/>
    </row>
    <row r="282" spans="1:35">
      <c r="A282" s="145">
        <v>278</v>
      </c>
      <c r="B282" s="184" t="s">
        <v>539</v>
      </c>
      <c r="C282" s="204"/>
      <c r="D282" s="186" t="s">
        <v>540</v>
      </c>
      <c r="E282" s="185"/>
      <c r="F282" s="187"/>
      <c r="G282" s="145" t="s">
        <v>992</v>
      </c>
      <c r="H282" s="188"/>
      <c r="I282" s="188" t="s">
        <v>993</v>
      </c>
      <c r="J282" s="185"/>
      <c r="K282" s="185"/>
      <c r="L282" s="185">
        <v>597</v>
      </c>
      <c r="M282" s="185"/>
      <c r="N282" s="185">
        <f t="shared" si="24"/>
        <v>597</v>
      </c>
      <c r="O282" s="196">
        <v>489</v>
      </c>
      <c r="P282" s="185"/>
      <c r="Q282" s="185"/>
      <c r="R282" s="185">
        <f t="shared" si="20"/>
        <v>0</v>
      </c>
      <c r="S282" s="185"/>
      <c r="T282" s="185">
        <f t="shared" si="21"/>
        <v>0</v>
      </c>
      <c r="U282" s="185">
        <f t="shared" si="22"/>
        <v>-108</v>
      </c>
      <c r="V282" s="185"/>
      <c r="W282" s="185">
        <f t="shared" si="23"/>
        <v>-597</v>
      </c>
      <c r="X282" s="185"/>
      <c r="Y282" s="185"/>
      <c r="Z282" s="185"/>
      <c r="AA282" s="185"/>
      <c r="AB282" s="185"/>
      <c r="AC282" s="185"/>
      <c r="AD282" s="185"/>
      <c r="AE282" s="185"/>
      <c r="AF282" s="185"/>
      <c r="AG282" s="185"/>
      <c r="AH282" s="145"/>
      <c r="AI282" s="145"/>
    </row>
    <row r="283" spans="1:35">
      <c r="A283" s="145">
        <v>279</v>
      </c>
      <c r="B283" s="184" t="s">
        <v>1400</v>
      </c>
      <c r="C283" s="204"/>
      <c r="D283" s="186" t="s">
        <v>1401</v>
      </c>
      <c r="E283" s="185"/>
      <c r="F283" s="187"/>
      <c r="G283" s="145" t="s">
        <v>992</v>
      </c>
      <c r="H283" s="188"/>
      <c r="I283" s="188" t="s">
        <v>993</v>
      </c>
      <c r="J283" s="185"/>
      <c r="K283" s="185"/>
      <c r="L283" s="185">
        <v>3</v>
      </c>
      <c r="M283" s="185"/>
      <c r="N283" s="185">
        <f t="shared" si="24"/>
        <v>3</v>
      </c>
      <c r="O283" s="196">
        <v>17</v>
      </c>
      <c r="P283" s="185"/>
      <c r="Q283" s="185"/>
      <c r="R283" s="185">
        <f t="shared" si="20"/>
        <v>14</v>
      </c>
      <c r="S283" s="185"/>
      <c r="T283" s="185">
        <f t="shared" si="21"/>
        <v>0</v>
      </c>
      <c r="U283" s="185">
        <f t="shared" si="22"/>
        <v>0</v>
      </c>
      <c r="V283" s="185"/>
      <c r="W283" s="185">
        <f t="shared" si="23"/>
        <v>-3</v>
      </c>
      <c r="X283" s="185"/>
      <c r="Y283" s="185"/>
      <c r="Z283" s="185"/>
      <c r="AA283" s="185"/>
      <c r="AB283" s="185"/>
      <c r="AC283" s="185"/>
      <c r="AD283" s="185"/>
      <c r="AE283" s="185"/>
      <c r="AF283" s="185"/>
      <c r="AG283" s="185"/>
      <c r="AH283" s="145"/>
      <c r="AI283" s="145"/>
    </row>
    <row r="284" spans="1:35">
      <c r="A284" s="145">
        <v>280</v>
      </c>
      <c r="B284" s="184" t="s">
        <v>1402</v>
      </c>
      <c r="C284" s="204"/>
      <c r="D284" s="186" t="s">
        <v>1403</v>
      </c>
      <c r="E284" s="185"/>
      <c r="F284" s="187"/>
      <c r="G284" s="145" t="s">
        <v>992</v>
      </c>
      <c r="H284" s="188"/>
      <c r="I284" s="188" t="s">
        <v>993</v>
      </c>
      <c r="J284" s="185"/>
      <c r="K284" s="185"/>
      <c r="L284" s="185">
        <v>122</v>
      </c>
      <c r="M284" s="185"/>
      <c r="N284" s="185">
        <f t="shared" si="24"/>
        <v>122</v>
      </c>
      <c r="O284" s="196">
        <v>29</v>
      </c>
      <c r="P284" s="185"/>
      <c r="Q284" s="185"/>
      <c r="R284" s="185">
        <f t="shared" si="20"/>
        <v>0</v>
      </c>
      <c r="S284" s="185"/>
      <c r="T284" s="185">
        <f t="shared" si="21"/>
        <v>0</v>
      </c>
      <c r="U284" s="185">
        <f t="shared" si="22"/>
        <v>-93</v>
      </c>
      <c r="V284" s="185"/>
      <c r="W284" s="185">
        <f t="shared" si="23"/>
        <v>-122</v>
      </c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45"/>
      <c r="AI284" s="145"/>
    </row>
    <row r="285" spans="1:35">
      <c r="A285" s="145">
        <v>281</v>
      </c>
      <c r="B285" s="184" t="s">
        <v>1404</v>
      </c>
      <c r="C285" s="204"/>
      <c r="D285" s="186" t="s">
        <v>1405</v>
      </c>
      <c r="E285" s="185"/>
      <c r="F285" s="187"/>
      <c r="G285" s="145" t="s">
        <v>992</v>
      </c>
      <c r="H285" s="188"/>
      <c r="I285" s="188" t="s">
        <v>993</v>
      </c>
      <c r="J285" s="185"/>
      <c r="K285" s="185"/>
      <c r="L285" s="185">
        <v>122</v>
      </c>
      <c r="M285" s="185"/>
      <c r="N285" s="185">
        <f t="shared" si="24"/>
        <v>122</v>
      </c>
      <c r="O285" s="196">
        <v>113</v>
      </c>
      <c r="P285" s="185"/>
      <c r="Q285" s="185"/>
      <c r="R285" s="185">
        <f t="shared" si="20"/>
        <v>0</v>
      </c>
      <c r="S285" s="185"/>
      <c r="T285" s="185">
        <f t="shared" si="21"/>
        <v>0</v>
      </c>
      <c r="U285" s="185">
        <f t="shared" si="22"/>
        <v>-9</v>
      </c>
      <c r="V285" s="185"/>
      <c r="W285" s="185">
        <f t="shared" si="23"/>
        <v>-122</v>
      </c>
      <c r="X285" s="185"/>
      <c r="Y285" s="185"/>
      <c r="Z285" s="185"/>
      <c r="AA285" s="185"/>
      <c r="AB285" s="185"/>
      <c r="AC285" s="185"/>
      <c r="AD285" s="185"/>
      <c r="AE285" s="185"/>
      <c r="AF285" s="185"/>
      <c r="AG285" s="185"/>
      <c r="AH285" s="145"/>
      <c r="AI285" s="145"/>
    </row>
    <row r="286" spans="1:35">
      <c r="A286" s="145">
        <v>282</v>
      </c>
      <c r="B286" s="184" t="s">
        <v>1406</v>
      </c>
      <c r="C286" s="204"/>
      <c r="D286" s="186" t="s">
        <v>1407</v>
      </c>
      <c r="E286" s="185"/>
      <c r="F286" s="187"/>
      <c r="G286" s="145" t="s">
        <v>992</v>
      </c>
      <c r="H286" s="188"/>
      <c r="I286" s="188" t="s">
        <v>993</v>
      </c>
      <c r="J286" s="185"/>
      <c r="K286" s="185"/>
      <c r="L286" s="185">
        <v>527</v>
      </c>
      <c r="M286" s="185"/>
      <c r="N286" s="185">
        <f t="shared" si="24"/>
        <v>527</v>
      </c>
      <c r="O286" s="196">
        <v>140</v>
      </c>
      <c r="P286" s="185"/>
      <c r="Q286" s="185"/>
      <c r="R286" s="185">
        <f t="shared" si="20"/>
        <v>0</v>
      </c>
      <c r="S286" s="185"/>
      <c r="T286" s="185">
        <f t="shared" si="21"/>
        <v>0</v>
      </c>
      <c r="U286" s="185">
        <f t="shared" si="22"/>
        <v>-387</v>
      </c>
      <c r="V286" s="185"/>
      <c r="W286" s="185">
        <f t="shared" si="23"/>
        <v>-527</v>
      </c>
      <c r="X286" s="185"/>
      <c r="Y286" s="185"/>
      <c r="Z286" s="185"/>
      <c r="AA286" s="185"/>
      <c r="AB286" s="185"/>
      <c r="AC286" s="185"/>
      <c r="AD286" s="185"/>
      <c r="AE286" s="185"/>
      <c r="AF286" s="185"/>
      <c r="AG286" s="185"/>
      <c r="AH286" s="145"/>
      <c r="AI286" s="145"/>
    </row>
    <row r="287" spans="1:35">
      <c r="A287" s="145">
        <v>283</v>
      </c>
      <c r="B287" s="184" t="s">
        <v>1408</v>
      </c>
      <c r="C287" s="204"/>
      <c r="D287" s="186" t="s">
        <v>1409</v>
      </c>
      <c r="E287" s="185"/>
      <c r="F287" s="187"/>
      <c r="G287" s="145" t="s">
        <v>992</v>
      </c>
      <c r="H287" s="188"/>
      <c r="I287" s="188" t="s">
        <v>993</v>
      </c>
      <c r="J287" s="185"/>
      <c r="K287" s="185"/>
      <c r="L287" s="185">
        <v>6</v>
      </c>
      <c r="M287" s="185"/>
      <c r="N287" s="185">
        <f t="shared" si="24"/>
        <v>6</v>
      </c>
      <c r="O287" s="196">
        <v>7</v>
      </c>
      <c r="P287" s="185"/>
      <c r="Q287" s="185"/>
      <c r="R287" s="185">
        <f t="shared" si="20"/>
        <v>1</v>
      </c>
      <c r="S287" s="185"/>
      <c r="T287" s="185">
        <f t="shared" si="21"/>
        <v>0</v>
      </c>
      <c r="U287" s="185">
        <f t="shared" si="22"/>
        <v>0</v>
      </c>
      <c r="V287" s="185"/>
      <c r="W287" s="185">
        <f t="shared" si="23"/>
        <v>-6</v>
      </c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45"/>
      <c r="AI287" s="145"/>
    </row>
    <row r="288" spans="1:35">
      <c r="A288" s="145">
        <v>284</v>
      </c>
      <c r="B288" s="184" t="s">
        <v>1410</v>
      </c>
      <c r="C288" s="204"/>
      <c r="D288" s="186" t="s">
        <v>1411</v>
      </c>
      <c r="E288" s="185"/>
      <c r="F288" s="187"/>
      <c r="G288" s="145" t="s">
        <v>992</v>
      </c>
      <c r="H288" s="188"/>
      <c r="I288" s="188" t="s">
        <v>993</v>
      </c>
      <c r="J288" s="185"/>
      <c r="K288" s="185"/>
      <c r="L288" s="185">
        <v>6</v>
      </c>
      <c r="M288" s="185"/>
      <c r="N288" s="185">
        <f t="shared" si="24"/>
        <v>6</v>
      </c>
      <c r="O288" s="196">
        <v>7</v>
      </c>
      <c r="P288" s="185"/>
      <c r="Q288" s="185"/>
      <c r="R288" s="185">
        <f t="shared" si="20"/>
        <v>1</v>
      </c>
      <c r="S288" s="185"/>
      <c r="T288" s="185">
        <f t="shared" si="21"/>
        <v>0</v>
      </c>
      <c r="U288" s="185">
        <f t="shared" si="22"/>
        <v>0</v>
      </c>
      <c r="V288" s="185"/>
      <c r="W288" s="185">
        <f t="shared" si="23"/>
        <v>-6</v>
      </c>
      <c r="X288" s="185"/>
      <c r="Y288" s="185"/>
      <c r="Z288" s="185"/>
      <c r="AA288" s="185"/>
      <c r="AB288" s="185"/>
      <c r="AC288" s="185"/>
      <c r="AD288" s="185"/>
      <c r="AE288" s="185"/>
      <c r="AF288" s="185"/>
      <c r="AG288" s="185"/>
      <c r="AH288" s="145"/>
      <c r="AI288" s="145"/>
    </row>
    <row r="289" spans="1:35">
      <c r="A289" s="145">
        <v>285</v>
      </c>
      <c r="B289" s="184" t="s">
        <v>545</v>
      </c>
      <c r="C289" s="204"/>
      <c r="D289" s="186" t="s">
        <v>546</v>
      </c>
      <c r="E289" s="185"/>
      <c r="F289" s="187"/>
      <c r="G289" s="145" t="s">
        <v>992</v>
      </c>
      <c r="H289" s="188"/>
      <c r="I289" s="188" t="s">
        <v>993</v>
      </c>
      <c r="J289" s="185"/>
      <c r="K289" s="185"/>
      <c r="L289" s="185">
        <v>331</v>
      </c>
      <c r="M289" s="185"/>
      <c r="N289" s="185">
        <f t="shared" si="24"/>
        <v>331</v>
      </c>
      <c r="O289" s="196">
        <v>809</v>
      </c>
      <c r="P289" s="185"/>
      <c r="Q289" s="185"/>
      <c r="R289" s="185">
        <f t="shared" si="20"/>
        <v>478</v>
      </c>
      <c r="S289" s="185"/>
      <c r="T289" s="185">
        <f t="shared" si="21"/>
        <v>0</v>
      </c>
      <c r="U289" s="185">
        <f t="shared" si="22"/>
        <v>0</v>
      </c>
      <c r="V289" s="185"/>
      <c r="W289" s="185">
        <f t="shared" si="23"/>
        <v>-331</v>
      </c>
      <c r="X289" s="185"/>
      <c r="Y289" s="185"/>
      <c r="Z289" s="185"/>
      <c r="AA289" s="185"/>
      <c r="AB289" s="185"/>
      <c r="AC289" s="185"/>
      <c r="AD289" s="185"/>
      <c r="AE289" s="185"/>
      <c r="AF289" s="185"/>
      <c r="AG289" s="185"/>
      <c r="AH289" s="145"/>
      <c r="AI289" s="145"/>
    </row>
    <row r="290" spans="1:35">
      <c r="A290" s="145">
        <v>286</v>
      </c>
      <c r="B290" s="184" t="s">
        <v>1412</v>
      </c>
      <c r="C290" s="204"/>
      <c r="D290" s="186" t="s">
        <v>1413</v>
      </c>
      <c r="E290" s="185"/>
      <c r="F290" s="187"/>
      <c r="G290" s="145" t="s">
        <v>992</v>
      </c>
      <c r="H290" s="188"/>
      <c r="I290" s="188" t="s">
        <v>993</v>
      </c>
      <c r="J290" s="185"/>
      <c r="K290" s="185"/>
      <c r="L290" s="185">
        <v>617</v>
      </c>
      <c r="M290" s="185"/>
      <c r="N290" s="185">
        <f t="shared" si="24"/>
        <v>617</v>
      </c>
      <c r="O290" s="196">
        <v>165</v>
      </c>
      <c r="P290" s="185"/>
      <c r="Q290" s="185"/>
      <c r="R290" s="185">
        <f t="shared" si="20"/>
        <v>0</v>
      </c>
      <c r="S290" s="185"/>
      <c r="T290" s="185">
        <f t="shared" si="21"/>
        <v>0</v>
      </c>
      <c r="U290" s="185">
        <f t="shared" si="22"/>
        <v>-452</v>
      </c>
      <c r="V290" s="185"/>
      <c r="W290" s="185">
        <f t="shared" si="23"/>
        <v>-617</v>
      </c>
      <c r="X290" s="185"/>
      <c r="Y290" s="185"/>
      <c r="Z290" s="185"/>
      <c r="AA290" s="185"/>
      <c r="AB290" s="185"/>
      <c r="AC290" s="185"/>
      <c r="AD290" s="185"/>
      <c r="AE290" s="185"/>
      <c r="AF290" s="185"/>
      <c r="AG290" s="185"/>
      <c r="AH290" s="145"/>
      <c r="AI290" s="145"/>
    </row>
    <row r="291" spans="1:35">
      <c r="A291" s="145">
        <v>287</v>
      </c>
      <c r="B291" s="184" t="s">
        <v>1414</v>
      </c>
      <c r="C291" s="204"/>
      <c r="D291" s="186" t="s">
        <v>1415</v>
      </c>
      <c r="E291" s="185"/>
      <c r="F291" s="187"/>
      <c r="G291" s="145" t="s">
        <v>992</v>
      </c>
      <c r="H291" s="188"/>
      <c r="I291" s="188" t="s">
        <v>993</v>
      </c>
      <c r="J291" s="185"/>
      <c r="K291" s="185"/>
      <c r="L291" s="185">
        <v>313</v>
      </c>
      <c r="M291" s="185"/>
      <c r="N291" s="185">
        <f t="shared" si="24"/>
        <v>313</v>
      </c>
      <c r="O291" s="196">
        <v>634</v>
      </c>
      <c r="P291" s="185"/>
      <c r="Q291" s="185"/>
      <c r="R291" s="185">
        <f t="shared" si="20"/>
        <v>321</v>
      </c>
      <c r="S291" s="185"/>
      <c r="T291" s="185">
        <f t="shared" si="21"/>
        <v>0</v>
      </c>
      <c r="U291" s="185">
        <f t="shared" si="22"/>
        <v>0</v>
      </c>
      <c r="V291" s="185"/>
      <c r="W291" s="185">
        <f t="shared" si="23"/>
        <v>-313</v>
      </c>
      <c r="X291" s="185"/>
      <c r="Y291" s="185"/>
      <c r="Z291" s="185"/>
      <c r="AA291" s="185"/>
      <c r="AB291" s="185"/>
      <c r="AC291" s="185"/>
      <c r="AD291" s="185"/>
      <c r="AE291" s="185"/>
      <c r="AF291" s="185"/>
      <c r="AG291" s="185"/>
      <c r="AH291" s="145"/>
      <c r="AI291" s="145"/>
    </row>
    <row r="292" spans="1:35">
      <c r="A292" s="145">
        <v>288</v>
      </c>
      <c r="B292" s="184" t="s">
        <v>1416</v>
      </c>
      <c r="C292" s="204"/>
      <c r="D292" s="186" t="s">
        <v>1417</v>
      </c>
      <c r="E292" s="185"/>
      <c r="F292" s="187"/>
      <c r="G292" s="145" t="s">
        <v>992</v>
      </c>
      <c r="H292" s="188"/>
      <c r="I292" s="188" t="s">
        <v>993</v>
      </c>
      <c r="J292" s="185"/>
      <c r="K292" s="185"/>
      <c r="L292" s="185">
        <v>177</v>
      </c>
      <c r="M292" s="185"/>
      <c r="N292" s="185">
        <f t="shared" si="24"/>
        <v>177</v>
      </c>
      <c r="O292" s="196">
        <v>200</v>
      </c>
      <c r="P292" s="185"/>
      <c r="Q292" s="185"/>
      <c r="R292" s="185">
        <f t="shared" si="20"/>
        <v>23</v>
      </c>
      <c r="S292" s="185"/>
      <c r="T292" s="185">
        <f t="shared" si="21"/>
        <v>0</v>
      </c>
      <c r="U292" s="185">
        <f t="shared" si="22"/>
        <v>0</v>
      </c>
      <c r="V292" s="185"/>
      <c r="W292" s="185">
        <f t="shared" si="23"/>
        <v>-177</v>
      </c>
      <c r="X292" s="185"/>
      <c r="Y292" s="185"/>
      <c r="Z292" s="185"/>
      <c r="AA292" s="185"/>
      <c r="AB292" s="185"/>
      <c r="AC292" s="185"/>
      <c r="AD292" s="185"/>
      <c r="AE292" s="185"/>
      <c r="AF292" s="185"/>
      <c r="AG292" s="185"/>
      <c r="AH292" s="145"/>
      <c r="AI292" s="145"/>
    </row>
    <row r="293" spans="1:35">
      <c r="A293" s="145">
        <v>289</v>
      </c>
      <c r="B293" s="184" t="s">
        <v>1418</v>
      </c>
      <c r="C293" s="204"/>
      <c r="D293" s="186" t="s">
        <v>1419</v>
      </c>
      <c r="E293" s="185"/>
      <c r="F293" s="187"/>
      <c r="G293" s="145" t="s">
        <v>992</v>
      </c>
      <c r="H293" s="188"/>
      <c r="I293" s="188" t="s">
        <v>993</v>
      </c>
      <c r="J293" s="185"/>
      <c r="K293" s="185"/>
      <c r="L293" s="185">
        <v>2761</v>
      </c>
      <c r="M293" s="185"/>
      <c r="N293" s="185">
        <f t="shared" si="24"/>
        <v>2761</v>
      </c>
      <c r="O293" s="196">
        <v>600</v>
      </c>
      <c r="P293" s="185"/>
      <c r="Q293" s="185"/>
      <c r="R293" s="185">
        <f t="shared" si="20"/>
        <v>0</v>
      </c>
      <c r="S293" s="185"/>
      <c r="T293" s="185">
        <f t="shared" si="21"/>
        <v>0</v>
      </c>
      <c r="U293" s="185">
        <f t="shared" si="22"/>
        <v>-2161</v>
      </c>
      <c r="V293" s="185"/>
      <c r="W293" s="185">
        <f t="shared" si="23"/>
        <v>-2761</v>
      </c>
      <c r="X293" s="185"/>
      <c r="Y293" s="185"/>
      <c r="Z293" s="185"/>
      <c r="AA293" s="185"/>
      <c r="AB293" s="185"/>
      <c r="AC293" s="185"/>
      <c r="AD293" s="185"/>
      <c r="AE293" s="185"/>
      <c r="AF293" s="185"/>
      <c r="AG293" s="185"/>
      <c r="AH293" s="145"/>
      <c r="AI293" s="145"/>
    </row>
    <row r="294" spans="1:35">
      <c r="A294" s="145">
        <v>290</v>
      </c>
      <c r="B294" s="184" t="s">
        <v>1420</v>
      </c>
      <c r="C294" s="204"/>
      <c r="D294" s="186" t="s">
        <v>1421</v>
      </c>
      <c r="E294" s="185"/>
      <c r="F294" s="187"/>
      <c r="G294" s="145" t="s">
        <v>992</v>
      </c>
      <c r="H294" s="188"/>
      <c r="I294" s="188" t="s">
        <v>993</v>
      </c>
      <c r="J294" s="185"/>
      <c r="K294" s="185"/>
      <c r="L294" s="185">
        <v>124</v>
      </c>
      <c r="M294" s="185"/>
      <c r="N294" s="185">
        <f t="shared" si="24"/>
        <v>124</v>
      </c>
      <c r="O294" s="196">
        <v>138</v>
      </c>
      <c r="P294" s="185"/>
      <c r="Q294" s="185"/>
      <c r="R294" s="185">
        <f t="shared" si="20"/>
        <v>14</v>
      </c>
      <c r="S294" s="185"/>
      <c r="T294" s="185">
        <f t="shared" si="21"/>
        <v>0</v>
      </c>
      <c r="U294" s="185">
        <f t="shared" si="22"/>
        <v>0</v>
      </c>
      <c r="V294" s="185"/>
      <c r="W294" s="185">
        <f t="shared" si="23"/>
        <v>-124</v>
      </c>
      <c r="X294" s="185"/>
      <c r="Y294" s="185"/>
      <c r="Z294" s="185"/>
      <c r="AA294" s="185"/>
      <c r="AB294" s="185"/>
      <c r="AC294" s="185"/>
      <c r="AD294" s="185"/>
      <c r="AE294" s="185"/>
      <c r="AF294" s="185"/>
      <c r="AG294" s="185"/>
      <c r="AH294" s="145"/>
      <c r="AI294" s="145"/>
    </row>
    <row r="295" spans="1:35">
      <c r="A295" s="145">
        <v>291</v>
      </c>
      <c r="B295" s="184" t="s">
        <v>1422</v>
      </c>
      <c r="C295" s="204"/>
      <c r="D295" s="186" t="s">
        <v>1423</v>
      </c>
      <c r="E295" s="185"/>
      <c r="F295" s="187"/>
      <c r="G295" s="145" t="s">
        <v>992</v>
      </c>
      <c r="H295" s="188"/>
      <c r="I295" s="188" t="s">
        <v>993</v>
      </c>
      <c r="J295" s="185"/>
      <c r="K295" s="185"/>
      <c r="L295" s="185">
        <v>61</v>
      </c>
      <c r="M295" s="185"/>
      <c r="N295" s="185">
        <f t="shared" si="24"/>
        <v>61</v>
      </c>
      <c r="O295" s="196">
        <v>61</v>
      </c>
      <c r="P295" s="185"/>
      <c r="Q295" s="185"/>
      <c r="R295" s="185">
        <f t="shared" si="20"/>
        <v>0</v>
      </c>
      <c r="S295" s="185"/>
      <c r="T295" s="185">
        <f t="shared" si="21"/>
        <v>0</v>
      </c>
      <c r="U295" s="185">
        <f t="shared" si="22"/>
        <v>0</v>
      </c>
      <c r="V295" s="185"/>
      <c r="W295" s="185">
        <f t="shared" si="23"/>
        <v>-61</v>
      </c>
      <c r="X295" s="185"/>
      <c r="Y295" s="185"/>
      <c r="Z295" s="185"/>
      <c r="AA295" s="185"/>
      <c r="AB295" s="185"/>
      <c r="AC295" s="185"/>
      <c r="AD295" s="185"/>
      <c r="AE295" s="185"/>
      <c r="AF295" s="185"/>
      <c r="AG295" s="185"/>
      <c r="AH295" s="145"/>
      <c r="AI295" s="145"/>
    </row>
    <row r="296" spans="1:35">
      <c r="A296" s="145">
        <v>292</v>
      </c>
      <c r="B296" s="184" t="s">
        <v>1424</v>
      </c>
      <c r="C296" s="204"/>
      <c r="D296" s="186" t="s">
        <v>1425</v>
      </c>
      <c r="E296" s="185"/>
      <c r="F296" s="187"/>
      <c r="G296" s="145" t="s">
        <v>992</v>
      </c>
      <c r="H296" s="188"/>
      <c r="I296" s="188" t="s">
        <v>993</v>
      </c>
      <c r="J296" s="185"/>
      <c r="K296" s="185"/>
      <c r="L296" s="185">
        <v>41</v>
      </c>
      <c r="M296" s="185"/>
      <c r="N296" s="185">
        <f t="shared" si="24"/>
        <v>41</v>
      </c>
      <c r="O296" s="196">
        <v>42</v>
      </c>
      <c r="P296" s="185"/>
      <c r="Q296" s="185"/>
      <c r="R296" s="185">
        <f t="shared" si="20"/>
        <v>1</v>
      </c>
      <c r="S296" s="185"/>
      <c r="T296" s="185">
        <f t="shared" si="21"/>
        <v>0</v>
      </c>
      <c r="U296" s="185">
        <f t="shared" si="22"/>
        <v>0</v>
      </c>
      <c r="V296" s="185"/>
      <c r="W296" s="185">
        <f t="shared" si="23"/>
        <v>-41</v>
      </c>
      <c r="X296" s="185"/>
      <c r="Y296" s="185"/>
      <c r="Z296" s="185"/>
      <c r="AA296" s="185"/>
      <c r="AB296" s="185"/>
      <c r="AC296" s="185"/>
      <c r="AD296" s="185"/>
      <c r="AE296" s="185"/>
      <c r="AF296" s="185"/>
      <c r="AG296" s="185"/>
      <c r="AH296" s="145"/>
      <c r="AI296" s="145"/>
    </row>
    <row r="297" spans="1:35">
      <c r="A297" s="145">
        <v>293</v>
      </c>
      <c r="B297" s="184" t="s">
        <v>1426</v>
      </c>
      <c r="C297" s="204"/>
      <c r="D297" s="186" t="s">
        <v>1427</v>
      </c>
      <c r="E297" s="185"/>
      <c r="F297" s="187"/>
      <c r="G297" s="145" t="s">
        <v>992</v>
      </c>
      <c r="H297" s="188"/>
      <c r="I297" s="188" t="s">
        <v>993</v>
      </c>
      <c r="J297" s="185"/>
      <c r="K297" s="185"/>
      <c r="L297" s="185">
        <v>91</v>
      </c>
      <c r="M297" s="185"/>
      <c r="N297" s="185">
        <f t="shared" si="24"/>
        <v>91</v>
      </c>
      <c r="O297" s="196">
        <v>71</v>
      </c>
      <c r="P297" s="185"/>
      <c r="Q297" s="185"/>
      <c r="R297" s="185">
        <f t="shared" si="20"/>
        <v>0</v>
      </c>
      <c r="S297" s="185"/>
      <c r="T297" s="185">
        <f t="shared" si="21"/>
        <v>0</v>
      </c>
      <c r="U297" s="185">
        <f t="shared" si="22"/>
        <v>-20</v>
      </c>
      <c r="V297" s="185"/>
      <c r="W297" s="185">
        <f t="shared" si="23"/>
        <v>-91</v>
      </c>
      <c r="X297" s="185"/>
      <c r="Y297" s="185"/>
      <c r="Z297" s="185"/>
      <c r="AA297" s="185"/>
      <c r="AB297" s="185"/>
      <c r="AC297" s="185"/>
      <c r="AD297" s="185"/>
      <c r="AE297" s="185"/>
      <c r="AF297" s="185"/>
      <c r="AG297" s="185"/>
      <c r="AH297" s="145"/>
      <c r="AI297" s="145"/>
    </row>
    <row r="298" spans="1:35">
      <c r="A298" s="145">
        <v>294</v>
      </c>
      <c r="B298" s="184" t="s">
        <v>1428</v>
      </c>
      <c r="C298" s="204"/>
      <c r="D298" s="186" t="s">
        <v>1429</v>
      </c>
      <c r="E298" s="185"/>
      <c r="F298" s="187"/>
      <c r="G298" s="145" t="s">
        <v>992</v>
      </c>
      <c r="H298" s="188"/>
      <c r="I298" s="188" t="s">
        <v>993</v>
      </c>
      <c r="J298" s="185"/>
      <c r="K298" s="185"/>
      <c r="L298" s="185">
        <v>100</v>
      </c>
      <c r="M298" s="185"/>
      <c r="N298" s="185">
        <f t="shared" si="24"/>
        <v>100</v>
      </c>
      <c r="O298" s="196">
        <v>98</v>
      </c>
      <c r="P298" s="185"/>
      <c r="Q298" s="185"/>
      <c r="R298" s="185">
        <f t="shared" si="20"/>
        <v>0</v>
      </c>
      <c r="S298" s="185"/>
      <c r="T298" s="185">
        <f t="shared" si="21"/>
        <v>0</v>
      </c>
      <c r="U298" s="185">
        <f t="shared" si="22"/>
        <v>-2</v>
      </c>
      <c r="V298" s="185"/>
      <c r="W298" s="185">
        <f t="shared" si="23"/>
        <v>-100</v>
      </c>
      <c r="X298" s="185"/>
      <c r="Y298" s="185"/>
      <c r="Z298" s="185"/>
      <c r="AA298" s="185"/>
      <c r="AB298" s="185"/>
      <c r="AC298" s="185"/>
      <c r="AD298" s="185"/>
      <c r="AE298" s="185"/>
      <c r="AF298" s="185"/>
      <c r="AG298" s="185"/>
      <c r="AH298" s="145"/>
      <c r="AI298" s="145"/>
    </row>
    <row r="299" spans="1:35">
      <c r="A299" s="145">
        <v>295</v>
      </c>
      <c r="B299" s="184" t="s">
        <v>555</v>
      </c>
      <c r="C299" s="204"/>
      <c r="D299" s="186" t="s">
        <v>556</v>
      </c>
      <c r="E299" s="185"/>
      <c r="F299" s="187"/>
      <c r="G299" s="145" t="s">
        <v>992</v>
      </c>
      <c r="H299" s="188"/>
      <c r="I299" s="188" t="s">
        <v>993</v>
      </c>
      <c r="J299" s="185"/>
      <c r="K299" s="185"/>
      <c r="L299" s="185">
        <v>275</v>
      </c>
      <c r="M299" s="185"/>
      <c r="N299" s="185">
        <f t="shared" si="24"/>
        <v>275</v>
      </c>
      <c r="O299" s="196">
        <v>166</v>
      </c>
      <c r="P299" s="185"/>
      <c r="Q299" s="185"/>
      <c r="R299" s="185">
        <f t="shared" si="20"/>
        <v>0</v>
      </c>
      <c r="S299" s="185"/>
      <c r="T299" s="185">
        <f t="shared" si="21"/>
        <v>0</v>
      </c>
      <c r="U299" s="185">
        <f t="shared" si="22"/>
        <v>-109</v>
      </c>
      <c r="V299" s="185"/>
      <c r="W299" s="185">
        <f t="shared" si="23"/>
        <v>-275</v>
      </c>
      <c r="X299" s="185"/>
      <c r="Y299" s="185"/>
      <c r="Z299" s="185"/>
      <c r="AA299" s="185"/>
      <c r="AB299" s="185"/>
      <c r="AC299" s="185"/>
      <c r="AD299" s="185"/>
      <c r="AE299" s="185"/>
      <c r="AF299" s="185"/>
      <c r="AG299" s="185"/>
      <c r="AH299" s="145"/>
      <c r="AI299" s="145"/>
    </row>
    <row r="300" spans="1:35">
      <c r="A300" s="145">
        <v>296</v>
      </c>
      <c r="B300" s="184" t="s">
        <v>1430</v>
      </c>
      <c r="C300" s="204"/>
      <c r="D300" s="186" t="s">
        <v>1431</v>
      </c>
      <c r="E300" s="185"/>
      <c r="F300" s="187"/>
      <c r="G300" s="145" t="s">
        <v>992</v>
      </c>
      <c r="H300" s="188"/>
      <c r="I300" s="188" t="s">
        <v>993</v>
      </c>
      <c r="J300" s="185"/>
      <c r="K300" s="185"/>
      <c r="L300" s="185">
        <v>70</v>
      </c>
      <c r="M300" s="185"/>
      <c r="N300" s="185">
        <f t="shared" si="24"/>
        <v>70</v>
      </c>
      <c r="O300" s="196">
        <v>69</v>
      </c>
      <c r="P300" s="185"/>
      <c r="Q300" s="185"/>
      <c r="R300" s="185">
        <f t="shared" si="20"/>
        <v>0</v>
      </c>
      <c r="S300" s="185"/>
      <c r="T300" s="185">
        <f t="shared" si="21"/>
        <v>0</v>
      </c>
      <c r="U300" s="185">
        <f t="shared" si="22"/>
        <v>-1</v>
      </c>
      <c r="V300" s="185"/>
      <c r="W300" s="185">
        <f t="shared" si="23"/>
        <v>-70</v>
      </c>
      <c r="X300" s="185"/>
      <c r="Y300" s="185"/>
      <c r="Z300" s="185"/>
      <c r="AA300" s="185"/>
      <c r="AB300" s="185"/>
      <c r="AC300" s="185"/>
      <c r="AD300" s="185"/>
      <c r="AE300" s="185"/>
      <c r="AF300" s="185"/>
      <c r="AG300" s="185"/>
      <c r="AH300" s="145"/>
      <c r="AI300" s="145"/>
    </row>
    <row r="301" spans="1:35">
      <c r="A301" s="145">
        <v>297</v>
      </c>
      <c r="B301" s="184" t="s">
        <v>1432</v>
      </c>
      <c r="C301" s="204"/>
      <c r="D301" s="186" t="s">
        <v>1433</v>
      </c>
      <c r="E301" s="185"/>
      <c r="F301" s="187"/>
      <c r="G301" s="145" t="s">
        <v>992</v>
      </c>
      <c r="H301" s="188"/>
      <c r="I301" s="188" t="s">
        <v>993</v>
      </c>
      <c r="J301" s="185"/>
      <c r="K301" s="185"/>
      <c r="L301" s="185">
        <v>60</v>
      </c>
      <c r="M301" s="185"/>
      <c r="N301" s="185">
        <f t="shared" si="24"/>
        <v>60</v>
      </c>
      <c r="O301" s="196">
        <v>61</v>
      </c>
      <c r="P301" s="185"/>
      <c r="Q301" s="185"/>
      <c r="R301" s="185">
        <f t="shared" si="20"/>
        <v>1</v>
      </c>
      <c r="S301" s="185"/>
      <c r="T301" s="185">
        <f t="shared" si="21"/>
        <v>0</v>
      </c>
      <c r="U301" s="185">
        <f t="shared" si="22"/>
        <v>0</v>
      </c>
      <c r="V301" s="185"/>
      <c r="W301" s="185">
        <f t="shared" si="23"/>
        <v>-60</v>
      </c>
      <c r="X301" s="185"/>
      <c r="Y301" s="185"/>
      <c r="Z301" s="185"/>
      <c r="AA301" s="185"/>
      <c r="AB301" s="185"/>
      <c r="AC301" s="185"/>
      <c r="AD301" s="185"/>
      <c r="AE301" s="185"/>
      <c r="AF301" s="185"/>
      <c r="AG301" s="185"/>
      <c r="AH301" s="145"/>
      <c r="AI301" s="145"/>
    </row>
    <row r="302" spans="1:35">
      <c r="A302" s="145">
        <v>298</v>
      </c>
      <c r="B302" s="184" t="s">
        <v>1434</v>
      </c>
      <c r="C302" s="204"/>
      <c r="D302" s="186" t="s">
        <v>1435</v>
      </c>
      <c r="E302" s="185"/>
      <c r="F302" s="187"/>
      <c r="G302" s="145" t="s">
        <v>992</v>
      </c>
      <c r="H302" s="188"/>
      <c r="I302" s="188" t="s">
        <v>993</v>
      </c>
      <c r="J302" s="185"/>
      <c r="K302" s="185"/>
      <c r="L302" s="185">
        <v>46</v>
      </c>
      <c r="M302" s="185"/>
      <c r="N302" s="185">
        <f t="shared" si="24"/>
        <v>46</v>
      </c>
      <c r="O302" s="196">
        <v>51</v>
      </c>
      <c r="P302" s="185"/>
      <c r="Q302" s="185"/>
      <c r="R302" s="185">
        <f t="shared" si="20"/>
        <v>5</v>
      </c>
      <c r="S302" s="185"/>
      <c r="T302" s="185">
        <f t="shared" si="21"/>
        <v>0</v>
      </c>
      <c r="U302" s="185">
        <f t="shared" si="22"/>
        <v>0</v>
      </c>
      <c r="V302" s="185"/>
      <c r="W302" s="185">
        <f t="shared" si="23"/>
        <v>-46</v>
      </c>
      <c r="X302" s="185"/>
      <c r="Y302" s="185"/>
      <c r="Z302" s="185"/>
      <c r="AA302" s="185"/>
      <c r="AB302" s="185"/>
      <c r="AC302" s="185"/>
      <c r="AD302" s="185"/>
      <c r="AE302" s="185"/>
      <c r="AF302" s="185"/>
      <c r="AG302" s="185"/>
      <c r="AH302" s="145"/>
      <c r="AI302" s="145"/>
    </row>
    <row r="303" spans="1:35">
      <c r="A303" s="145">
        <v>299</v>
      </c>
      <c r="B303" s="184" t="s">
        <v>1436</v>
      </c>
      <c r="C303" s="204"/>
      <c r="D303" s="186" t="s">
        <v>1437</v>
      </c>
      <c r="E303" s="185"/>
      <c r="F303" s="187"/>
      <c r="G303" s="145" t="s">
        <v>992</v>
      </c>
      <c r="H303" s="188"/>
      <c r="I303" s="188" t="s">
        <v>993</v>
      </c>
      <c r="J303" s="185"/>
      <c r="K303" s="185"/>
      <c r="L303" s="185">
        <v>58</v>
      </c>
      <c r="M303" s="185"/>
      <c r="N303" s="185">
        <f t="shared" si="24"/>
        <v>58</v>
      </c>
      <c r="O303" s="196">
        <v>68</v>
      </c>
      <c r="P303" s="185"/>
      <c r="Q303" s="185"/>
      <c r="R303" s="185">
        <f t="shared" si="20"/>
        <v>10</v>
      </c>
      <c r="S303" s="185"/>
      <c r="T303" s="185">
        <f t="shared" si="21"/>
        <v>0</v>
      </c>
      <c r="U303" s="185">
        <f t="shared" si="22"/>
        <v>0</v>
      </c>
      <c r="V303" s="185"/>
      <c r="W303" s="185">
        <f t="shared" si="23"/>
        <v>-58</v>
      </c>
      <c r="X303" s="185"/>
      <c r="Y303" s="185"/>
      <c r="Z303" s="185"/>
      <c r="AA303" s="185"/>
      <c r="AB303" s="185"/>
      <c r="AC303" s="185"/>
      <c r="AD303" s="185"/>
      <c r="AE303" s="185"/>
      <c r="AF303" s="185"/>
      <c r="AG303" s="185"/>
      <c r="AH303" s="145"/>
      <c r="AI303" s="145"/>
    </row>
    <row r="304" spans="1:35">
      <c r="A304" s="145">
        <v>300</v>
      </c>
      <c r="B304" s="184" t="s">
        <v>1438</v>
      </c>
      <c r="C304" s="204"/>
      <c r="D304" s="186" t="s">
        <v>1439</v>
      </c>
      <c r="E304" s="185"/>
      <c r="F304" s="187"/>
      <c r="G304" s="145" t="s">
        <v>992</v>
      </c>
      <c r="H304" s="188"/>
      <c r="I304" s="188" t="s">
        <v>993</v>
      </c>
      <c r="J304" s="185"/>
      <c r="K304" s="185"/>
      <c r="L304" s="185">
        <v>46</v>
      </c>
      <c r="M304" s="185"/>
      <c r="N304" s="185">
        <f t="shared" si="24"/>
        <v>46</v>
      </c>
      <c r="O304" s="196">
        <v>92</v>
      </c>
      <c r="P304" s="185"/>
      <c r="Q304" s="185"/>
      <c r="R304" s="185">
        <f t="shared" si="20"/>
        <v>46</v>
      </c>
      <c r="S304" s="185"/>
      <c r="T304" s="185">
        <f t="shared" si="21"/>
        <v>0</v>
      </c>
      <c r="U304" s="185">
        <f t="shared" si="22"/>
        <v>0</v>
      </c>
      <c r="V304" s="185"/>
      <c r="W304" s="185">
        <f t="shared" si="23"/>
        <v>-46</v>
      </c>
      <c r="X304" s="185"/>
      <c r="Y304" s="185"/>
      <c r="Z304" s="185"/>
      <c r="AA304" s="185"/>
      <c r="AB304" s="185"/>
      <c r="AC304" s="185"/>
      <c r="AD304" s="185"/>
      <c r="AE304" s="185"/>
      <c r="AF304" s="185"/>
      <c r="AG304" s="185"/>
      <c r="AH304" s="145"/>
      <c r="AI304" s="145"/>
    </row>
    <row r="305" spans="1:35">
      <c r="A305" s="145">
        <v>301</v>
      </c>
      <c r="B305" s="184" t="s">
        <v>1440</v>
      </c>
      <c r="C305" s="204"/>
      <c r="D305" s="186" t="s">
        <v>1441</v>
      </c>
      <c r="E305" s="185"/>
      <c r="F305" s="187"/>
      <c r="G305" s="145" t="s">
        <v>992</v>
      </c>
      <c r="H305" s="188"/>
      <c r="I305" s="188" t="s">
        <v>993</v>
      </c>
      <c r="J305" s="185"/>
      <c r="K305" s="185"/>
      <c r="L305" s="185">
        <v>20</v>
      </c>
      <c r="M305" s="185"/>
      <c r="N305" s="185">
        <f t="shared" si="24"/>
        <v>20</v>
      </c>
      <c r="O305" s="196">
        <v>21</v>
      </c>
      <c r="P305" s="185"/>
      <c r="Q305" s="185"/>
      <c r="R305" s="185">
        <f t="shared" si="20"/>
        <v>1</v>
      </c>
      <c r="S305" s="185"/>
      <c r="T305" s="185">
        <f t="shared" si="21"/>
        <v>0</v>
      </c>
      <c r="U305" s="185">
        <f t="shared" si="22"/>
        <v>0</v>
      </c>
      <c r="V305" s="185"/>
      <c r="W305" s="185">
        <f t="shared" si="23"/>
        <v>-20</v>
      </c>
      <c r="X305" s="185"/>
      <c r="Y305" s="185"/>
      <c r="Z305" s="185"/>
      <c r="AA305" s="185"/>
      <c r="AB305" s="185"/>
      <c r="AC305" s="185"/>
      <c r="AD305" s="185"/>
      <c r="AE305" s="185"/>
      <c r="AF305" s="185"/>
      <c r="AG305" s="185"/>
      <c r="AH305" s="145"/>
      <c r="AI305" s="145"/>
    </row>
    <row r="306" spans="1:35">
      <c r="A306" s="145">
        <v>302</v>
      </c>
      <c r="B306" s="184" t="s">
        <v>1442</v>
      </c>
      <c r="C306" s="204"/>
      <c r="D306" s="186" t="s">
        <v>1443</v>
      </c>
      <c r="E306" s="185"/>
      <c r="F306" s="187"/>
      <c r="G306" s="145" t="s">
        <v>992</v>
      </c>
      <c r="H306" s="188"/>
      <c r="I306" s="188" t="s">
        <v>993</v>
      </c>
      <c r="J306" s="185"/>
      <c r="K306" s="185"/>
      <c r="L306" s="185">
        <v>3</v>
      </c>
      <c r="M306" s="185"/>
      <c r="N306" s="185">
        <f t="shared" si="24"/>
        <v>3</v>
      </c>
      <c r="O306" s="196">
        <v>30</v>
      </c>
      <c r="P306" s="185"/>
      <c r="Q306" s="185"/>
      <c r="R306" s="185">
        <f t="shared" si="20"/>
        <v>27</v>
      </c>
      <c r="S306" s="185"/>
      <c r="T306" s="185">
        <f t="shared" si="21"/>
        <v>0</v>
      </c>
      <c r="U306" s="185">
        <f t="shared" si="22"/>
        <v>0</v>
      </c>
      <c r="V306" s="185"/>
      <c r="W306" s="185">
        <f t="shared" si="23"/>
        <v>-3</v>
      </c>
      <c r="X306" s="185"/>
      <c r="Y306" s="185"/>
      <c r="Z306" s="185"/>
      <c r="AA306" s="185"/>
      <c r="AB306" s="185"/>
      <c r="AC306" s="185"/>
      <c r="AD306" s="185"/>
      <c r="AE306" s="185"/>
      <c r="AF306" s="185"/>
      <c r="AG306" s="185"/>
      <c r="AH306" s="145"/>
      <c r="AI306" s="145"/>
    </row>
    <row r="307" spans="1:35">
      <c r="A307" s="145">
        <v>303</v>
      </c>
      <c r="B307" s="184" t="s">
        <v>1444</v>
      </c>
      <c r="C307" s="204"/>
      <c r="D307" s="186" t="s">
        <v>1445</v>
      </c>
      <c r="E307" s="185"/>
      <c r="F307" s="187"/>
      <c r="G307" s="145" t="s">
        <v>992</v>
      </c>
      <c r="H307" s="188"/>
      <c r="I307" s="188" t="s">
        <v>993</v>
      </c>
      <c r="J307" s="185"/>
      <c r="K307" s="185"/>
      <c r="L307" s="185">
        <v>33</v>
      </c>
      <c r="M307" s="185"/>
      <c r="N307" s="185">
        <f t="shared" si="24"/>
        <v>33</v>
      </c>
      <c r="O307" s="196">
        <v>16</v>
      </c>
      <c r="P307" s="185"/>
      <c r="Q307" s="185"/>
      <c r="R307" s="185">
        <f t="shared" si="20"/>
        <v>0</v>
      </c>
      <c r="S307" s="185"/>
      <c r="T307" s="185">
        <f t="shared" si="21"/>
        <v>0</v>
      </c>
      <c r="U307" s="185">
        <f t="shared" si="22"/>
        <v>-17</v>
      </c>
      <c r="V307" s="185"/>
      <c r="W307" s="185">
        <f t="shared" si="23"/>
        <v>-33</v>
      </c>
      <c r="X307" s="185"/>
      <c r="Y307" s="185"/>
      <c r="Z307" s="185"/>
      <c r="AA307" s="185"/>
      <c r="AB307" s="185"/>
      <c r="AC307" s="185"/>
      <c r="AD307" s="185"/>
      <c r="AE307" s="185"/>
      <c r="AF307" s="185"/>
      <c r="AG307" s="185"/>
      <c r="AH307" s="145"/>
      <c r="AI307" s="145"/>
    </row>
    <row r="308" spans="1:35">
      <c r="A308" s="145">
        <v>304</v>
      </c>
      <c r="B308" s="184" t="s">
        <v>1446</v>
      </c>
      <c r="C308" s="204"/>
      <c r="D308" s="186" t="s">
        <v>1447</v>
      </c>
      <c r="E308" s="185"/>
      <c r="F308" s="187"/>
      <c r="G308" s="145" t="s">
        <v>992</v>
      </c>
      <c r="H308" s="188"/>
      <c r="I308" s="188" t="s">
        <v>993</v>
      </c>
      <c r="J308" s="185"/>
      <c r="K308" s="185"/>
      <c r="L308" s="185">
        <v>19</v>
      </c>
      <c r="M308" s="185"/>
      <c r="N308" s="185">
        <f t="shared" si="24"/>
        <v>19</v>
      </c>
      <c r="O308" s="196">
        <v>24</v>
      </c>
      <c r="P308" s="185"/>
      <c r="Q308" s="185"/>
      <c r="R308" s="185">
        <f t="shared" si="20"/>
        <v>5</v>
      </c>
      <c r="S308" s="185"/>
      <c r="T308" s="185">
        <f t="shared" si="21"/>
        <v>0</v>
      </c>
      <c r="U308" s="185">
        <f t="shared" si="22"/>
        <v>0</v>
      </c>
      <c r="V308" s="185"/>
      <c r="W308" s="185">
        <f t="shared" si="23"/>
        <v>-19</v>
      </c>
      <c r="X308" s="185"/>
      <c r="Y308" s="185"/>
      <c r="Z308" s="185"/>
      <c r="AA308" s="185"/>
      <c r="AB308" s="185"/>
      <c r="AC308" s="185"/>
      <c r="AD308" s="185"/>
      <c r="AE308" s="185"/>
      <c r="AF308" s="185"/>
      <c r="AG308" s="185"/>
      <c r="AH308" s="145"/>
      <c r="AI308" s="145"/>
    </row>
    <row r="309" spans="1:35">
      <c r="A309" s="145">
        <v>305</v>
      </c>
      <c r="B309" s="184" t="s">
        <v>1448</v>
      </c>
      <c r="C309" s="204"/>
      <c r="D309" s="186" t="s">
        <v>1449</v>
      </c>
      <c r="E309" s="185"/>
      <c r="F309" s="187"/>
      <c r="G309" s="145" t="s">
        <v>992</v>
      </c>
      <c r="H309" s="188"/>
      <c r="I309" s="188" t="s">
        <v>993</v>
      </c>
      <c r="J309" s="185"/>
      <c r="K309" s="185"/>
      <c r="L309" s="185">
        <v>10</v>
      </c>
      <c r="M309" s="185"/>
      <c r="N309" s="185">
        <f t="shared" si="24"/>
        <v>10</v>
      </c>
      <c r="O309" s="196">
        <v>27</v>
      </c>
      <c r="P309" s="185"/>
      <c r="Q309" s="185"/>
      <c r="R309" s="185">
        <f t="shared" si="20"/>
        <v>17</v>
      </c>
      <c r="S309" s="185"/>
      <c r="T309" s="185">
        <f t="shared" si="21"/>
        <v>0</v>
      </c>
      <c r="U309" s="185">
        <f t="shared" si="22"/>
        <v>0</v>
      </c>
      <c r="V309" s="185"/>
      <c r="W309" s="185">
        <f t="shared" si="23"/>
        <v>-10</v>
      </c>
      <c r="X309" s="185"/>
      <c r="Y309" s="185"/>
      <c r="Z309" s="185"/>
      <c r="AA309" s="185"/>
      <c r="AB309" s="185"/>
      <c r="AC309" s="185"/>
      <c r="AD309" s="185"/>
      <c r="AE309" s="185"/>
      <c r="AF309" s="185"/>
      <c r="AG309" s="185"/>
      <c r="AH309" s="145"/>
      <c r="AI309" s="145"/>
    </row>
    <row r="310" spans="1:35">
      <c r="A310" s="145">
        <v>306</v>
      </c>
      <c r="B310" s="184" t="s">
        <v>1450</v>
      </c>
      <c r="C310" s="204"/>
      <c r="D310" s="186" t="s">
        <v>1451</v>
      </c>
      <c r="E310" s="185"/>
      <c r="F310" s="187"/>
      <c r="G310" s="145" t="s">
        <v>992</v>
      </c>
      <c r="H310" s="188"/>
      <c r="I310" s="188" t="s">
        <v>993</v>
      </c>
      <c r="J310" s="185"/>
      <c r="K310" s="185"/>
      <c r="L310" s="185">
        <v>20</v>
      </c>
      <c r="M310" s="185"/>
      <c r="N310" s="185">
        <f t="shared" si="24"/>
        <v>20</v>
      </c>
      <c r="O310" s="196">
        <v>5</v>
      </c>
      <c r="P310" s="185"/>
      <c r="Q310" s="185"/>
      <c r="R310" s="185">
        <f t="shared" si="20"/>
        <v>0</v>
      </c>
      <c r="S310" s="185"/>
      <c r="T310" s="185">
        <f t="shared" si="21"/>
        <v>0</v>
      </c>
      <c r="U310" s="185">
        <f t="shared" si="22"/>
        <v>-15</v>
      </c>
      <c r="V310" s="185"/>
      <c r="W310" s="185">
        <f t="shared" si="23"/>
        <v>-20</v>
      </c>
      <c r="X310" s="185"/>
      <c r="Y310" s="185"/>
      <c r="Z310" s="185"/>
      <c r="AA310" s="185"/>
      <c r="AB310" s="185"/>
      <c r="AC310" s="185"/>
      <c r="AD310" s="185"/>
      <c r="AE310" s="185"/>
      <c r="AF310" s="185"/>
      <c r="AG310" s="185"/>
      <c r="AH310" s="145"/>
      <c r="AI310" s="145"/>
    </row>
    <row r="311" spans="1:35">
      <c r="A311" s="145">
        <v>307</v>
      </c>
      <c r="B311" s="184" t="s">
        <v>569</v>
      </c>
      <c r="C311" s="204"/>
      <c r="D311" s="186" t="s">
        <v>570</v>
      </c>
      <c r="E311" s="185"/>
      <c r="F311" s="187"/>
      <c r="G311" s="145" t="s">
        <v>992</v>
      </c>
      <c r="H311" s="188"/>
      <c r="I311" s="188" t="s">
        <v>993</v>
      </c>
      <c r="J311" s="185"/>
      <c r="K311" s="185"/>
      <c r="L311" s="185">
        <v>100</v>
      </c>
      <c r="M311" s="185"/>
      <c r="N311" s="185">
        <f t="shared" si="24"/>
        <v>100</v>
      </c>
      <c r="O311" s="196">
        <v>138</v>
      </c>
      <c r="P311" s="185"/>
      <c r="Q311" s="185"/>
      <c r="R311" s="185">
        <f t="shared" si="20"/>
        <v>38</v>
      </c>
      <c r="S311" s="185"/>
      <c r="T311" s="185">
        <f t="shared" si="21"/>
        <v>0</v>
      </c>
      <c r="U311" s="185">
        <f t="shared" si="22"/>
        <v>0</v>
      </c>
      <c r="V311" s="185"/>
      <c r="W311" s="185">
        <f t="shared" si="23"/>
        <v>-100</v>
      </c>
      <c r="X311" s="185"/>
      <c r="Y311" s="185"/>
      <c r="Z311" s="185"/>
      <c r="AA311" s="185"/>
      <c r="AB311" s="185"/>
      <c r="AC311" s="185"/>
      <c r="AD311" s="185"/>
      <c r="AE311" s="185"/>
      <c r="AF311" s="185"/>
      <c r="AG311" s="185"/>
      <c r="AH311" s="145"/>
      <c r="AI311" s="145"/>
    </row>
    <row r="312" spans="1:35">
      <c r="A312" s="145">
        <v>308</v>
      </c>
      <c r="B312" s="184" t="s">
        <v>1452</v>
      </c>
      <c r="C312" s="204"/>
      <c r="D312" s="186" t="s">
        <v>1453</v>
      </c>
      <c r="E312" s="185"/>
      <c r="F312" s="187"/>
      <c r="G312" s="145" t="s">
        <v>992</v>
      </c>
      <c r="H312" s="188"/>
      <c r="I312" s="188" t="s">
        <v>993</v>
      </c>
      <c r="J312" s="185"/>
      <c r="K312" s="185"/>
      <c r="L312" s="185">
        <v>109</v>
      </c>
      <c r="M312" s="185"/>
      <c r="N312" s="185">
        <f t="shared" si="24"/>
        <v>109</v>
      </c>
      <c r="O312" s="196">
        <v>113</v>
      </c>
      <c r="P312" s="185"/>
      <c r="Q312" s="185"/>
      <c r="R312" s="185">
        <f t="shared" si="20"/>
        <v>4</v>
      </c>
      <c r="S312" s="185"/>
      <c r="T312" s="185">
        <f t="shared" si="21"/>
        <v>0</v>
      </c>
      <c r="U312" s="185">
        <f t="shared" si="22"/>
        <v>0</v>
      </c>
      <c r="V312" s="185"/>
      <c r="W312" s="185">
        <f t="shared" si="23"/>
        <v>-109</v>
      </c>
      <c r="X312" s="185"/>
      <c r="Y312" s="185"/>
      <c r="Z312" s="185"/>
      <c r="AA312" s="185"/>
      <c r="AB312" s="185"/>
      <c r="AC312" s="185"/>
      <c r="AD312" s="185"/>
      <c r="AE312" s="185"/>
      <c r="AF312" s="185"/>
      <c r="AG312" s="185"/>
      <c r="AH312" s="145"/>
      <c r="AI312" s="145"/>
    </row>
    <row r="313" spans="1:35">
      <c r="A313" s="145">
        <v>309</v>
      </c>
      <c r="B313" s="184" t="s">
        <v>1454</v>
      </c>
      <c r="C313" s="204"/>
      <c r="D313" s="186" t="s">
        <v>1455</v>
      </c>
      <c r="E313" s="185"/>
      <c r="F313" s="187"/>
      <c r="G313" s="145" t="s">
        <v>992</v>
      </c>
      <c r="H313" s="188"/>
      <c r="I313" s="188" t="s">
        <v>993</v>
      </c>
      <c r="J313" s="185"/>
      <c r="K313" s="185"/>
      <c r="L313" s="185">
        <v>24</v>
      </c>
      <c r="M313" s="185"/>
      <c r="N313" s="185">
        <f t="shared" si="24"/>
        <v>24</v>
      </c>
      <c r="O313" s="196">
        <v>25</v>
      </c>
      <c r="P313" s="185"/>
      <c r="Q313" s="185"/>
      <c r="R313" s="185">
        <f t="shared" ref="R313:R376" si="25">IF((O313-L313)&gt;0,O313-L313,0)</f>
        <v>1</v>
      </c>
      <c r="S313" s="185"/>
      <c r="T313" s="185">
        <f t="shared" ref="T313:T376" si="26">IF((Q313-N313)&gt;0,Q313-N313,0)</f>
        <v>0</v>
      </c>
      <c r="U313" s="185">
        <f t="shared" ref="U313:U376" si="27">IF((O313-L313)&lt;0,O313-L313,0)</f>
        <v>0</v>
      </c>
      <c r="V313" s="185"/>
      <c r="W313" s="185">
        <f t="shared" ref="W313:W376" si="28">IF((Q313-N313)&lt;0,Q313-N313,0)</f>
        <v>-24</v>
      </c>
      <c r="X313" s="185"/>
      <c r="Y313" s="185"/>
      <c r="Z313" s="185"/>
      <c r="AA313" s="185"/>
      <c r="AB313" s="185"/>
      <c r="AC313" s="185"/>
      <c r="AD313" s="185"/>
      <c r="AE313" s="185"/>
      <c r="AF313" s="185"/>
      <c r="AG313" s="185"/>
      <c r="AH313" s="145"/>
      <c r="AI313" s="145"/>
    </row>
    <row r="314" spans="1:35">
      <c r="A314" s="145">
        <v>310</v>
      </c>
      <c r="B314" s="184" t="s">
        <v>1456</v>
      </c>
      <c r="C314" s="204"/>
      <c r="D314" s="186" t="s">
        <v>1457</v>
      </c>
      <c r="E314" s="185"/>
      <c r="F314" s="187"/>
      <c r="G314" s="145" t="s">
        <v>992</v>
      </c>
      <c r="H314" s="188"/>
      <c r="I314" s="188" t="s">
        <v>993</v>
      </c>
      <c r="J314" s="185"/>
      <c r="K314" s="185"/>
      <c r="L314" s="185">
        <v>502</v>
      </c>
      <c r="M314" s="185"/>
      <c r="N314" s="185">
        <f t="shared" si="24"/>
        <v>502</v>
      </c>
      <c r="O314" s="196">
        <v>51</v>
      </c>
      <c r="P314" s="185"/>
      <c r="Q314" s="185"/>
      <c r="R314" s="185">
        <f t="shared" si="25"/>
        <v>0</v>
      </c>
      <c r="S314" s="185"/>
      <c r="T314" s="185">
        <f t="shared" si="26"/>
        <v>0</v>
      </c>
      <c r="U314" s="185">
        <f t="shared" si="27"/>
        <v>-451</v>
      </c>
      <c r="V314" s="185"/>
      <c r="W314" s="185">
        <f t="shared" si="28"/>
        <v>-502</v>
      </c>
      <c r="X314" s="185"/>
      <c r="Y314" s="185"/>
      <c r="Z314" s="185"/>
      <c r="AA314" s="185"/>
      <c r="AB314" s="185"/>
      <c r="AC314" s="185"/>
      <c r="AD314" s="185"/>
      <c r="AE314" s="185"/>
      <c r="AF314" s="185"/>
      <c r="AG314" s="185"/>
      <c r="AH314" s="145"/>
      <c r="AI314" s="145"/>
    </row>
    <row r="315" spans="1:35">
      <c r="A315" s="145">
        <v>311</v>
      </c>
      <c r="B315" s="184" t="s">
        <v>1458</v>
      </c>
      <c r="C315" s="204"/>
      <c r="D315" s="186" t="s">
        <v>1459</v>
      </c>
      <c r="E315" s="185"/>
      <c r="F315" s="187"/>
      <c r="G315" s="145" t="s">
        <v>992</v>
      </c>
      <c r="H315" s="188"/>
      <c r="I315" s="188" t="s">
        <v>993</v>
      </c>
      <c r="J315" s="185"/>
      <c r="K315" s="185"/>
      <c r="L315" s="185">
        <v>64</v>
      </c>
      <c r="M315" s="185"/>
      <c r="N315" s="185">
        <f t="shared" si="24"/>
        <v>64</v>
      </c>
      <c r="O315" s="196">
        <v>166</v>
      </c>
      <c r="P315" s="185"/>
      <c r="Q315" s="185"/>
      <c r="R315" s="185">
        <f t="shared" si="25"/>
        <v>102</v>
      </c>
      <c r="S315" s="185"/>
      <c r="T315" s="185">
        <f t="shared" si="26"/>
        <v>0</v>
      </c>
      <c r="U315" s="185">
        <f t="shared" si="27"/>
        <v>0</v>
      </c>
      <c r="V315" s="185"/>
      <c r="W315" s="185">
        <f t="shared" si="28"/>
        <v>-64</v>
      </c>
      <c r="X315" s="185"/>
      <c r="Y315" s="185"/>
      <c r="Z315" s="185"/>
      <c r="AA315" s="185"/>
      <c r="AB315" s="185"/>
      <c r="AC315" s="185"/>
      <c r="AD315" s="185"/>
      <c r="AE315" s="185"/>
      <c r="AF315" s="185"/>
      <c r="AG315" s="185"/>
      <c r="AH315" s="145"/>
      <c r="AI315" s="145"/>
    </row>
    <row r="316" spans="1:35">
      <c r="A316" s="145">
        <v>312</v>
      </c>
      <c r="B316" s="184" t="s">
        <v>1460</v>
      </c>
      <c r="C316" s="204"/>
      <c r="D316" s="186" t="s">
        <v>1461</v>
      </c>
      <c r="E316" s="185"/>
      <c r="F316" s="187"/>
      <c r="G316" s="145" t="s">
        <v>992</v>
      </c>
      <c r="H316" s="188"/>
      <c r="I316" s="188" t="s">
        <v>993</v>
      </c>
      <c r="J316" s="185"/>
      <c r="K316" s="185"/>
      <c r="L316" s="185">
        <v>18</v>
      </c>
      <c r="M316" s="185"/>
      <c r="N316" s="185">
        <f t="shared" si="24"/>
        <v>18</v>
      </c>
      <c r="O316" s="196">
        <v>13</v>
      </c>
      <c r="P316" s="185"/>
      <c r="Q316" s="185"/>
      <c r="R316" s="185">
        <f t="shared" si="25"/>
        <v>0</v>
      </c>
      <c r="S316" s="185"/>
      <c r="T316" s="185">
        <f t="shared" si="26"/>
        <v>0</v>
      </c>
      <c r="U316" s="185">
        <f t="shared" si="27"/>
        <v>-5</v>
      </c>
      <c r="V316" s="185"/>
      <c r="W316" s="185">
        <f t="shared" si="28"/>
        <v>-18</v>
      </c>
      <c r="X316" s="185"/>
      <c r="Y316" s="185"/>
      <c r="Z316" s="185"/>
      <c r="AA316" s="185"/>
      <c r="AB316" s="185"/>
      <c r="AC316" s="185"/>
      <c r="AD316" s="185"/>
      <c r="AE316" s="185"/>
      <c r="AF316" s="185"/>
      <c r="AG316" s="185"/>
      <c r="AH316" s="145"/>
      <c r="AI316" s="145"/>
    </row>
    <row r="317" spans="1:35">
      <c r="A317" s="145">
        <v>313</v>
      </c>
      <c r="B317" s="184" t="s">
        <v>1462</v>
      </c>
      <c r="C317" s="204"/>
      <c r="D317" s="186" t="s">
        <v>1463</v>
      </c>
      <c r="E317" s="185"/>
      <c r="F317" s="187"/>
      <c r="G317" s="145" t="s">
        <v>992</v>
      </c>
      <c r="H317" s="188"/>
      <c r="I317" s="188" t="s">
        <v>993</v>
      </c>
      <c r="J317" s="185"/>
      <c r="K317" s="185"/>
      <c r="L317" s="185">
        <v>109</v>
      </c>
      <c r="M317" s="185"/>
      <c r="N317" s="185">
        <f t="shared" si="24"/>
        <v>109</v>
      </c>
      <c r="O317" s="196">
        <v>100</v>
      </c>
      <c r="P317" s="185"/>
      <c r="Q317" s="185"/>
      <c r="R317" s="185">
        <f t="shared" si="25"/>
        <v>0</v>
      </c>
      <c r="S317" s="185"/>
      <c r="T317" s="185">
        <f t="shared" si="26"/>
        <v>0</v>
      </c>
      <c r="U317" s="185">
        <f t="shared" si="27"/>
        <v>-9</v>
      </c>
      <c r="V317" s="185"/>
      <c r="W317" s="185">
        <f t="shared" si="28"/>
        <v>-109</v>
      </c>
      <c r="X317" s="185"/>
      <c r="Y317" s="185"/>
      <c r="Z317" s="185"/>
      <c r="AA317" s="185"/>
      <c r="AB317" s="185"/>
      <c r="AC317" s="185"/>
      <c r="AD317" s="185"/>
      <c r="AE317" s="185"/>
      <c r="AF317" s="185"/>
      <c r="AG317" s="185"/>
      <c r="AH317" s="145"/>
      <c r="AI317" s="145"/>
    </row>
    <row r="318" spans="1:35">
      <c r="A318" s="145">
        <v>314</v>
      </c>
      <c r="B318" s="184" t="s">
        <v>1464</v>
      </c>
      <c r="C318" s="204"/>
      <c r="D318" s="186" t="s">
        <v>1465</v>
      </c>
      <c r="E318" s="185"/>
      <c r="F318" s="187"/>
      <c r="G318" s="145" t="s">
        <v>992</v>
      </c>
      <c r="H318" s="188"/>
      <c r="I318" s="188" t="s">
        <v>993</v>
      </c>
      <c r="J318" s="185"/>
      <c r="K318" s="185"/>
      <c r="L318" s="185">
        <v>37</v>
      </c>
      <c r="M318" s="185"/>
      <c r="N318" s="185">
        <f t="shared" si="24"/>
        <v>37</v>
      </c>
      <c r="O318" s="196">
        <v>52</v>
      </c>
      <c r="P318" s="185"/>
      <c r="Q318" s="185"/>
      <c r="R318" s="185">
        <f t="shared" si="25"/>
        <v>15</v>
      </c>
      <c r="S318" s="185"/>
      <c r="T318" s="185">
        <f t="shared" si="26"/>
        <v>0</v>
      </c>
      <c r="U318" s="185">
        <f t="shared" si="27"/>
        <v>0</v>
      </c>
      <c r="V318" s="185"/>
      <c r="W318" s="185">
        <f t="shared" si="28"/>
        <v>-37</v>
      </c>
      <c r="X318" s="185"/>
      <c r="Y318" s="185"/>
      <c r="Z318" s="185"/>
      <c r="AA318" s="185"/>
      <c r="AB318" s="185"/>
      <c r="AC318" s="185"/>
      <c r="AD318" s="185"/>
      <c r="AE318" s="185"/>
      <c r="AF318" s="185"/>
      <c r="AG318" s="185"/>
      <c r="AH318" s="145"/>
      <c r="AI318" s="145"/>
    </row>
    <row r="319" spans="1:35">
      <c r="A319" s="145">
        <v>315</v>
      </c>
      <c r="B319" s="184" t="s">
        <v>1466</v>
      </c>
      <c r="C319" s="204"/>
      <c r="D319" s="186" t="s">
        <v>1467</v>
      </c>
      <c r="E319" s="185"/>
      <c r="F319" s="187"/>
      <c r="G319" s="145" t="s">
        <v>992</v>
      </c>
      <c r="H319" s="188"/>
      <c r="I319" s="188" t="s">
        <v>993</v>
      </c>
      <c r="J319" s="185"/>
      <c r="K319" s="185"/>
      <c r="L319" s="185">
        <v>2</v>
      </c>
      <c r="M319" s="185"/>
      <c r="N319" s="185">
        <f t="shared" si="24"/>
        <v>2</v>
      </c>
      <c r="O319" s="196">
        <v>2</v>
      </c>
      <c r="P319" s="185"/>
      <c r="Q319" s="185"/>
      <c r="R319" s="185">
        <f t="shared" si="25"/>
        <v>0</v>
      </c>
      <c r="S319" s="185"/>
      <c r="T319" s="185">
        <f t="shared" si="26"/>
        <v>0</v>
      </c>
      <c r="U319" s="185">
        <f t="shared" si="27"/>
        <v>0</v>
      </c>
      <c r="V319" s="185"/>
      <c r="W319" s="185">
        <f t="shared" si="28"/>
        <v>-2</v>
      </c>
      <c r="X319" s="185"/>
      <c r="Y319" s="185"/>
      <c r="Z319" s="185"/>
      <c r="AA319" s="185"/>
      <c r="AB319" s="185"/>
      <c r="AC319" s="185"/>
      <c r="AD319" s="185"/>
      <c r="AE319" s="185"/>
      <c r="AF319" s="185"/>
      <c r="AG319" s="185"/>
      <c r="AH319" s="145"/>
      <c r="AI319" s="145"/>
    </row>
    <row r="320" spans="1:35">
      <c r="A320" s="145">
        <v>316</v>
      </c>
      <c r="B320" s="184" t="s">
        <v>1468</v>
      </c>
      <c r="C320" s="204"/>
      <c r="D320" s="186" t="s">
        <v>1469</v>
      </c>
      <c r="E320" s="185"/>
      <c r="F320" s="187"/>
      <c r="G320" s="145" t="s">
        <v>992</v>
      </c>
      <c r="H320" s="188"/>
      <c r="I320" s="188" t="s">
        <v>993</v>
      </c>
      <c r="J320" s="185"/>
      <c r="K320" s="185"/>
      <c r="L320" s="185">
        <v>8</v>
      </c>
      <c r="M320" s="185"/>
      <c r="N320" s="185">
        <f t="shared" si="24"/>
        <v>8</v>
      </c>
      <c r="O320" s="196">
        <v>4</v>
      </c>
      <c r="P320" s="185"/>
      <c r="Q320" s="185"/>
      <c r="R320" s="185">
        <f t="shared" si="25"/>
        <v>0</v>
      </c>
      <c r="S320" s="185"/>
      <c r="T320" s="185">
        <f t="shared" si="26"/>
        <v>0</v>
      </c>
      <c r="U320" s="185">
        <f t="shared" si="27"/>
        <v>-4</v>
      </c>
      <c r="V320" s="185"/>
      <c r="W320" s="185">
        <f t="shared" si="28"/>
        <v>-8</v>
      </c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45"/>
      <c r="AI320" s="145"/>
    </row>
    <row r="321" spans="1:35">
      <c r="A321" s="145">
        <v>317</v>
      </c>
      <c r="B321" s="184" t="s">
        <v>1470</v>
      </c>
      <c r="C321" s="204"/>
      <c r="D321" s="186" t="s">
        <v>1471</v>
      </c>
      <c r="E321" s="185"/>
      <c r="F321" s="187"/>
      <c r="G321" s="145" t="s">
        <v>992</v>
      </c>
      <c r="H321" s="188"/>
      <c r="I321" s="188" t="s">
        <v>993</v>
      </c>
      <c r="J321" s="185"/>
      <c r="K321" s="185"/>
      <c r="L321" s="185">
        <v>14</v>
      </c>
      <c r="M321" s="185"/>
      <c r="N321" s="185">
        <f t="shared" si="24"/>
        <v>14</v>
      </c>
      <c r="O321" s="196">
        <v>14</v>
      </c>
      <c r="P321" s="185"/>
      <c r="Q321" s="185"/>
      <c r="R321" s="185">
        <f t="shared" si="25"/>
        <v>0</v>
      </c>
      <c r="S321" s="185"/>
      <c r="T321" s="185">
        <f t="shared" si="26"/>
        <v>0</v>
      </c>
      <c r="U321" s="185">
        <f t="shared" si="27"/>
        <v>0</v>
      </c>
      <c r="V321" s="185"/>
      <c r="W321" s="185">
        <f t="shared" si="28"/>
        <v>-14</v>
      </c>
      <c r="X321" s="185"/>
      <c r="Y321" s="185"/>
      <c r="Z321" s="185"/>
      <c r="AA321" s="185"/>
      <c r="AB321" s="185"/>
      <c r="AC321" s="185"/>
      <c r="AD321" s="185"/>
      <c r="AE321" s="185"/>
      <c r="AF321" s="185"/>
      <c r="AG321" s="185"/>
      <c r="AH321" s="145"/>
      <c r="AI321" s="145"/>
    </row>
    <row r="322" spans="1:35">
      <c r="A322" s="145">
        <v>318</v>
      </c>
      <c r="B322" s="184" t="s">
        <v>1472</v>
      </c>
      <c r="C322" s="204"/>
      <c r="D322" s="186" t="s">
        <v>1473</v>
      </c>
      <c r="E322" s="185"/>
      <c r="F322" s="187"/>
      <c r="G322" s="145" t="s">
        <v>992</v>
      </c>
      <c r="H322" s="188"/>
      <c r="I322" s="188" t="s">
        <v>993</v>
      </c>
      <c r="J322" s="185"/>
      <c r="K322" s="185"/>
      <c r="L322" s="185">
        <v>45</v>
      </c>
      <c r="M322" s="185"/>
      <c r="N322" s="185">
        <f t="shared" si="24"/>
        <v>45</v>
      </c>
      <c r="O322" s="196">
        <v>35</v>
      </c>
      <c r="P322" s="185"/>
      <c r="Q322" s="185"/>
      <c r="R322" s="185">
        <f t="shared" si="25"/>
        <v>0</v>
      </c>
      <c r="S322" s="185"/>
      <c r="T322" s="185">
        <f t="shared" si="26"/>
        <v>0</v>
      </c>
      <c r="U322" s="185">
        <f t="shared" si="27"/>
        <v>-10</v>
      </c>
      <c r="V322" s="185"/>
      <c r="W322" s="185">
        <f t="shared" si="28"/>
        <v>-45</v>
      </c>
      <c r="X322" s="185"/>
      <c r="Y322" s="185"/>
      <c r="Z322" s="185"/>
      <c r="AA322" s="185"/>
      <c r="AB322" s="185"/>
      <c r="AC322" s="185"/>
      <c r="AD322" s="185"/>
      <c r="AE322" s="185"/>
      <c r="AF322" s="185"/>
      <c r="AG322" s="185"/>
      <c r="AH322" s="145"/>
      <c r="AI322" s="145"/>
    </row>
    <row r="323" spans="1:35">
      <c r="A323" s="145">
        <v>319</v>
      </c>
      <c r="B323" s="184" t="s">
        <v>1474</v>
      </c>
      <c r="C323" s="204"/>
      <c r="D323" s="186" t="s">
        <v>1475</v>
      </c>
      <c r="E323" s="185"/>
      <c r="F323" s="187"/>
      <c r="G323" s="145" t="s">
        <v>992</v>
      </c>
      <c r="H323" s="188"/>
      <c r="I323" s="188" t="s">
        <v>993</v>
      </c>
      <c r="J323" s="185"/>
      <c r="K323" s="185"/>
      <c r="L323" s="185">
        <v>104</v>
      </c>
      <c r="M323" s="185"/>
      <c r="N323" s="185">
        <f t="shared" si="24"/>
        <v>104</v>
      </c>
      <c r="O323" s="196">
        <v>12</v>
      </c>
      <c r="P323" s="185"/>
      <c r="Q323" s="185"/>
      <c r="R323" s="185">
        <f t="shared" si="25"/>
        <v>0</v>
      </c>
      <c r="S323" s="185"/>
      <c r="T323" s="185">
        <f t="shared" si="26"/>
        <v>0</v>
      </c>
      <c r="U323" s="185">
        <f t="shared" si="27"/>
        <v>-92</v>
      </c>
      <c r="V323" s="185"/>
      <c r="W323" s="185">
        <f t="shared" si="28"/>
        <v>-104</v>
      </c>
      <c r="X323" s="185"/>
      <c r="Y323" s="185"/>
      <c r="Z323" s="185"/>
      <c r="AA323" s="185"/>
      <c r="AB323" s="185"/>
      <c r="AC323" s="185"/>
      <c r="AD323" s="185"/>
      <c r="AE323" s="185"/>
      <c r="AF323" s="185"/>
      <c r="AG323" s="185"/>
      <c r="AH323" s="145"/>
      <c r="AI323" s="145"/>
    </row>
    <row r="324" spans="1:35">
      <c r="A324" s="145">
        <v>320</v>
      </c>
      <c r="B324" s="184" t="s">
        <v>1476</v>
      </c>
      <c r="C324" s="204"/>
      <c r="D324" s="186" t="s">
        <v>1477</v>
      </c>
      <c r="E324" s="185"/>
      <c r="F324" s="187"/>
      <c r="G324" s="145" t="s">
        <v>992</v>
      </c>
      <c r="H324" s="188"/>
      <c r="I324" s="188" t="s">
        <v>993</v>
      </c>
      <c r="J324" s="185"/>
      <c r="K324" s="185"/>
      <c r="L324" s="185">
        <v>36</v>
      </c>
      <c r="M324" s="185"/>
      <c r="N324" s="185">
        <f t="shared" si="24"/>
        <v>36</v>
      </c>
      <c r="O324" s="196">
        <v>35</v>
      </c>
      <c r="P324" s="185"/>
      <c r="Q324" s="185"/>
      <c r="R324" s="185">
        <f t="shared" si="25"/>
        <v>0</v>
      </c>
      <c r="S324" s="185"/>
      <c r="T324" s="185">
        <f t="shared" si="26"/>
        <v>0</v>
      </c>
      <c r="U324" s="185">
        <f t="shared" si="27"/>
        <v>-1</v>
      </c>
      <c r="V324" s="185"/>
      <c r="W324" s="185">
        <f t="shared" si="28"/>
        <v>-36</v>
      </c>
      <c r="X324" s="185"/>
      <c r="Y324" s="185"/>
      <c r="Z324" s="185"/>
      <c r="AA324" s="185"/>
      <c r="AB324" s="185"/>
      <c r="AC324" s="185"/>
      <c r="AD324" s="185"/>
      <c r="AE324" s="185"/>
      <c r="AF324" s="185"/>
      <c r="AG324" s="185"/>
      <c r="AH324" s="145"/>
      <c r="AI324" s="145"/>
    </row>
    <row r="325" spans="1:35">
      <c r="A325" s="145">
        <v>321</v>
      </c>
      <c r="B325" s="184" t="s">
        <v>1478</v>
      </c>
      <c r="C325" s="204"/>
      <c r="D325" s="186" t="s">
        <v>1479</v>
      </c>
      <c r="E325" s="185"/>
      <c r="F325" s="187"/>
      <c r="G325" s="145" t="s">
        <v>992</v>
      </c>
      <c r="H325" s="188"/>
      <c r="I325" s="188" t="s">
        <v>993</v>
      </c>
      <c r="J325" s="185"/>
      <c r="K325" s="185"/>
      <c r="L325" s="185">
        <v>34</v>
      </c>
      <c r="M325" s="185"/>
      <c r="N325" s="185">
        <f t="shared" si="24"/>
        <v>34</v>
      </c>
      <c r="O325" s="196">
        <v>20</v>
      </c>
      <c r="P325" s="185"/>
      <c r="Q325" s="185"/>
      <c r="R325" s="185">
        <f t="shared" si="25"/>
        <v>0</v>
      </c>
      <c r="S325" s="185"/>
      <c r="T325" s="185">
        <f t="shared" si="26"/>
        <v>0</v>
      </c>
      <c r="U325" s="185">
        <f t="shared" si="27"/>
        <v>-14</v>
      </c>
      <c r="V325" s="185"/>
      <c r="W325" s="185">
        <f t="shared" si="28"/>
        <v>-34</v>
      </c>
      <c r="X325" s="185"/>
      <c r="Y325" s="185"/>
      <c r="Z325" s="185"/>
      <c r="AA325" s="185"/>
      <c r="AB325" s="185"/>
      <c r="AC325" s="185"/>
      <c r="AD325" s="185"/>
      <c r="AE325" s="185"/>
      <c r="AF325" s="185"/>
      <c r="AG325" s="185"/>
      <c r="AH325" s="145"/>
      <c r="AI325" s="145"/>
    </row>
    <row r="326" spans="1:35">
      <c r="A326" s="145">
        <v>322</v>
      </c>
      <c r="B326" s="184" t="s">
        <v>1480</v>
      </c>
      <c r="C326" s="204"/>
      <c r="D326" s="186" t="s">
        <v>1481</v>
      </c>
      <c r="E326" s="185"/>
      <c r="F326" s="187"/>
      <c r="G326" s="145" t="s">
        <v>992</v>
      </c>
      <c r="H326" s="188"/>
      <c r="I326" s="188" t="s">
        <v>993</v>
      </c>
      <c r="J326" s="185"/>
      <c r="K326" s="185"/>
      <c r="L326" s="185">
        <v>32</v>
      </c>
      <c r="M326" s="185"/>
      <c r="N326" s="185">
        <f t="shared" ref="N326:N389" si="29">L326-M326</f>
        <v>32</v>
      </c>
      <c r="O326" s="196">
        <v>11</v>
      </c>
      <c r="P326" s="185"/>
      <c r="Q326" s="185"/>
      <c r="R326" s="185">
        <f t="shared" si="25"/>
        <v>0</v>
      </c>
      <c r="S326" s="185"/>
      <c r="T326" s="185">
        <f t="shared" si="26"/>
        <v>0</v>
      </c>
      <c r="U326" s="185">
        <f t="shared" si="27"/>
        <v>-21</v>
      </c>
      <c r="V326" s="185"/>
      <c r="W326" s="185">
        <f t="shared" si="28"/>
        <v>-32</v>
      </c>
      <c r="X326" s="185"/>
      <c r="Y326" s="185"/>
      <c r="Z326" s="185"/>
      <c r="AA326" s="185"/>
      <c r="AB326" s="185"/>
      <c r="AC326" s="185"/>
      <c r="AD326" s="185"/>
      <c r="AE326" s="185"/>
      <c r="AF326" s="185"/>
      <c r="AG326" s="185"/>
      <c r="AH326" s="145"/>
      <c r="AI326" s="145"/>
    </row>
    <row r="327" spans="1:35">
      <c r="A327" s="145">
        <v>323</v>
      </c>
      <c r="B327" s="184" t="s">
        <v>1482</v>
      </c>
      <c r="C327" s="204"/>
      <c r="D327" s="186" t="s">
        <v>1483</v>
      </c>
      <c r="E327" s="185"/>
      <c r="F327" s="187"/>
      <c r="G327" s="145" t="s">
        <v>992</v>
      </c>
      <c r="H327" s="188"/>
      <c r="I327" s="188" t="s">
        <v>993</v>
      </c>
      <c r="J327" s="185"/>
      <c r="K327" s="185"/>
      <c r="L327" s="185">
        <v>24</v>
      </c>
      <c r="M327" s="185"/>
      <c r="N327" s="185">
        <f t="shared" si="29"/>
        <v>24</v>
      </c>
      <c r="O327" s="196">
        <v>31</v>
      </c>
      <c r="P327" s="185"/>
      <c r="Q327" s="185"/>
      <c r="R327" s="185">
        <f t="shared" si="25"/>
        <v>7</v>
      </c>
      <c r="S327" s="185"/>
      <c r="T327" s="185">
        <f t="shared" si="26"/>
        <v>0</v>
      </c>
      <c r="U327" s="185">
        <f t="shared" si="27"/>
        <v>0</v>
      </c>
      <c r="V327" s="185"/>
      <c r="W327" s="185">
        <f t="shared" si="28"/>
        <v>-24</v>
      </c>
      <c r="X327" s="185"/>
      <c r="Y327" s="185"/>
      <c r="Z327" s="185"/>
      <c r="AA327" s="185"/>
      <c r="AB327" s="185"/>
      <c r="AC327" s="185"/>
      <c r="AD327" s="185"/>
      <c r="AE327" s="185"/>
      <c r="AF327" s="185"/>
      <c r="AG327" s="185"/>
      <c r="AH327" s="145"/>
      <c r="AI327" s="145"/>
    </row>
    <row r="328" spans="1:35">
      <c r="A328" s="145">
        <v>324</v>
      </c>
      <c r="B328" s="184" t="s">
        <v>1484</v>
      </c>
      <c r="C328" s="204"/>
      <c r="D328" s="186" t="s">
        <v>1485</v>
      </c>
      <c r="E328" s="185"/>
      <c r="F328" s="187"/>
      <c r="G328" s="145" t="s">
        <v>992</v>
      </c>
      <c r="H328" s="188"/>
      <c r="I328" s="188" t="s">
        <v>993</v>
      </c>
      <c r="J328" s="185"/>
      <c r="K328" s="185"/>
      <c r="L328" s="185">
        <v>13</v>
      </c>
      <c r="M328" s="185"/>
      <c r="N328" s="185">
        <f t="shared" si="29"/>
        <v>13</v>
      </c>
      <c r="O328" s="196">
        <v>16</v>
      </c>
      <c r="P328" s="185"/>
      <c r="Q328" s="185"/>
      <c r="R328" s="185">
        <f t="shared" si="25"/>
        <v>3</v>
      </c>
      <c r="S328" s="185"/>
      <c r="T328" s="185">
        <f t="shared" si="26"/>
        <v>0</v>
      </c>
      <c r="U328" s="185">
        <f t="shared" si="27"/>
        <v>0</v>
      </c>
      <c r="V328" s="185"/>
      <c r="W328" s="185">
        <f t="shared" si="28"/>
        <v>-13</v>
      </c>
      <c r="X328" s="185"/>
      <c r="Y328" s="185"/>
      <c r="Z328" s="185"/>
      <c r="AA328" s="185"/>
      <c r="AB328" s="185"/>
      <c r="AC328" s="185"/>
      <c r="AD328" s="185"/>
      <c r="AE328" s="185"/>
      <c r="AF328" s="185"/>
      <c r="AG328" s="185"/>
      <c r="AH328" s="145"/>
      <c r="AI328" s="145"/>
    </row>
    <row r="329" spans="1:35">
      <c r="A329" s="145">
        <v>325</v>
      </c>
      <c r="B329" s="184" t="s">
        <v>1486</v>
      </c>
      <c r="C329" s="204"/>
      <c r="D329" s="186" t="s">
        <v>1487</v>
      </c>
      <c r="E329" s="185"/>
      <c r="F329" s="187"/>
      <c r="G329" s="145" t="s">
        <v>992</v>
      </c>
      <c r="H329" s="188"/>
      <c r="I329" s="188" t="s">
        <v>993</v>
      </c>
      <c r="J329" s="185"/>
      <c r="K329" s="185"/>
      <c r="L329" s="185">
        <v>92</v>
      </c>
      <c r="M329" s="185"/>
      <c r="N329" s="185">
        <f t="shared" si="29"/>
        <v>92</v>
      </c>
      <c r="O329" s="196">
        <v>49</v>
      </c>
      <c r="P329" s="185"/>
      <c r="Q329" s="185"/>
      <c r="R329" s="185">
        <f t="shared" si="25"/>
        <v>0</v>
      </c>
      <c r="S329" s="185"/>
      <c r="T329" s="185">
        <f t="shared" si="26"/>
        <v>0</v>
      </c>
      <c r="U329" s="185">
        <f t="shared" si="27"/>
        <v>-43</v>
      </c>
      <c r="V329" s="185"/>
      <c r="W329" s="185">
        <f t="shared" si="28"/>
        <v>-92</v>
      </c>
      <c r="X329" s="185"/>
      <c r="Y329" s="185"/>
      <c r="Z329" s="185"/>
      <c r="AA329" s="185"/>
      <c r="AB329" s="185"/>
      <c r="AC329" s="185"/>
      <c r="AD329" s="185"/>
      <c r="AE329" s="185"/>
      <c r="AF329" s="185"/>
      <c r="AG329" s="185"/>
      <c r="AH329" s="145"/>
      <c r="AI329" s="145"/>
    </row>
    <row r="330" spans="1:35">
      <c r="A330" s="145">
        <v>326</v>
      </c>
      <c r="B330" s="184" t="s">
        <v>1488</v>
      </c>
      <c r="C330" s="204"/>
      <c r="D330" s="186" t="s">
        <v>1489</v>
      </c>
      <c r="E330" s="185"/>
      <c r="F330" s="187"/>
      <c r="G330" s="145" t="s">
        <v>992</v>
      </c>
      <c r="H330" s="188"/>
      <c r="I330" s="188" t="s">
        <v>993</v>
      </c>
      <c r="J330" s="185"/>
      <c r="K330" s="185"/>
      <c r="L330" s="185">
        <v>40</v>
      </c>
      <c r="M330" s="185"/>
      <c r="N330" s="185">
        <f t="shared" si="29"/>
        <v>40</v>
      </c>
      <c r="O330" s="196">
        <v>17</v>
      </c>
      <c r="P330" s="185"/>
      <c r="Q330" s="185"/>
      <c r="R330" s="185">
        <f t="shared" si="25"/>
        <v>0</v>
      </c>
      <c r="S330" s="185"/>
      <c r="T330" s="185">
        <f t="shared" si="26"/>
        <v>0</v>
      </c>
      <c r="U330" s="185">
        <f t="shared" si="27"/>
        <v>-23</v>
      </c>
      <c r="V330" s="185"/>
      <c r="W330" s="185">
        <f t="shared" si="28"/>
        <v>-40</v>
      </c>
      <c r="X330" s="185"/>
      <c r="Y330" s="185"/>
      <c r="Z330" s="185"/>
      <c r="AA330" s="185"/>
      <c r="AB330" s="185"/>
      <c r="AC330" s="185"/>
      <c r="AD330" s="185"/>
      <c r="AE330" s="185"/>
      <c r="AF330" s="185"/>
      <c r="AG330" s="185"/>
      <c r="AH330" s="145"/>
      <c r="AI330" s="145"/>
    </row>
    <row r="331" spans="1:35">
      <c r="A331" s="145">
        <v>327</v>
      </c>
      <c r="B331" s="184" t="s">
        <v>1490</v>
      </c>
      <c r="C331" s="204"/>
      <c r="D331" s="186" t="s">
        <v>1491</v>
      </c>
      <c r="E331" s="185"/>
      <c r="F331" s="187"/>
      <c r="G331" s="145" t="s">
        <v>992</v>
      </c>
      <c r="H331" s="188"/>
      <c r="I331" s="188" t="s">
        <v>993</v>
      </c>
      <c r="J331" s="185"/>
      <c r="K331" s="185"/>
      <c r="L331" s="185">
        <v>7</v>
      </c>
      <c r="M331" s="185"/>
      <c r="N331" s="185">
        <f t="shared" si="29"/>
        <v>7</v>
      </c>
      <c r="O331" s="196">
        <v>13</v>
      </c>
      <c r="P331" s="185"/>
      <c r="Q331" s="185"/>
      <c r="R331" s="185">
        <f t="shared" si="25"/>
        <v>6</v>
      </c>
      <c r="S331" s="185"/>
      <c r="T331" s="185">
        <f t="shared" si="26"/>
        <v>0</v>
      </c>
      <c r="U331" s="185">
        <f t="shared" si="27"/>
        <v>0</v>
      </c>
      <c r="V331" s="185"/>
      <c r="W331" s="185">
        <f t="shared" si="28"/>
        <v>-7</v>
      </c>
      <c r="X331" s="185"/>
      <c r="Y331" s="185"/>
      <c r="Z331" s="185"/>
      <c r="AA331" s="185"/>
      <c r="AB331" s="185"/>
      <c r="AC331" s="185"/>
      <c r="AD331" s="185"/>
      <c r="AE331" s="185"/>
      <c r="AF331" s="185"/>
      <c r="AG331" s="185"/>
      <c r="AH331" s="145"/>
      <c r="AI331" s="145"/>
    </row>
    <row r="332" spans="1:35">
      <c r="A332" s="145">
        <v>328</v>
      </c>
      <c r="B332" s="184" t="s">
        <v>585</v>
      </c>
      <c r="C332" s="204"/>
      <c r="D332" s="186" t="s">
        <v>586</v>
      </c>
      <c r="E332" s="185"/>
      <c r="F332" s="187"/>
      <c r="G332" s="145" t="s">
        <v>992</v>
      </c>
      <c r="H332" s="188"/>
      <c r="I332" s="188" t="s">
        <v>993</v>
      </c>
      <c r="J332" s="185"/>
      <c r="K332" s="185"/>
      <c r="L332" s="185">
        <v>18</v>
      </c>
      <c r="M332" s="185"/>
      <c r="N332" s="185">
        <f t="shared" si="29"/>
        <v>18</v>
      </c>
      <c r="O332" s="196">
        <v>24</v>
      </c>
      <c r="P332" s="185"/>
      <c r="Q332" s="185"/>
      <c r="R332" s="185">
        <f t="shared" si="25"/>
        <v>6</v>
      </c>
      <c r="S332" s="185"/>
      <c r="T332" s="185">
        <f t="shared" si="26"/>
        <v>0</v>
      </c>
      <c r="U332" s="185">
        <f t="shared" si="27"/>
        <v>0</v>
      </c>
      <c r="V332" s="185"/>
      <c r="W332" s="185">
        <f t="shared" si="28"/>
        <v>-18</v>
      </c>
      <c r="X332" s="185"/>
      <c r="Y332" s="185"/>
      <c r="Z332" s="185"/>
      <c r="AA332" s="185"/>
      <c r="AB332" s="185"/>
      <c r="AC332" s="185"/>
      <c r="AD332" s="185"/>
      <c r="AE332" s="185"/>
      <c r="AF332" s="185"/>
      <c r="AG332" s="185"/>
      <c r="AH332" s="145"/>
      <c r="AI332" s="145"/>
    </row>
    <row r="333" spans="1:35">
      <c r="A333" s="145">
        <v>329</v>
      </c>
      <c r="B333" s="184" t="s">
        <v>1492</v>
      </c>
      <c r="C333" s="204"/>
      <c r="D333" s="186" t="s">
        <v>1493</v>
      </c>
      <c r="E333" s="185"/>
      <c r="F333" s="187"/>
      <c r="G333" s="145" t="s">
        <v>992</v>
      </c>
      <c r="H333" s="188"/>
      <c r="I333" s="188" t="s">
        <v>993</v>
      </c>
      <c r="J333" s="185"/>
      <c r="K333" s="185"/>
      <c r="L333" s="185">
        <v>40</v>
      </c>
      <c r="M333" s="185"/>
      <c r="N333" s="185">
        <f t="shared" si="29"/>
        <v>40</v>
      </c>
      <c r="O333" s="196">
        <v>39</v>
      </c>
      <c r="P333" s="185"/>
      <c r="Q333" s="185"/>
      <c r="R333" s="185">
        <f t="shared" si="25"/>
        <v>0</v>
      </c>
      <c r="S333" s="185"/>
      <c r="T333" s="185">
        <f t="shared" si="26"/>
        <v>0</v>
      </c>
      <c r="U333" s="185">
        <f t="shared" si="27"/>
        <v>-1</v>
      </c>
      <c r="V333" s="185"/>
      <c r="W333" s="185">
        <f t="shared" si="28"/>
        <v>-40</v>
      </c>
      <c r="X333" s="185"/>
      <c r="Y333" s="185"/>
      <c r="Z333" s="185"/>
      <c r="AA333" s="185"/>
      <c r="AB333" s="185"/>
      <c r="AC333" s="185"/>
      <c r="AD333" s="185"/>
      <c r="AE333" s="185"/>
      <c r="AF333" s="185"/>
      <c r="AG333" s="185"/>
      <c r="AH333" s="145"/>
      <c r="AI333" s="145"/>
    </row>
    <row r="334" spans="1:35">
      <c r="A334" s="145">
        <v>330</v>
      </c>
      <c r="B334" s="184" t="s">
        <v>1494</v>
      </c>
      <c r="C334" s="204"/>
      <c r="D334" s="186" t="s">
        <v>1495</v>
      </c>
      <c r="E334" s="185"/>
      <c r="F334" s="187"/>
      <c r="G334" s="145" t="s">
        <v>992</v>
      </c>
      <c r="H334" s="188"/>
      <c r="I334" s="188" t="s">
        <v>993</v>
      </c>
      <c r="J334" s="185"/>
      <c r="K334" s="185"/>
      <c r="L334" s="185">
        <v>25</v>
      </c>
      <c r="M334" s="185"/>
      <c r="N334" s="185">
        <f t="shared" si="29"/>
        <v>25</v>
      </c>
      <c r="O334" s="196">
        <v>37</v>
      </c>
      <c r="P334" s="185"/>
      <c r="Q334" s="185"/>
      <c r="R334" s="185">
        <f t="shared" si="25"/>
        <v>12</v>
      </c>
      <c r="S334" s="185"/>
      <c r="T334" s="185">
        <f t="shared" si="26"/>
        <v>0</v>
      </c>
      <c r="U334" s="185">
        <f t="shared" si="27"/>
        <v>0</v>
      </c>
      <c r="V334" s="185"/>
      <c r="W334" s="185">
        <f t="shared" si="28"/>
        <v>-25</v>
      </c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45"/>
      <c r="AI334" s="145"/>
    </row>
    <row r="335" spans="1:35">
      <c r="A335" s="145">
        <v>331</v>
      </c>
      <c r="B335" s="184" t="s">
        <v>1496</v>
      </c>
      <c r="C335" s="204"/>
      <c r="D335" s="186" t="s">
        <v>1497</v>
      </c>
      <c r="E335" s="185"/>
      <c r="F335" s="187"/>
      <c r="G335" s="145" t="s">
        <v>992</v>
      </c>
      <c r="H335" s="188"/>
      <c r="I335" s="188" t="s">
        <v>993</v>
      </c>
      <c r="J335" s="185"/>
      <c r="K335" s="185"/>
      <c r="L335" s="185">
        <v>21</v>
      </c>
      <c r="M335" s="185"/>
      <c r="N335" s="185">
        <f t="shared" si="29"/>
        <v>21</v>
      </c>
      <c r="O335" s="196">
        <v>40</v>
      </c>
      <c r="P335" s="185"/>
      <c r="Q335" s="185"/>
      <c r="R335" s="185">
        <f t="shared" si="25"/>
        <v>19</v>
      </c>
      <c r="S335" s="185"/>
      <c r="T335" s="185">
        <f t="shared" si="26"/>
        <v>0</v>
      </c>
      <c r="U335" s="185">
        <f t="shared" si="27"/>
        <v>0</v>
      </c>
      <c r="V335" s="185"/>
      <c r="W335" s="185">
        <f t="shared" si="28"/>
        <v>-21</v>
      </c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85"/>
      <c r="AH335" s="145"/>
      <c r="AI335" s="145"/>
    </row>
    <row r="336" spans="1:35">
      <c r="A336" s="145">
        <v>332</v>
      </c>
      <c r="B336" s="184" t="s">
        <v>1498</v>
      </c>
      <c r="C336" s="204"/>
      <c r="D336" s="186" t="s">
        <v>1499</v>
      </c>
      <c r="E336" s="185"/>
      <c r="F336" s="187"/>
      <c r="G336" s="145" t="s">
        <v>992</v>
      </c>
      <c r="H336" s="188"/>
      <c r="I336" s="188" t="s">
        <v>993</v>
      </c>
      <c r="J336" s="185"/>
      <c r="K336" s="185"/>
      <c r="L336" s="185">
        <v>1</v>
      </c>
      <c r="M336" s="185"/>
      <c r="N336" s="185">
        <f t="shared" si="29"/>
        <v>1</v>
      </c>
      <c r="O336" s="196">
        <v>2</v>
      </c>
      <c r="P336" s="185"/>
      <c r="Q336" s="185"/>
      <c r="R336" s="185">
        <f t="shared" si="25"/>
        <v>1</v>
      </c>
      <c r="S336" s="185"/>
      <c r="T336" s="185">
        <f t="shared" si="26"/>
        <v>0</v>
      </c>
      <c r="U336" s="185">
        <f t="shared" si="27"/>
        <v>0</v>
      </c>
      <c r="V336" s="185"/>
      <c r="W336" s="185">
        <f t="shared" si="28"/>
        <v>-1</v>
      </c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85"/>
      <c r="AH336" s="145"/>
      <c r="AI336" s="145"/>
    </row>
    <row r="337" spans="1:35">
      <c r="A337" s="145">
        <v>333</v>
      </c>
      <c r="B337" s="184" t="s">
        <v>1500</v>
      </c>
      <c r="C337" s="204"/>
      <c r="D337" s="186" t="s">
        <v>1501</v>
      </c>
      <c r="E337" s="185"/>
      <c r="F337" s="187"/>
      <c r="G337" s="145" t="s">
        <v>992</v>
      </c>
      <c r="H337" s="188"/>
      <c r="I337" s="188" t="s">
        <v>993</v>
      </c>
      <c r="J337" s="185"/>
      <c r="K337" s="185"/>
      <c r="L337" s="185">
        <v>13</v>
      </c>
      <c r="M337" s="185"/>
      <c r="N337" s="185">
        <f t="shared" si="29"/>
        <v>13</v>
      </c>
      <c r="O337" s="196">
        <v>13</v>
      </c>
      <c r="P337" s="185"/>
      <c r="Q337" s="185"/>
      <c r="R337" s="185">
        <f t="shared" si="25"/>
        <v>0</v>
      </c>
      <c r="S337" s="185"/>
      <c r="T337" s="185">
        <f t="shared" si="26"/>
        <v>0</v>
      </c>
      <c r="U337" s="185">
        <f t="shared" si="27"/>
        <v>0</v>
      </c>
      <c r="V337" s="185"/>
      <c r="W337" s="185">
        <f t="shared" si="28"/>
        <v>-13</v>
      </c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85"/>
      <c r="AH337" s="145"/>
      <c r="AI337" s="145"/>
    </row>
    <row r="338" spans="1:35">
      <c r="A338" s="145">
        <v>334</v>
      </c>
      <c r="B338" s="184" t="s">
        <v>587</v>
      </c>
      <c r="C338" s="204"/>
      <c r="D338" s="186" t="s">
        <v>588</v>
      </c>
      <c r="E338" s="185"/>
      <c r="F338" s="187"/>
      <c r="G338" s="145" t="s">
        <v>992</v>
      </c>
      <c r="H338" s="188"/>
      <c r="I338" s="188" t="s">
        <v>993</v>
      </c>
      <c r="J338" s="185"/>
      <c r="K338" s="185"/>
      <c r="L338" s="185">
        <v>317</v>
      </c>
      <c r="M338" s="185"/>
      <c r="N338" s="185">
        <f t="shared" si="29"/>
        <v>317</v>
      </c>
      <c r="O338" s="196">
        <v>1000</v>
      </c>
      <c r="P338" s="185"/>
      <c r="Q338" s="185"/>
      <c r="R338" s="185">
        <f t="shared" si="25"/>
        <v>683</v>
      </c>
      <c r="S338" s="185"/>
      <c r="T338" s="185">
        <f t="shared" si="26"/>
        <v>0</v>
      </c>
      <c r="U338" s="185">
        <f t="shared" si="27"/>
        <v>0</v>
      </c>
      <c r="V338" s="185"/>
      <c r="W338" s="185">
        <f t="shared" si="28"/>
        <v>-317</v>
      </c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45"/>
      <c r="AI338" s="145"/>
    </row>
    <row r="339" spans="1:35">
      <c r="A339" s="145">
        <v>335</v>
      </c>
      <c r="B339" s="184" t="s">
        <v>589</v>
      </c>
      <c r="C339" s="204"/>
      <c r="D339" s="186" t="s">
        <v>590</v>
      </c>
      <c r="E339" s="185"/>
      <c r="F339" s="187"/>
      <c r="G339" s="145" t="s">
        <v>992</v>
      </c>
      <c r="H339" s="188"/>
      <c r="I339" s="188" t="s">
        <v>993</v>
      </c>
      <c r="J339" s="185"/>
      <c r="K339" s="185"/>
      <c r="L339" s="185">
        <v>808</v>
      </c>
      <c r="M339" s="185"/>
      <c r="N339" s="185">
        <f t="shared" si="29"/>
        <v>808</v>
      </c>
      <c r="O339" s="196">
        <v>750</v>
      </c>
      <c r="P339" s="185"/>
      <c r="Q339" s="185"/>
      <c r="R339" s="185">
        <f t="shared" si="25"/>
        <v>0</v>
      </c>
      <c r="S339" s="185"/>
      <c r="T339" s="185">
        <f t="shared" si="26"/>
        <v>0</v>
      </c>
      <c r="U339" s="185">
        <f t="shared" si="27"/>
        <v>-58</v>
      </c>
      <c r="V339" s="185"/>
      <c r="W339" s="185">
        <f t="shared" si="28"/>
        <v>-808</v>
      </c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5"/>
      <c r="AH339" s="145"/>
      <c r="AI339" s="145"/>
    </row>
    <row r="340" spans="1:35">
      <c r="A340" s="145">
        <v>336</v>
      </c>
      <c r="B340" s="184" t="s">
        <v>1502</v>
      </c>
      <c r="C340" s="204"/>
      <c r="D340" s="186" t="s">
        <v>1503</v>
      </c>
      <c r="E340" s="185"/>
      <c r="F340" s="187"/>
      <c r="G340" s="145" t="s">
        <v>992</v>
      </c>
      <c r="H340" s="188"/>
      <c r="I340" s="188" t="s">
        <v>993</v>
      </c>
      <c r="J340" s="185"/>
      <c r="K340" s="185"/>
      <c r="L340" s="185">
        <v>24</v>
      </c>
      <c r="M340" s="185"/>
      <c r="N340" s="185">
        <f t="shared" si="29"/>
        <v>24</v>
      </c>
      <c r="O340" s="196">
        <v>25</v>
      </c>
      <c r="P340" s="185"/>
      <c r="Q340" s="185"/>
      <c r="R340" s="185">
        <f t="shared" si="25"/>
        <v>1</v>
      </c>
      <c r="S340" s="185"/>
      <c r="T340" s="185">
        <f t="shared" si="26"/>
        <v>0</v>
      </c>
      <c r="U340" s="185">
        <f t="shared" si="27"/>
        <v>0</v>
      </c>
      <c r="V340" s="185"/>
      <c r="W340" s="185">
        <f t="shared" si="28"/>
        <v>-24</v>
      </c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45"/>
      <c r="AI340" s="145"/>
    </row>
    <row r="341" spans="1:35">
      <c r="A341" s="145">
        <v>337</v>
      </c>
      <c r="B341" s="184" t="s">
        <v>593</v>
      </c>
      <c r="C341" s="204"/>
      <c r="D341" s="186" t="s">
        <v>594</v>
      </c>
      <c r="E341" s="185"/>
      <c r="F341" s="187"/>
      <c r="G341" s="145" t="s">
        <v>992</v>
      </c>
      <c r="H341" s="188"/>
      <c r="I341" s="188" t="s">
        <v>993</v>
      </c>
      <c r="J341" s="185"/>
      <c r="K341" s="185"/>
      <c r="L341" s="185">
        <v>5</v>
      </c>
      <c r="M341" s="185"/>
      <c r="N341" s="185">
        <f t="shared" si="29"/>
        <v>5</v>
      </c>
      <c r="O341" s="196">
        <v>87</v>
      </c>
      <c r="P341" s="185"/>
      <c r="Q341" s="185"/>
      <c r="R341" s="185">
        <f t="shared" si="25"/>
        <v>82</v>
      </c>
      <c r="S341" s="185"/>
      <c r="T341" s="185">
        <f t="shared" si="26"/>
        <v>0</v>
      </c>
      <c r="U341" s="185">
        <f t="shared" si="27"/>
        <v>0</v>
      </c>
      <c r="V341" s="185"/>
      <c r="W341" s="185">
        <f t="shared" si="28"/>
        <v>-5</v>
      </c>
      <c r="X341" s="185"/>
      <c r="Y341" s="185"/>
      <c r="Z341" s="185"/>
      <c r="AA341" s="185"/>
      <c r="AB341" s="185"/>
      <c r="AC341" s="185"/>
      <c r="AD341" s="185"/>
      <c r="AE341" s="185"/>
      <c r="AF341" s="185"/>
      <c r="AG341" s="185"/>
      <c r="AH341" s="145"/>
      <c r="AI341" s="145"/>
    </row>
    <row r="342" spans="1:35">
      <c r="A342" s="145">
        <v>338</v>
      </c>
      <c r="B342" s="184" t="s">
        <v>597</v>
      </c>
      <c r="C342" s="204"/>
      <c r="D342" s="186" t="s">
        <v>598</v>
      </c>
      <c r="E342" s="185"/>
      <c r="F342" s="187"/>
      <c r="G342" s="145" t="s">
        <v>992</v>
      </c>
      <c r="H342" s="188"/>
      <c r="I342" s="188" t="s">
        <v>993</v>
      </c>
      <c r="J342" s="185"/>
      <c r="K342" s="185"/>
      <c r="L342" s="185">
        <v>44</v>
      </c>
      <c r="M342" s="185"/>
      <c r="N342" s="185">
        <f t="shared" si="29"/>
        <v>44</v>
      </c>
      <c r="O342" s="196">
        <v>50</v>
      </c>
      <c r="P342" s="185"/>
      <c r="Q342" s="185"/>
      <c r="R342" s="185">
        <f t="shared" si="25"/>
        <v>6</v>
      </c>
      <c r="S342" s="185"/>
      <c r="T342" s="185">
        <f t="shared" si="26"/>
        <v>0</v>
      </c>
      <c r="U342" s="185">
        <f t="shared" si="27"/>
        <v>0</v>
      </c>
      <c r="V342" s="185"/>
      <c r="W342" s="185">
        <f t="shared" si="28"/>
        <v>-44</v>
      </c>
      <c r="X342" s="185"/>
      <c r="Y342" s="185"/>
      <c r="Z342" s="185"/>
      <c r="AA342" s="185"/>
      <c r="AB342" s="185"/>
      <c r="AC342" s="185"/>
      <c r="AD342" s="185"/>
      <c r="AE342" s="185"/>
      <c r="AF342" s="185"/>
      <c r="AG342" s="185"/>
      <c r="AH342" s="145"/>
      <c r="AI342" s="145"/>
    </row>
    <row r="343" spans="1:35">
      <c r="A343" s="145">
        <v>339</v>
      </c>
      <c r="B343" s="184" t="s">
        <v>1504</v>
      </c>
      <c r="C343" s="204"/>
      <c r="D343" s="186" t="s">
        <v>1505</v>
      </c>
      <c r="E343" s="185"/>
      <c r="F343" s="187"/>
      <c r="G343" s="145" t="s">
        <v>992</v>
      </c>
      <c r="H343" s="188"/>
      <c r="I343" s="188" t="s">
        <v>993</v>
      </c>
      <c r="J343" s="185"/>
      <c r="K343" s="185"/>
      <c r="L343" s="185">
        <v>38</v>
      </c>
      <c r="M343" s="185"/>
      <c r="N343" s="185">
        <f t="shared" si="29"/>
        <v>38</v>
      </c>
      <c r="O343" s="196">
        <v>38</v>
      </c>
      <c r="P343" s="185"/>
      <c r="Q343" s="185"/>
      <c r="R343" s="185">
        <f t="shared" si="25"/>
        <v>0</v>
      </c>
      <c r="S343" s="185"/>
      <c r="T343" s="185">
        <f t="shared" si="26"/>
        <v>0</v>
      </c>
      <c r="U343" s="185">
        <f t="shared" si="27"/>
        <v>0</v>
      </c>
      <c r="V343" s="185"/>
      <c r="W343" s="185">
        <f t="shared" si="28"/>
        <v>-38</v>
      </c>
      <c r="X343" s="185"/>
      <c r="Y343" s="185"/>
      <c r="Z343" s="185"/>
      <c r="AA343" s="185"/>
      <c r="AB343" s="185"/>
      <c r="AC343" s="185"/>
      <c r="AD343" s="185"/>
      <c r="AE343" s="185"/>
      <c r="AF343" s="185"/>
      <c r="AG343" s="185"/>
      <c r="AH343" s="145"/>
      <c r="AI343" s="145"/>
    </row>
    <row r="344" spans="1:35">
      <c r="A344" s="145">
        <v>340</v>
      </c>
      <c r="B344" s="184" t="s">
        <v>1506</v>
      </c>
      <c r="C344" s="204"/>
      <c r="D344" s="186" t="s">
        <v>1507</v>
      </c>
      <c r="E344" s="185"/>
      <c r="F344" s="187"/>
      <c r="G344" s="145" t="s">
        <v>992</v>
      </c>
      <c r="H344" s="188"/>
      <c r="I344" s="188" t="s">
        <v>993</v>
      </c>
      <c r="J344" s="185"/>
      <c r="K344" s="185"/>
      <c r="L344" s="185">
        <v>4</v>
      </c>
      <c r="M344" s="185"/>
      <c r="N344" s="185">
        <f t="shared" si="29"/>
        <v>4</v>
      </c>
      <c r="O344" s="196">
        <v>8</v>
      </c>
      <c r="P344" s="185"/>
      <c r="Q344" s="185"/>
      <c r="R344" s="185">
        <f t="shared" si="25"/>
        <v>4</v>
      </c>
      <c r="S344" s="185"/>
      <c r="T344" s="185">
        <f t="shared" si="26"/>
        <v>0</v>
      </c>
      <c r="U344" s="185">
        <f t="shared" si="27"/>
        <v>0</v>
      </c>
      <c r="V344" s="185"/>
      <c r="W344" s="185">
        <f t="shared" si="28"/>
        <v>-4</v>
      </c>
      <c r="X344" s="185"/>
      <c r="Y344" s="185"/>
      <c r="Z344" s="185"/>
      <c r="AA344" s="185"/>
      <c r="AB344" s="185"/>
      <c r="AC344" s="185"/>
      <c r="AD344" s="185"/>
      <c r="AE344" s="185"/>
      <c r="AF344" s="185"/>
      <c r="AG344" s="185"/>
      <c r="AH344" s="145"/>
      <c r="AI344" s="145"/>
    </row>
    <row r="345" spans="1:35">
      <c r="A345" s="145">
        <v>341</v>
      </c>
      <c r="B345" s="184" t="s">
        <v>1508</v>
      </c>
      <c r="C345" s="204"/>
      <c r="D345" s="186" t="s">
        <v>1509</v>
      </c>
      <c r="E345" s="185"/>
      <c r="F345" s="187"/>
      <c r="G345" s="145" t="s">
        <v>992</v>
      </c>
      <c r="H345" s="188"/>
      <c r="I345" s="188" t="s">
        <v>993</v>
      </c>
      <c r="J345" s="185"/>
      <c r="K345" s="185"/>
      <c r="L345" s="185">
        <v>6</v>
      </c>
      <c r="M345" s="185"/>
      <c r="N345" s="185">
        <f t="shared" si="29"/>
        <v>6</v>
      </c>
      <c r="O345" s="196">
        <v>17</v>
      </c>
      <c r="P345" s="185"/>
      <c r="Q345" s="185"/>
      <c r="R345" s="185">
        <f t="shared" si="25"/>
        <v>11</v>
      </c>
      <c r="S345" s="185"/>
      <c r="T345" s="185">
        <f t="shared" si="26"/>
        <v>0</v>
      </c>
      <c r="U345" s="185">
        <f t="shared" si="27"/>
        <v>0</v>
      </c>
      <c r="V345" s="185"/>
      <c r="W345" s="185">
        <f t="shared" si="28"/>
        <v>-6</v>
      </c>
      <c r="X345" s="185"/>
      <c r="Y345" s="185"/>
      <c r="Z345" s="185"/>
      <c r="AA345" s="185"/>
      <c r="AB345" s="185"/>
      <c r="AC345" s="185"/>
      <c r="AD345" s="185"/>
      <c r="AE345" s="185"/>
      <c r="AF345" s="185"/>
      <c r="AG345" s="185"/>
      <c r="AH345" s="145"/>
      <c r="AI345" s="145"/>
    </row>
    <row r="346" spans="1:35">
      <c r="A346" s="145">
        <v>342</v>
      </c>
      <c r="B346" s="184" t="s">
        <v>1510</v>
      </c>
      <c r="C346" s="204"/>
      <c r="D346" s="186" t="s">
        <v>1511</v>
      </c>
      <c r="E346" s="185"/>
      <c r="F346" s="187"/>
      <c r="G346" s="145" t="s">
        <v>992</v>
      </c>
      <c r="H346" s="188"/>
      <c r="I346" s="188" t="s">
        <v>993</v>
      </c>
      <c r="J346" s="185"/>
      <c r="K346" s="185"/>
      <c r="L346" s="185">
        <v>17</v>
      </c>
      <c r="M346" s="185"/>
      <c r="N346" s="185">
        <f t="shared" si="29"/>
        <v>17</v>
      </c>
      <c r="O346" s="196">
        <v>20</v>
      </c>
      <c r="P346" s="185"/>
      <c r="Q346" s="185"/>
      <c r="R346" s="185">
        <f t="shared" si="25"/>
        <v>3</v>
      </c>
      <c r="S346" s="185"/>
      <c r="T346" s="185">
        <f t="shared" si="26"/>
        <v>0</v>
      </c>
      <c r="U346" s="185">
        <f t="shared" si="27"/>
        <v>0</v>
      </c>
      <c r="V346" s="185"/>
      <c r="W346" s="185">
        <f t="shared" si="28"/>
        <v>-17</v>
      </c>
      <c r="X346" s="185"/>
      <c r="Y346" s="185"/>
      <c r="Z346" s="185"/>
      <c r="AA346" s="185"/>
      <c r="AB346" s="185"/>
      <c r="AC346" s="185"/>
      <c r="AD346" s="185"/>
      <c r="AE346" s="185"/>
      <c r="AF346" s="185"/>
      <c r="AG346" s="185"/>
      <c r="AH346" s="145"/>
      <c r="AI346" s="145"/>
    </row>
    <row r="347" spans="1:35">
      <c r="A347" s="145">
        <v>343</v>
      </c>
      <c r="B347" s="184" t="s">
        <v>1512</v>
      </c>
      <c r="C347" s="204"/>
      <c r="D347" s="186" t="s">
        <v>1513</v>
      </c>
      <c r="E347" s="185"/>
      <c r="F347" s="187"/>
      <c r="G347" s="145" t="s">
        <v>992</v>
      </c>
      <c r="H347" s="188"/>
      <c r="I347" s="188" t="s">
        <v>993</v>
      </c>
      <c r="J347" s="185"/>
      <c r="K347" s="185"/>
      <c r="L347" s="185">
        <v>18</v>
      </c>
      <c r="M347" s="185"/>
      <c r="N347" s="185">
        <f t="shared" si="29"/>
        <v>18</v>
      </c>
      <c r="O347" s="196">
        <v>34</v>
      </c>
      <c r="P347" s="185"/>
      <c r="Q347" s="185"/>
      <c r="R347" s="185">
        <f t="shared" si="25"/>
        <v>16</v>
      </c>
      <c r="S347" s="185"/>
      <c r="T347" s="185">
        <f t="shared" si="26"/>
        <v>0</v>
      </c>
      <c r="U347" s="185">
        <f t="shared" si="27"/>
        <v>0</v>
      </c>
      <c r="V347" s="185"/>
      <c r="W347" s="185">
        <f t="shared" si="28"/>
        <v>-18</v>
      </c>
      <c r="X347" s="185"/>
      <c r="Y347" s="185"/>
      <c r="Z347" s="185"/>
      <c r="AA347" s="185"/>
      <c r="AB347" s="185"/>
      <c r="AC347" s="185"/>
      <c r="AD347" s="185"/>
      <c r="AE347" s="185"/>
      <c r="AF347" s="185"/>
      <c r="AG347" s="185"/>
      <c r="AH347" s="145"/>
      <c r="AI347" s="145"/>
    </row>
    <row r="348" spans="1:35">
      <c r="A348" s="145">
        <v>344</v>
      </c>
      <c r="B348" s="184" t="s">
        <v>1514</v>
      </c>
      <c r="C348" s="204"/>
      <c r="D348" s="186" t="s">
        <v>1515</v>
      </c>
      <c r="E348" s="185"/>
      <c r="F348" s="187"/>
      <c r="G348" s="145" t="s">
        <v>992</v>
      </c>
      <c r="H348" s="188"/>
      <c r="I348" s="188" t="s">
        <v>993</v>
      </c>
      <c r="J348" s="185"/>
      <c r="K348" s="185"/>
      <c r="L348" s="185">
        <v>27</v>
      </c>
      <c r="M348" s="185"/>
      <c r="N348" s="185">
        <f t="shared" si="29"/>
        <v>27</v>
      </c>
      <c r="O348" s="196">
        <v>12</v>
      </c>
      <c r="P348" s="185"/>
      <c r="Q348" s="185"/>
      <c r="R348" s="185">
        <f t="shared" si="25"/>
        <v>0</v>
      </c>
      <c r="S348" s="185"/>
      <c r="T348" s="185">
        <f t="shared" si="26"/>
        <v>0</v>
      </c>
      <c r="U348" s="185">
        <f t="shared" si="27"/>
        <v>-15</v>
      </c>
      <c r="V348" s="185"/>
      <c r="W348" s="185">
        <f t="shared" si="28"/>
        <v>-27</v>
      </c>
      <c r="X348" s="185"/>
      <c r="Y348" s="185"/>
      <c r="Z348" s="185"/>
      <c r="AA348" s="185"/>
      <c r="AB348" s="185"/>
      <c r="AC348" s="185"/>
      <c r="AD348" s="185"/>
      <c r="AE348" s="185"/>
      <c r="AF348" s="185"/>
      <c r="AG348" s="185"/>
      <c r="AH348" s="145"/>
      <c r="AI348" s="145"/>
    </row>
    <row r="349" spans="1:35">
      <c r="A349" s="145">
        <v>345</v>
      </c>
      <c r="B349" s="184" t="s">
        <v>1516</v>
      </c>
      <c r="C349" s="204"/>
      <c r="D349" s="186" t="s">
        <v>1517</v>
      </c>
      <c r="E349" s="185"/>
      <c r="F349" s="187"/>
      <c r="G349" s="145" t="s">
        <v>992</v>
      </c>
      <c r="H349" s="188"/>
      <c r="I349" s="188" t="s">
        <v>993</v>
      </c>
      <c r="J349" s="185"/>
      <c r="K349" s="185"/>
      <c r="L349" s="185">
        <v>164</v>
      </c>
      <c r="M349" s="185"/>
      <c r="N349" s="185">
        <f t="shared" si="29"/>
        <v>164</v>
      </c>
      <c r="O349" s="196">
        <v>100</v>
      </c>
      <c r="P349" s="185"/>
      <c r="Q349" s="185"/>
      <c r="R349" s="185">
        <f t="shared" si="25"/>
        <v>0</v>
      </c>
      <c r="S349" s="185"/>
      <c r="T349" s="185">
        <f t="shared" si="26"/>
        <v>0</v>
      </c>
      <c r="U349" s="185">
        <f t="shared" si="27"/>
        <v>-64</v>
      </c>
      <c r="V349" s="185"/>
      <c r="W349" s="185">
        <f t="shared" si="28"/>
        <v>-164</v>
      </c>
      <c r="X349" s="185"/>
      <c r="Y349" s="185"/>
      <c r="Z349" s="185"/>
      <c r="AA349" s="185"/>
      <c r="AB349" s="185"/>
      <c r="AC349" s="185"/>
      <c r="AD349" s="185"/>
      <c r="AE349" s="185"/>
      <c r="AF349" s="185"/>
      <c r="AG349" s="185"/>
      <c r="AH349" s="145"/>
      <c r="AI349" s="145"/>
    </row>
    <row r="350" spans="1:35">
      <c r="A350" s="145">
        <v>346</v>
      </c>
      <c r="B350" s="184" t="s">
        <v>1518</v>
      </c>
      <c r="C350" s="204"/>
      <c r="D350" s="186" t="s">
        <v>1519</v>
      </c>
      <c r="E350" s="185"/>
      <c r="F350" s="187"/>
      <c r="G350" s="145" t="s">
        <v>992</v>
      </c>
      <c r="H350" s="188"/>
      <c r="I350" s="188" t="s">
        <v>993</v>
      </c>
      <c r="J350" s="185"/>
      <c r="K350" s="185"/>
      <c r="L350" s="185">
        <v>98</v>
      </c>
      <c r="M350" s="185"/>
      <c r="N350" s="185">
        <f t="shared" si="29"/>
        <v>98</v>
      </c>
      <c r="O350" s="196">
        <v>185</v>
      </c>
      <c r="P350" s="185"/>
      <c r="Q350" s="185"/>
      <c r="R350" s="185">
        <f t="shared" si="25"/>
        <v>87</v>
      </c>
      <c r="S350" s="185"/>
      <c r="T350" s="185">
        <f t="shared" si="26"/>
        <v>0</v>
      </c>
      <c r="U350" s="185">
        <f t="shared" si="27"/>
        <v>0</v>
      </c>
      <c r="V350" s="185"/>
      <c r="W350" s="185">
        <f t="shared" si="28"/>
        <v>-98</v>
      </c>
      <c r="X350" s="185"/>
      <c r="Y350" s="185"/>
      <c r="Z350" s="185"/>
      <c r="AA350" s="185"/>
      <c r="AB350" s="185"/>
      <c r="AC350" s="185"/>
      <c r="AD350" s="185"/>
      <c r="AE350" s="185"/>
      <c r="AF350" s="185"/>
      <c r="AG350" s="185"/>
      <c r="AH350" s="145"/>
      <c r="AI350" s="145"/>
    </row>
    <row r="351" spans="1:35">
      <c r="A351" s="145">
        <v>347</v>
      </c>
      <c r="B351" s="184" t="s">
        <v>1520</v>
      </c>
      <c r="C351" s="204"/>
      <c r="D351" s="186" t="s">
        <v>1521</v>
      </c>
      <c r="E351" s="185"/>
      <c r="F351" s="187"/>
      <c r="G351" s="145" t="s">
        <v>992</v>
      </c>
      <c r="H351" s="188"/>
      <c r="I351" s="188" t="s">
        <v>993</v>
      </c>
      <c r="J351" s="185"/>
      <c r="K351" s="185"/>
      <c r="L351" s="185">
        <v>91</v>
      </c>
      <c r="M351" s="185"/>
      <c r="N351" s="185">
        <f t="shared" si="29"/>
        <v>91</v>
      </c>
      <c r="O351" s="196">
        <v>185</v>
      </c>
      <c r="P351" s="185"/>
      <c r="Q351" s="185"/>
      <c r="R351" s="185">
        <f t="shared" si="25"/>
        <v>94</v>
      </c>
      <c r="S351" s="185"/>
      <c r="T351" s="185">
        <f t="shared" si="26"/>
        <v>0</v>
      </c>
      <c r="U351" s="185">
        <f t="shared" si="27"/>
        <v>0</v>
      </c>
      <c r="V351" s="185"/>
      <c r="W351" s="185">
        <f t="shared" si="28"/>
        <v>-91</v>
      </c>
      <c r="X351" s="185"/>
      <c r="Y351" s="185"/>
      <c r="Z351" s="185"/>
      <c r="AA351" s="185"/>
      <c r="AB351" s="185"/>
      <c r="AC351" s="185"/>
      <c r="AD351" s="185"/>
      <c r="AE351" s="185"/>
      <c r="AF351" s="185"/>
      <c r="AG351" s="185"/>
      <c r="AH351" s="145"/>
      <c r="AI351" s="145"/>
    </row>
    <row r="352" spans="1:35">
      <c r="A352" s="145">
        <v>348</v>
      </c>
      <c r="B352" s="184" t="s">
        <v>1522</v>
      </c>
      <c r="C352" s="204"/>
      <c r="D352" s="186" t="s">
        <v>1523</v>
      </c>
      <c r="E352" s="185"/>
      <c r="F352" s="187"/>
      <c r="G352" s="145" t="s">
        <v>992</v>
      </c>
      <c r="H352" s="188"/>
      <c r="I352" s="188" t="s">
        <v>993</v>
      </c>
      <c r="J352" s="185"/>
      <c r="K352" s="185"/>
      <c r="L352" s="185">
        <v>385</v>
      </c>
      <c r="M352" s="185"/>
      <c r="N352" s="185">
        <f t="shared" si="29"/>
        <v>385</v>
      </c>
      <c r="O352" s="196">
        <v>371</v>
      </c>
      <c r="P352" s="185"/>
      <c r="Q352" s="185"/>
      <c r="R352" s="185">
        <f t="shared" si="25"/>
        <v>0</v>
      </c>
      <c r="S352" s="185"/>
      <c r="T352" s="185">
        <f t="shared" si="26"/>
        <v>0</v>
      </c>
      <c r="U352" s="185">
        <f t="shared" si="27"/>
        <v>-14</v>
      </c>
      <c r="V352" s="185"/>
      <c r="W352" s="185">
        <f t="shared" si="28"/>
        <v>-385</v>
      </c>
      <c r="X352" s="185"/>
      <c r="Y352" s="185"/>
      <c r="Z352" s="185"/>
      <c r="AA352" s="185"/>
      <c r="AB352" s="185"/>
      <c r="AC352" s="185"/>
      <c r="AD352" s="185"/>
      <c r="AE352" s="185"/>
      <c r="AF352" s="185"/>
      <c r="AG352" s="185"/>
      <c r="AH352" s="145"/>
      <c r="AI352" s="145"/>
    </row>
    <row r="353" spans="1:35">
      <c r="A353" s="145">
        <v>349</v>
      </c>
      <c r="B353" s="184" t="s">
        <v>1524</v>
      </c>
      <c r="C353" s="204"/>
      <c r="D353" s="186" t="s">
        <v>1525</v>
      </c>
      <c r="E353" s="185"/>
      <c r="F353" s="187"/>
      <c r="G353" s="145" t="s">
        <v>992</v>
      </c>
      <c r="H353" s="188"/>
      <c r="I353" s="188" t="s">
        <v>993</v>
      </c>
      <c r="J353" s="185"/>
      <c r="K353" s="185"/>
      <c r="L353" s="185">
        <v>239</v>
      </c>
      <c r="M353" s="185"/>
      <c r="N353" s="185">
        <f t="shared" si="29"/>
        <v>239</v>
      </c>
      <c r="O353" s="196">
        <v>280</v>
      </c>
      <c r="P353" s="185"/>
      <c r="Q353" s="185"/>
      <c r="R353" s="185">
        <f t="shared" si="25"/>
        <v>41</v>
      </c>
      <c r="S353" s="185"/>
      <c r="T353" s="185">
        <f t="shared" si="26"/>
        <v>0</v>
      </c>
      <c r="U353" s="185">
        <f t="shared" si="27"/>
        <v>0</v>
      </c>
      <c r="V353" s="185"/>
      <c r="W353" s="185">
        <f t="shared" si="28"/>
        <v>-239</v>
      </c>
      <c r="X353" s="185"/>
      <c r="Y353" s="185"/>
      <c r="Z353" s="185"/>
      <c r="AA353" s="185"/>
      <c r="AB353" s="185"/>
      <c r="AC353" s="185"/>
      <c r="AD353" s="185"/>
      <c r="AE353" s="185"/>
      <c r="AF353" s="185"/>
      <c r="AG353" s="185"/>
      <c r="AH353" s="145"/>
      <c r="AI353" s="145"/>
    </row>
    <row r="354" spans="1:35">
      <c r="A354" s="145">
        <v>350</v>
      </c>
      <c r="B354" s="184" t="s">
        <v>1526</v>
      </c>
      <c r="C354" s="204"/>
      <c r="D354" s="186" t="s">
        <v>1527</v>
      </c>
      <c r="E354" s="185"/>
      <c r="F354" s="187"/>
      <c r="G354" s="145" t="s">
        <v>992</v>
      </c>
      <c r="H354" s="188"/>
      <c r="I354" s="188" t="s">
        <v>993</v>
      </c>
      <c r="J354" s="185"/>
      <c r="K354" s="185"/>
      <c r="L354" s="185">
        <v>105</v>
      </c>
      <c r="M354" s="185"/>
      <c r="N354" s="185">
        <f t="shared" si="29"/>
        <v>105</v>
      </c>
      <c r="O354" s="196">
        <v>113</v>
      </c>
      <c r="P354" s="185"/>
      <c r="Q354" s="185"/>
      <c r="R354" s="185">
        <f t="shared" si="25"/>
        <v>8</v>
      </c>
      <c r="S354" s="185"/>
      <c r="T354" s="185">
        <f t="shared" si="26"/>
        <v>0</v>
      </c>
      <c r="U354" s="185">
        <f t="shared" si="27"/>
        <v>0</v>
      </c>
      <c r="V354" s="185"/>
      <c r="W354" s="185">
        <f t="shared" si="28"/>
        <v>-105</v>
      </c>
      <c r="X354" s="185"/>
      <c r="Y354" s="185"/>
      <c r="Z354" s="185"/>
      <c r="AA354" s="185"/>
      <c r="AB354" s="185"/>
      <c r="AC354" s="185"/>
      <c r="AD354" s="185"/>
      <c r="AE354" s="185"/>
      <c r="AF354" s="185"/>
      <c r="AG354" s="185"/>
      <c r="AH354" s="145"/>
      <c r="AI354" s="145"/>
    </row>
    <row r="355" spans="1:35">
      <c r="A355" s="145">
        <v>351</v>
      </c>
      <c r="B355" s="184" t="s">
        <v>1528</v>
      </c>
      <c r="C355" s="204"/>
      <c r="D355" s="186" t="s">
        <v>1529</v>
      </c>
      <c r="E355" s="185"/>
      <c r="F355" s="187"/>
      <c r="G355" s="145" t="s">
        <v>992</v>
      </c>
      <c r="H355" s="188"/>
      <c r="I355" s="188" t="s">
        <v>993</v>
      </c>
      <c r="J355" s="185"/>
      <c r="K355" s="185"/>
      <c r="L355" s="185">
        <v>56</v>
      </c>
      <c r="M355" s="185"/>
      <c r="N355" s="185">
        <f t="shared" si="29"/>
        <v>56</v>
      </c>
      <c r="O355" s="196">
        <v>90</v>
      </c>
      <c r="P355" s="185"/>
      <c r="Q355" s="185"/>
      <c r="R355" s="185">
        <f t="shared" si="25"/>
        <v>34</v>
      </c>
      <c r="S355" s="185"/>
      <c r="T355" s="185">
        <f t="shared" si="26"/>
        <v>0</v>
      </c>
      <c r="U355" s="185">
        <f t="shared" si="27"/>
        <v>0</v>
      </c>
      <c r="V355" s="185"/>
      <c r="W355" s="185">
        <f t="shared" si="28"/>
        <v>-56</v>
      </c>
      <c r="X355" s="185"/>
      <c r="Y355" s="185"/>
      <c r="Z355" s="185"/>
      <c r="AA355" s="185"/>
      <c r="AB355" s="185"/>
      <c r="AC355" s="185"/>
      <c r="AD355" s="185"/>
      <c r="AE355" s="185"/>
      <c r="AF355" s="185"/>
      <c r="AG355" s="185"/>
      <c r="AH355" s="145"/>
      <c r="AI355" s="145"/>
    </row>
    <row r="356" spans="1:35">
      <c r="A356" s="145">
        <v>352</v>
      </c>
      <c r="B356" s="184" t="s">
        <v>1530</v>
      </c>
      <c r="C356" s="204"/>
      <c r="D356" s="186" t="s">
        <v>1531</v>
      </c>
      <c r="E356" s="185"/>
      <c r="F356" s="187"/>
      <c r="G356" s="145" t="s">
        <v>992</v>
      </c>
      <c r="H356" s="188"/>
      <c r="I356" s="188" t="s">
        <v>993</v>
      </c>
      <c r="J356" s="185"/>
      <c r="K356" s="185"/>
      <c r="L356" s="185">
        <v>105</v>
      </c>
      <c r="M356" s="185"/>
      <c r="N356" s="185">
        <f t="shared" si="29"/>
        <v>105</v>
      </c>
      <c r="O356" s="196">
        <v>82</v>
      </c>
      <c r="P356" s="185"/>
      <c r="Q356" s="185"/>
      <c r="R356" s="185">
        <f t="shared" si="25"/>
        <v>0</v>
      </c>
      <c r="S356" s="185"/>
      <c r="T356" s="185">
        <f t="shared" si="26"/>
        <v>0</v>
      </c>
      <c r="U356" s="185">
        <f t="shared" si="27"/>
        <v>-23</v>
      </c>
      <c r="V356" s="185"/>
      <c r="W356" s="185">
        <f t="shared" si="28"/>
        <v>-105</v>
      </c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45"/>
      <c r="AI356" s="145"/>
    </row>
    <row r="357" spans="1:35">
      <c r="A357" s="145">
        <v>353</v>
      </c>
      <c r="B357" s="184" t="s">
        <v>1532</v>
      </c>
      <c r="C357" s="204"/>
      <c r="D357" s="186" t="s">
        <v>1533</v>
      </c>
      <c r="E357" s="185"/>
      <c r="F357" s="187"/>
      <c r="G357" s="145" t="s">
        <v>992</v>
      </c>
      <c r="H357" s="188"/>
      <c r="I357" s="188" t="s">
        <v>993</v>
      </c>
      <c r="J357" s="185"/>
      <c r="K357" s="185"/>
      <c r="L357" s="185">
        <v>43</v>
      </c>
      <c r="M357" s="185"/>
      <c r="N357" s="185">
        <f t="shared" si="29"/>
        <v>43</v>
      </c>
      <c r="O357" s="196">
        <v>51</v>
      </c>
      <c r="P357" s="185"/>
      <c r="Q357" s="185"/>
      <c r="R357" s="185">
        <f t="shared" si="25"/>
        <v>8</v>
      </c>
      <c r="S357" s="185"/>
      <c r="T357" s="185">
        <f t="shared" si="26"/>
        <v>0</v>
      </c>
      <c r="U357" s="185">
        <f t="shared" si="27"/>
        <v>0</v>
      </c>
      <c r="V357" s="185"/>
      <c r="W357" s="185">
        <f t="shared" si="28"/>
        <v>-43</v>
      </c>
      <c r="X357" s="185"/>
      <c r="Y357" s="185"/>
      <c r="Z357" s="185"/>
      <c r="AA357" s="185"/>
      <c r="AB357" s="185"/>
      <c r="AC357" s="185"/>
      <c r="AD357" s="185"/>
      <c r="AE357" s="185"/>
      <c r="AF357" s="185"/>
      <c r="AG357" s="185"/>
      <c r="AH357" s="145"/>
      <c r="AI357" s="145"/>
    </row>
    <row r="358" spans="1:35">
      <c r="A358" s="145">
        <v>354</v>
      </c>
      <c r="B358" s="184" t="s">
        <v>1534</v>
      </c>
      <c r="C358" s="204"/>
      <c r="D358" s="186" t="s">
        <v>1535</v>
      </c>
      <c r="E358" s="185"/>
      <c r="F358" s="187"/>
      <c r="G358" s="145" t="s">
        <v>992</v>
      </c>
      <c r="H358" s="188"/>
      <c r="I358" s="188" t="s">
        <v>993</v>
      </c>
      <c r="J358" s="185"/>
      <c r="K358" s="185"/>
      <c r="L358" s="185">
        <v>371</v>
      </c>
      <c r="M358" s="185"/>
      <c r="N358" s="185">
        <f t="shared" si="29"/>
        <v>371</v>
      </c>
      <c r="O358" s="196">
        <v>614</v>
      </c>
      <c r="P358" s="185"/>
      <c r="Q358" s="185"/>
      <c r="R358" s="185">
        <f t="shared" si="25"/>
        <v>243</v>
      </c>
      <c r="S358" s="185"/>
      <c r="T358" s="185">
        <f t="shared" si="26"/>
        <v>0</v>
      </c>
      <c r="U358" s="185">
        <f t="shared" si="27"/>
        <v>0</v>
      </c>
      <c r="V358" s="185"/>
      <c r="W358" s="185">
        <f t="shared" si="28"/>
        <v>-371</v>
      </c>
      <c r="X358" s="185"/>
      <c r="Y358" s="185"/>
      <c r="Z358" s="185"/>
      <c r="AA358" s="185"/>
      <c r="AB358" s="185"/>
      <c r="AC358" s="185"/>
      <c r="AD358" s="185"/>
      <c r="AE358" s="185"/>
      <c r="AF358" s="185"/>
      <c r="AG358" s="185"/>
      <c r="AH358" s="145"/>
      <c r="AI358" s="145"/>
    </row>
    <row r="359" spans="1:35">
      <c r="A359" s="145">
        <v>355</v>
      </c>
      <c r="B359" s="184" t="s">
        <v>1536</v>
      </c>
      <c r="C359" s="204"/>
      <c r="D359" s="186" t="s">
        <v>1537</v>
      </c>
      <c r="E359" s="185"/>
      <c r="F359" s="187"/>
      <c r="G359" s="145" t="s">
        <v>992</v>
      </c>
      <c r="H359" s="188"/>
      <c r="I359" s="188" t="s">
        <v>993</v>
      </c>
      <c r="J359" s="185"/>
      <c r="K359" s="185"/>
      <c r="L359" s="185">
        <v>239</v>
      </c>
      <c r="M359" s="185"/>
      <c r="N359" s="185">
        <f t="shared" si="29"/>
        <v>239</v>
      </c>
      <c r="O359" s="196">
        <v>244</v>
      </c>
      <c r="P359" s="185"/>
      <c r="Q359" s="185"/>
      <c r="R359" s="185">
        <f t="shared" si="25"/>
        <v>5</v>
      </c>
      <c r="S359" s="185"/>
      <c r="T359" s="185">
        <f t="shared" si="26"/>
        <v>0</v>
      </c>
      <c r="U359" s="185">
        <f t="shared" si="27"/>
        <v>0</v>
      </c>
      <c r="V359" s="185"/>
      <c r="W359" s="185">
        <f t="shared" si="28"/>
        <v>-239</v>
      </c>
      <c r="X359" s="185"/>
      <c r="Y359" s="185"/>
      <c r="Z359" s="185"/>
      <c r="AA359" s="185"/>
      <c r="AB359" s="185"/>
      <c r="AC359" s="185"/>
      <c r="AD359" s="185"/>
      <c r="AE359" s="185"/>
      <c r="AF359" s="185"/>
      <c r="AG359" s="185"/>
      <c r="AH359" s="145"/>
      <c r="AI359" s="145"/>
    </row>
    <row r="360" spans="1:35">
      <c r="A360" s="145">
        <v>356</v>
      </c>
      <c r="B360" s="184" t="s">
        <v>1538</v>
      </c>
      <c r="C360" s="204"/>
      <c r="D360" s="186" t="s">
        <v>1539</v>
      </c>
      <c r="E360" s="185"/>
      <c r="F360" s="187"/>
      <c r="G360" s="145" t="s">
        <v>992</v>
      </c>
      <c r="H360" s="188"/>
      <c r="I360" s="188" t="s">
        <v>993</v>
      </c>
      <c r="J360" s="185"/>
      <c r="K360" s="185"/>
      <c r="L360" s="185">
        <v>153</v>
      </c>
      <c r="M360" s="185"/>
      <c r="N360" s="185">
        <f t="shared" si="29"/>
        <v>153</v>
      </c>
      <c r="O360" s="196">
        <v>160</v>
      </c>
      <c r="P360" s="185"/>
      <c r="Q360" s="185"/>
      <c r="R360" s="185">
        <f t="shared" si="25"/>
        <v>7</v>
      </c>
      <c r="S360" s="185"/>
      <c r="T360" s="185">
        <f t="shared" si="26"/>
        <v>0</v>
      </c>
      <c r="U360" s="185">
        <f t="shared" si="27"/>
        <v>0</v>
      </c>
      <c r="V360" s="185"/>
      <c r="W360" s="185">
        <f t="shared" si="28"/>
        <v>-153</v>
      </c>
      <c r="X360" s="185"/>
      <c r="Y360" s="185"/>
      <c r="Z360" s="185"/>
      <c r="AA360" s="185"/>
      <c r="AB360" s="185"/>
      <c r="AC360" s="185"/>
      <c r="AD360" s="185"/>
      <c r="AE360" s="185"/>
      <c r="AF360" s="185"/>
      <c r="AG360" s="185"/>
      <c r="AH360" s="145"/>
      <c r="AI360" s="145"/>
    </row>
    <row r="361" spans="1:35">
      <c r="A361" s="145">
        <v>357</v>
      </c>
      <c r="B361" s="184" t="s">
        <v>1540</v>
      </c>
      <c r="C361" s="204"/>
      <c r="D361" s="186" t="s">
        <v>1541</v>
      </c>
      <c r="E361" s="185"/>
      <c r="F361" s="187"/>
      <c r="G361" s="145" t="s">
        <v>992</v>
      </c>
      <c r="H361" s="188"/>
      <c r="I361" s="188" t="s">
        <v>993</v>
      </c>
      <c r="J361" s="185"/>
      <c r="K361" s="185"/>
      <c r="L361" s="185">
        <v>143</v>
      </c>
      <c r="M361" s="185"/>
      <c r="N361" s="185">
        <f t="shared" si="29"/>
        <v>143</v>
      </c>
      <c r="O361" s="196">
        <v>135</v>
      </c>
      <c r="P361" s="185"/>
      <c r="Q361" s="185"/>
      <c r="R361" s="185">
        <f t="shared" si="25"/>
        <v>0</v>
      </c>
      <c r="S361" s="185"/>
      <c r="T361" s="185">
        <f t="shared" si="26"/>
        <v>0</v>
      </c>
      <c r="U361" s="185">
        <f t="shared" si="27"/>
        <v>-8</v>
      </c>
      <c r="V361" s="185"/>
      <c r="W361" s="185">
        <f t="shared" si="28"/>
        <v>-143</v>
      </c>
      <c r="X361" s="185"/>
      <c r="Y361" s="185"/>
      <c r="Z361" s="185"/>
      <c r="AA361" s="185"/>
      <c r="AB361" s="185"/>
      <c r="AC361" s="185"/>
      <c r="AD361" s="185"/>
      <c r="AE361" s="185"/>
      <c r="AF361" s="185"/>
      <c r="AG361" s="185"/>
      <c r="AH361" s="145"/>
      <c r="AI361" s="145"/>
    </row>
    <row r="362" spans="1:35">
      <c r="A362" s="145">
        <v>358</v>
      </c>
      <c r="B362" s="184" t="s">
        <v>1542</v>
      </c>
      <c r="C362" s="204"/>
      <c r="D362" s="186" t="s">
        <v>1543</v>
      </c>
      <c r="E362" s="185"/>
      <c r="F362" s="187"/>
      <c r="G362" s="145" t="s">
        <v>992</v>
      </c>
      <c r="H362" s="188"/>
      <c r="I362" s="188" t="s">
        <v>993</v>
      </c>
      <c r="J362" s="185"/>
      <c r="K362" s="185"/>
      <c r="L362" s="185">
        <v>632</v>
      </c>
      <c r="M362" s="185"/>
      <c r="N362" s="185">
        <f t="shared" si="29"/>
        <v>632</v>
      </c>
      <c r="O362" s="196">
        <v>570</v>
      </c>
      <c r="P362" s="185"/>
      <c r="Q362" s="185"/>
      <c r="R362" s="185">
        <f t="shared" si="25"/>
        <v>0</v>
      </c>
      <c r="S362" s="185"/>
      <c r="T362" s="185">
        <f t="shared" si="26"/>
        <v>0</v>
      </c>
      <c r="U362" s="185">
        <f t="shared" si="27"/>
        <v>-62</v>
      </c>
      <c r="V362" s="185"/>
      <c r="W362" s="185">
        <f t="shared" si="28"/>
        <v>-632</v>
      </c>
      <c r="X362" s="185"/>
      <c r="Y362" s="185"/>
      <c r="Z362" s="185"/>
      <c r="AA362" s="185"/>
      <c r="AB362" s="185"/>
      <c r="AC362" s="185"/>
      <c r="AD362" s="185"/>
      <c r="AE362" s="185"/>
      <c r="AF362" s="185"/>
      <c r="AG362" s="185"/>
      <c r="AH362" s="145"/>
      <c r="AI362" s="145"/>
    </row>
    <row r="363" spans="1:35">
      <c r="A363" s="145">
        <v>359</v>
      </c>
      <c r="B363" s="184" t="s">
        <v>1544</v>
      </c>
      <c r="C363" s="204"/>
      <c r="D363" s="186" t="s">
        <v>1545</v>
      </c>
      <c r="E363" s="185"/>
      <c r="F363" s="187"/>
      <c r="G363" s="145" t="s">
        <v>992</v>
      </c>
      <c r="H363" s="188"/>
      <c r="I363" s="188" t="s">
        <v>993</v>
      </c>
      <c r="J363" s="185"/>
      <c r="K363" s="185"/>
      <c r="L363" s="185">
        <v>20</v>
      </c>
      <c r="M363" s="185"/>
      <c r="N363" s="185">
        <f t="shared" si="29"/>
        <v>20</v>
      </c>
      <c r="O363" s="196">
        <v>0</v>
      </c>
      <c r="P363" s="185"/>
      <c r="Q363" s="185"/>
      <c r="R363" s="185">
        <f t="shared" si="25"/>
        <v>0</v>
      </c>
      <c r="S363" s="185"/>
      <c r="T363" s="185">
        <f t="shared" si="26"/>
        <v>0</v>
      </c>
      <c r="U363" s="185">
        <f t="shared" si="27"/>
        <v>-20</v>
      </c>
      <c r="V363" s="185"/>
      <c r="W363" s="185">
        <f t="shared" si="28"/>
        <v>-20</v>
      </c>
      <c r="X363" s="185"/>
      <c r="Y363" s="185"/>
      <c r="Z363" s="185"/>
      <c r="AA363" s="185"/>
      <c r="AB363" s="185"/>
      <c r="AC363" s="185"/>
      <c r="AD363" s="185"/>
      <c r="AE363" s="185"/>
      <c r="AF363" s="185"/>
      <c r="AG363" s="185"/>
      <c r="AH363" s="145"/>
      <c r="AI363" s="145"/>
    </row>
    <row r="364" spans="1:35">
      <c r="A364" s="145">
        <v>360</v>
      </c>
      <c r="B364" s="184" t="s">
        <v>1546</v>
      </c>
      <c r="C364" s="204"/>
      <c r="D364" s="186" t="s">
        <v>1547</v>
      </c>
      <c r="E364" s="185"/>
      <c r="F364" s="187"/>
      <c r="G364" s="145" t="s">
        <v>992</v>
      </c>
      <c r="H364" s="188"/>
      <c r="I364" s="188" t="s">
        <v>993</v>
      </c>
      <c r="J364" s="185"/>
      <c r="K364" s="185"/>
      <c r="L364" s="185">
        <v>984</v>
      </c>
      <c r="M364" s="185"/>
      <c r="N364" s="185">
        <f t="shared" si="29"/>
        <v>984</v>
      </c>
      <c r="O364" s="196">
        <v>580</v>
      </c>
      <c r="P364" s="185"/>
      <c r="Q364" s="185"/>
      <c r="R364" s="185">
        <f t="shared" si="25"/>
        <v>0</v>
      </c>
      <c r="S364" s="185"/>
      <c r="T364" s="185">
        <f t="shared" si="26"/>
        <v>0</v>
      </c>
      <c r="U364" s="185">
        <f t="shared" si="27"/>
        <v>-404</v>
      </c>
      <c r="V364" s="185"/>
      <c r="W364" s="185">
        <f t="shared" si="28"/>
        <v>-984</v>
      </c>
      <c r="X364" s="185"/>
      <c r="Y364" s="185"/>
      <c r="Z364" s="185"/>
      <c r="AA364" s="185"/>
      <c r="AB364" s="185"/>
      <c r="AC364" s="185"/>
      <c r="AD364" s="185"/>
      <c r="AE364" s="185"/>
      <c r="AF364" s="185"/>
      <c r="AG364" s="185"/>
      <c r="AH364" s="145"/>
      <c r="AI364" s="145"/>
    </row>
    <row r="365" spans="1:35">
      <c r="A365" s="145">
        <v>361</v>
      </c>
      <c r="B365" s="184" t="s">
        <v>1548</v>
      </c>
      <c r="C365" s="204"/>
      <c r="D365" s="186" t="s">
        <v>1549</v>
      </c>
      <c r="E365" s="185"/>
      <c r="F365" s="187"/>
      <c r="G365" s="145" t="s">
        <v>992</v>
      </c>
      <c r="H365" s="188"/>
      <c r="I365" s="188" t="s">
        <v>993</v>
      </c>
      <c r="J365" s="185"/>
      <c r="K365" s="185"/>
      <c r="L365" s="185">
        <v>1825</v>
      </c>
      <c r="M365" s="185"/>
      <c r="N365" s="185">
        <f t="shared" si="29"/>
        <v>1825</v>
      </c>
      <c r="O365" s="196">
        <v>1000</v>
      </c>
      <c r="P365" s="185"/>
      <c r="Q365" s="185"/>
      <c r="R365" s="185">
        <f t="shared" si="25"/>
        <v>0</v>
      </c>
      <c r="S365" s="185"/>
      <c r="T365" s="185">
        <f t="shared" si="26"/>
        <v>0</v>
      </c>
      <c r="U365" s="185">
        <f t="shared" si="27"/>
        <v>-825</v>
      </c>
      <c r="V365" s="185"/>
      <c r="W365" s="185">
        <f t="shared" si="28"/>
        <v>-1825</v>
      </c>
      <c r="X365" s="185"/>
      <c r="Y365" s="185"/>
      <c r="Z365" s="185"/>
      <c r="AA365" s="185"/>
      <c r="AB365" s="185"/>
      <c r="AC365" s="185"/>
      <c r="AD365" s="185"/>
      <c r="AE365" s="185"/>
      <c r="AF365" s="185"/>
      <c r="AG365" s="185"/>
      <c r="AH365" s="145"/>
      <c r="AI365" s="145"/>
    </row>
    <row r="366" spans="1:35">
      <c r="A366" s="145">
        <v>362</v>
      </c>
      <c r="B366" s="184" t="s">
        <v>1550</v>
      </c>
      <c r="C366" s="204"/>
      <c r="D366" s="186" t="s">
        <v>1551</v>
      </c>
      <c r="E366" s="185"/>
      <c r="F366" s="187"/>
      <c r="G366" s="145" t="s">
        <v>992</v>
      </c>
      <c r="H366" s="188"/>
      <c r="I366" s="188" t="s">
        <v>993</v>
      </c>
      <c r="J366" s="185"/>
      <c r="K366" s="185"/>
      <c r="L366" s="185">
        <v>1334</v>
      </c>
      <c r="M366" s="185"/>
      <c r="N366" s="185">
        <f t="shared" si="29"/>
        <v>1334</v>
      </c>
      <c r="O366" s="196">
        <v>2263</v>
      </c>
      <c r="P366" s="185"/>
      <c r="Q366" s="185"/>
      <c r="R366" s="185">
        <f t="shared" si="25"/>
        <v>929</v>
      </c>
      <c r="S366" s="185"/>
      <c r="T366" s="185">
        <f t="shared" si="26"/>
        <v>0</v>
      </c>
      <c r="U366" s="185">
        <f t="shared" si="27"/>
        <v>0</v>
      </c>
      <c r="V366" s="185"/>
      <c r="W366" s="185">
        <f t="shared" si="28"/>
        <v>-1334</v>
      </c>
      <c r="X366" s="185"/>
      <c r="Y366" s="185"/>
      <c r="Z366" s="185"/>
      <c r="AA366" s="185"/>
      <c r="AB366" s="185"/>
      <c r="AC366" s="185"/>
      <c r="AD366" s="185"/>
      <c r="AE366" s="185"/>
      <c r="AF366" s="185"/>
      <c r="AG366" s="185"/>
      <c r="AH366" s="145"/>
      <c r="AI366" s="145"/>
    </row>
    <row r="367" spans="1:35">
      <c r="A367" s="145">
        <v>363</v>
      </c>
      <c r="B367" s="184" t="s">
        <v>1552</v>
      </c>
      <c r="C367" s="204"/>
      <c r="D367" s="186" t="s">
        <v>1553</v>
      </c>
      <c r="E367" s="185"/>
      <c r="F367" s="187"/>
      <c r="G367" s="145" t="s">
        <v>992</v>
      </c>
      <c r="H367" s="188"/>
      <c r="I367" s="188" t="s">
        <v>993</v>
      </c>
      <c r="J367" s="185"/>
      <c r="K367" s="185"/>
      <c r="L367" s="185">
        <v>145</v>
      </c>
      <c r="M367" s="185"/>
      <c r="N367" s="185">
        <f t="shared" si="29"/>
        <v>145</v>
      </c>
      <c r="O367" s="196">
        <v>83</v>
      </c>
      <c r="P367" s="185"/>
      <c r="Q367" s="185"/>
      <c r="R367" s="185">
        <f t="shared" si="25"/>
        <v>0</v>
      </c>
      <c r="S367" s="185"/>
      <c r="T367" s="185">
        <f t="shared" si="26"/>
        <v>0</v>
      </c>
      <c r="U367" s="185">
        <f t="shared" si="27"/>
        <v>-62</v>
      </c>
      <c r="V367" s="185"/>
      <c r="W367" s="185">
        <f t="shared" si="28"/>
        <v>-145</v>
      </c>
      <c r="X367" s="185"/>
      <c r="Y367" s="185"/>
      <c r="Z367" s="185"/>
      <c r="AA367" s="185"/>
      <c r="AB367" s="185"/>
      <c r="AC367" s="185"/>
      <c r="AD367" s="185"/>
      <c r="AE367" s="185"/>
      <c r="AF367" s="185"/>
      <c r="AG367" s="185"/>
      <c r="AH367" s="145"/>
      <c r="AI367" s="145"/>
    </row>
    <row r="368" spans="1:35">
      <c r="A368" s="145">
        <v>364</v>
      </c>
      <c r="B368" s="184" t="s">
        <v>1554</v>
      </c>
      <c r="C368" s="204"/>
      <c r="D368" s="186" t="s">
        <v>1555</v>
      </c>
      <c r="E368" s="185"/>
      <c r="F368" s="187"/>
      <c r="G368" s="145" t="s">
        <v>992</v>
      </c>
      <c r="H368" s="188"/>
      <c r="I368" s="188" t="s">
        <v>993</v>
      </c>
      <c r="J368" s="185"/>
      <c r="K368" s="185"/>
      <c r="L368" s="185">
        <v>158</v>
      </c>
      <c r="M368" s="185"/>
      <c r="N368" s="185">
        <f t="shared" si="29"/>
        <v>158</v>
      </c>
      <c r="O368" s="196">
        <v>149</v>
      </c>
      <c r="P368" s="185"/>
      <c r="Q368" s="185"/>
      <c r="R368" s="185">
        <f t="shared" si="25"/>
        <v>0</v>
      </c>
      <c r="S368" s="185"/>
      <c r="T368" s="185">
        <f t="shared" si="26"/>
        <v>0</v>
      </c>
      <c r="U368" s="185">
        <f t="shared" si="27"/>
        <v>-9</v>
      </c>
      <c r="V368" s="185"/>
      <c r="W368" s="185">
        <f t="shared" si="28"/>
        <v>-158</v>
      </c>
      <c r="X368" s="185"/>
      <c r="Y368" s="185"/>
      <c r="Z368" s="185"/>
      <c r="AA368" s="185"/>
      <c r="AB368" s="185"/>
      <c r="AC368" s="185"/>
      <c r="AD368" s="185"/>
      <c r="AE368" s="185"/>
      <c r="AF368" s="185"/>
      <c r="AG368" s="185"/>
      <c r="AH368" s="145"/>
      <c r="AI368" s="145"/>
    </row>
    <row r="369" spans="1:35">
      <c r="A369" s="145">
        <v>365</v>
      </c>
      <c r="B369" s="184" t="s">
        <v>1556</v>
      </c>
      <c r="C369" s="204"/>
      <c r="D369" s="186" t="s">
        <v>1557</v>
      </c>
      <c r="E369" s="185"/>
      <c r="F369" s="187"/>
      <c r="G369" s="145" t="s">
        <v>992</v>
      </c>
      <c r="H369" s="188"/>
      <c r="I369" s="188" t="s">
        <v>993</v>
      </c>
      <c r="J369" s="185"/>
      <c r="K369" s="185"/>
      <c r="L369" s="185">
        <v>48</v>
      </c>
      <c r="M369" s="185"/>
      <c r="N369" s="185">
        <f t="shared" si="29"/>
        <v>48</v>
      </c>
      <c r="O369" s="196">
        <v>48</v>
      </c>
      <c r="P369" s="185"/>
      <c r="Q369" s="185"/>
      <c r="R369" s="185">
        <f t="shared" si="25"/>
        <v>0</v>
      </c>
      <c r="S369" s="185"/>
      <c r="T369" s="185">
        <f t="shared" si="26"/>
        <v>0</v>
      </c>
      <c r="U369" s="185">
        <f t="shared" si="27"/>
        <v>0</v>
      </c>
      <c r="V369" s="185"/>
      <c r="W369" s="185">
        <f t="shared" si="28"/>
        <v>-48</v>
      </c>
      <c r="X369" s="185"/>
      <c r="Y369" s="185"/>
      <c r="Z369" s="185"/>
      <c r="AA369" s="185"/>
      <c r="AB369" s="185"/>
      <c r="AC369" s="185"/>
      <c r="AD369" s="185"/>
      <c r="AE369" s="185"/>
      <c r="AF369" s="185"/>
      <c r="AG369" s="185"/>
      <c r="AH369" s="145"/>
      <c r="AI369" s="145"/>
    </row>
    <row r="370" spans="1:35">
      <c r="A370" s="145">
        <v>366</v>
      </c>
      <c r="B370" s="184" t="s">
        <v>1558</v>
      </c>
      <c r="C370" s="204"/>
      <c r="D370" s="186" t="s">
        <v>1559</v>
      </c>
      <c r="E370" s="185"/>
      <c r="F370" s="187"/>
      <c r="G370" s="145" t="s">
        <v>992</v>
      </c>
      <c r="H370" s="188"/>
      <c r="I370" s="188" t="s">
        <v>993</v>
      </c>
      <c r="J370" s="185"/>
      <c r="K370" s="185"/>
      <c r="L370" s="185">
        <v>26</v>
      </c>
      <c r="M370" s="185"/>
      <c r="N370" s="185">
        <f t="shared" si="29"/>
        <v>26</v>
      </c>
      <c r="O370" s="196">
        <v>76</v>
      </c>
      <c r="P370" s="185"/>
      <c r="Q370" s="185"/>
      <c r="R370" s="185">
        <f t="shared" si="25"/>
        <v>50</v>
      </c>
      <c r="S370" s="185"/>
      <c r="T370" s="185">
        <f t="shared" si="26"/>
        <v>0</v>
      </c>
      <c r="U370" s="185">
        <f t="shared" si="27"/>
        <v>0</v>
      </c>
      <c r="V370" s="185"/>
      <c r="W370" s="185">
        <f t="shared" si="28"/>
        <v>-26</v>
      </c>
      <c r="X370" s="185"/>
      <c r="Y370" s="185"/>
      <c r="Z370" s="185"/>
      <c r="AA370" s="185"/>
      <c r="AB370" s="185"/>
      <c r="AC370" s="185"/>
      <c r="AD370" s="185"/>
      <c r="AE370" s="185"/>
      <c r="AF370" s="185"/>
      <c r="AG370" s="185"/>
      <c r="AH370" s="145"/>
      <c r="AI370" s="145"/>
    </row>
    <row r="371" spans="1:35">
      <c r="A371" s="145">
        <v>367</v>
      </c>
      <c r="B371" s="184" t="s">
        <v>1560</v>
      </c>
      <c r="C371" s="204"/>
      <c r="D371" s="186" t="s">
        <v>1561</v>
      </c>
      <c r="E371" s="185"/>
      <c r="F371" s="187"/>
      <c r="G371" s="145" t="s">
        <v>992</v>
      </c>
      <c r="H371" s="188"/>
      <c r="I371" s="188" t="s">
        <v>993</v>
      </c>
      <c r="J371" s="185"/>
      <c r="K371" s="185"/>
      <c r="L371" s="185">
        <v>26</v>
      </c>
      <c r="M371" s="185"/>
      <c r="N371" s="185">
        <f t="shared" si="29"/>
        <v>26</v>
      </c>
      <c r="O371" s="196">
        <v>41</v>
      </c>
      <c r="P371" s="185"/>
      <c r="Q371" s="185"/>
      <c r="R371" s="185">
        <f t="shared" si="25"/>
        <v>15</v>
      </c>
      <c r="S371" s="185"/>
      <c r="T371" s="185">
        <f t="shared" si="26"/>
        <v>0</v>
      </c>
      <c r="U371" s="185">
        <f t="shared" si="27"/>
        <v>0</v>
      </c>
      <c r="V371" s="185"/>
      <c r="W371" s="185">
        <f t="shared" si="28"/>
        <v>-26</v>
      </c>
      <c r="X371" s="185"/>
      <c r="Y371" s="185"/>
      <c r="Z371" s="185"/>
      <c r="AA371" s="185"/>
      <c r="AB371" s="185"/>
      <c r="AC371" s="185"/>
      <c r="AD371" s="185"/>
      <c r="AE371" s="185"/>
      <c r="AF371" s="185"/>
      <c r="AG371" s="185"/>
      <c r="AH371" s="145"/>
      <c r="AI371" s="145"/>
    </row>
    <row r="372" spans="1:35">
      <c r="A372" s="145">
        <v>368</v>
      </c>
      <c r="B372" s="184" t="s">
        <v>1562</v>
      </c>
      <c r="C372" s="204"/>
      <c r="D372" s="186" t="s">
        <v>1563</v>
      </c>
      <c r="E372" s="185"/>
      <c r="F372" s="187"/>
      <c r="G372" s="145" t="s">
        <v>992</v>
      </c>
      <c r="H372" s="188"/>
      <c r="I372" s="188" t="s">
        <v>993</v>
      </c>
      <c r="J372" s="185"/>
      <c r="K372" s="185"/>
      <c r="L372" s="185">
        <v>26</v>
      </c>
      <c r="M372" s="185"/>
      <c r="N372" s="185">
        <f t="shared" si="29"/>
        <v>26</v>
      </c>
      <c r="O372" s="196">
        <v>37</v>
      </c>
      <c r="P372" s="185"/>
      <c r="Q372" s="185"/>
      <c r="R372" s="185">
        <f t="shared" si="25"/>
        <v>11</v>
      </c>
      <c r="S372" s="185"/>
      <c r="T372" s="185">
        <f t="shared" si="26"/>
        <v>0</v>
      </c>
      <c r="U372" s="185">
        <f t="shared" si="27"/>
        <v>0</v>
      </c>
      <c r="V372" s="185"/>
      <c r="W372" s="185">
        <f t="shared" si="28"/>
        <v>-26</v>
      </c>
      <c r="X372" s="185"/>
      <c r="Y372" s="185"/>
      <c r="Z372" s="185"/>
      <c r="AA372" s="185"/>
      <c r="AB372" s="185"/>
      <c r="AC372" s="185"/>
      <c r="AD372" s="185"/>
      <c r="AE372" s="185"/>
      <c r="AF372" s="185"/>
      <c r="AG372" s="185"/>
      <c r="AH372" s="145"/>
      <c r="AI372" s="145"/>
    </row>
    <row r="373" spans="1:35">
      <c r="A373" s="145">
        <v>369</v>
      </c>
      <c r="B373" s="184" t="s">
        <v>1564</v>
      </c>
      <c r="C373" s="204"/>
      <c r="D373" s="186" t="s">
        <v>1565</v>
      </c>
      <c r="E373" s="185"/>
      <c r="F373" s="187"/>
      <c r="G373" s="145" t="s">
        <v>992</v>
      </c>
      <c r="H373" s="188"/>
      <c r="I373" s="188" t="s">
        <v>993</v>
      </c>
      <c r="J373" s="185"/>
      <c r="K373" s="185"/>
      <c r="L373" s="185">
        <v>7</v>
      </c>
      <c r="M373" s="185"/>
      <c r="N373" s="185">
        <f t="shared" si="29"/>
        <v>7</v>
      </c>
      <c r="O373" s="196">
        <v>17</v>
      </c>
      <c r="P373" s="185"/>
      <c r="Q373" s="185"/>
      <c r="R373" s="185">
        <f t="shared" si="25"/>
        <v>10</v>
      </c>
      <c r="S373" s="185"/>
      <c r="T373" s="185">
        <f t="shared" si="26"/>
        <v>0</v>
      </c>
      <c r="U373" s="185">
        <f t="shared" si="27"/>
        <v>0</v>
      </c>
      <c r="V373" s="185"/>
      <c r="W373" s="185">
        <f t="shared" si="28"/>
        <v>-7</v>
      </c>
      <c r="X373" s="185"/>
      <c r="Y373" s="185"/>
      <c r="Z373" s="185"/>
      <c r="AA373" s="185"/>
      <c r="AB373" s="185"/>
      <c r="AC373" s="185"/>
      <c r="AD373" s="185"/>
      <c r="AE373" s="185"/>
      <c r="AF373" s="185"/>
      <c r="AG373" s="185"/>
      <c r="AH373" s="145"/>
      <c r="AI373" s="145"/>
    </row>
    <row r="374" spans="1:35">
      <c r="A374" s="145">
        <v>370</v>
      </c>
      <c r="B374" s="184" t="s">
        <v>1566</v>
      </c>
      <c r="C374" s="204"/>
      <c r="D374" s="186" t="s">
        <v>1567</v>
      </c>
      <c r="E374" s="185"/>
      <c r="F374" s="187"/>
      <c r="G374" s="145" t="s">
        <v>992</v>
      </c>
      <c r="H374" s="188"/>
      <c r="I374" s="188" t="s">
        <v>993</v>
      </c>
      <c r="J374" s="185"/>
      <c r="K374" s="185"/>
      <c r="L374" s="185">
        <v>5</v>
      </c>
      <c r="M374" s="185"/>
      <c r="N374" s="185">
        <f t="shared" si="29"/>
        <v>5</v>
      </c>
      <c r="O374" s="196">
        <v>28</v>
      </c>
      <c r="P374" s="185"/>
      <c r="Q374" s="185"/>
      <c r="R374" s="185">
        <f t="shared" si="25"/>
        <v>23</v>
      </c>
      <c r="S374" s="185"/>
      <c r="T374" s="185">
        <f t="shared" si="26"/>
        <v>0</v>
      </c>
      <c r="U374" s="185">
        <f t="shared" si="27"/>
        <v>0</v>
      </c>
      <c r="V374" s="185"/>
      <c r="W374" s="185">
        <f t="shared" si="28"/>
        <v>-5</v>
      </c>
      <c r="X374" s="185"/>
      <c r="Y374" s="185"/>
      <c r="Z374" s="185"/>
      <c r="AA374" s="185"/>
      <c r="AB374" s="185"/>
      <c r="AC374" s="185"/>
      <c r="AD374" s="185"/>
      <c r="AE374" s="185"/>
      <c r="AF374" s="185"/>
      <c r="AG374" s="185"/>
      <c r="AH374" s="145"/>
      <c r="AI374" s="145"/>
    </row>
    <row r="375" spans="1:35">
      <c r="A375" s="145">
        <v>371</v>
      </c>
      <c r="B375" s="184" t="s">
        <v>1568</v>
      </c>
      <c r="C375" s="204"/>
      <c r="D375" s="186" t="s">
        <v>1569</v>
      </c>
      <c r="E375" s="185"/>
      <c r="F375" s="187"/>
      <c r="G375" s="145" t="s">
        <v>992</v>
      </c>
      <c r="H375" s="188"/>
      <c r="I375" s="188" t="s">
        <v>993</v>
      </c>
      <c r="J375" s="185"/>
      <c r="K375" s="185"/>
      <c r="L375" s="185">
        <v>7</v>
      </c>
      <c r="M375" s="185"/>
      <c r="N375" s="185">
        <f t="shared" si="29"/>
        <v>7</v>
      </c>
      <c r="O375" s="196">
        <v>13</v>
      </c>
      <c r="P375" s="185"/>
      <c r="Q375" s="185"/>
      <c r="R375" s="185">
        <f t="shared" si="25"/>
        <v>6</v>
      </c>
      <c r="S375" s="185"/>
      <c r="T375" s="185">
        <f t="shared" si="26"/>
        <v>0</v>
      </c>
      <c r="U375" s="185">
        <f t="shared" si="27"/>
        <v>0</v>
      </c>
      <c r="V375" s="185"/>
      <c r="W375" s="185">
        <f t="shared" si="28"/>
        <v>-7</v>
      </c>
      <c r="X375" s="185"/>
      <c r="Y375" s="185"/>
      <c r="Z375" s="185"/>
      <c r="AA375" s="185"/>
      <c r="AB375" s="185"/>
      <c r="AC375" s="185"/>
      <c r="AD375" s="185"/>
      <c r="AE375" s="185"/>
      <c r="AF375" s="185"/>
      <c r="AG375" s="185"/>
      <c r="AH375" s="145"/>
      <c r="AI375" s="145"/>
    </row>
    <row r="376" spans="1:35">
      <c r="A376" s="145">
        <v>372</v>
      </c>
      <c r="B376" s="184" t="s">
        <v>1570</v>
      </c>
      <c r="C376" s="204"/>
      <c r="D376" s="186" t="s">
        <v>1571</v>
      </c>
      <c r="E376" s="185"/>
      <c r="F376" s="187"/>
      <c r="G376" s="145" t="s">
        <v>992</v>
      </c>
      <c r="H376" s="188"/>
      <c r="I376" s="188" t="s">
        <v>993</v>
      </c>
      <c r="J376" s="185"/>
      <c r="K376" s="185"/>
      <c r="L376" s="185">
        <v>23</v>
      </c>
      <c r="M376" s="185"/>
      <c r="N376" s="185">
        <f t="shared" si="29"/>
        <v>23</v>
      </c>
      <c r="O376" s="196">
        <v>24</v>
      </c>
      <c r="P376" s="185"/>
      <c r="Q376" s="185"/>
      <c r="R376" s="185">
        <f t="shared" si="25"/>
        <v>1</v>
      </c>
      <c r="S376" s="185"/>
      <c r="T376" s="185">
        <f t="shared" si="26"/>
        <v>0</v>
      </c>
      <c r="U376" s="185">
        <f t="shared" si="27"/>
        <v>0</v>
      </c>
      <c r="V376" s="185"/>
      <c r="W376" s="185">
        <f t="shared" si="28"/>
        <v>-23</v>
      </c>
      <c r="X376" s="185"/>
      <c r="Y376" s="185"/>
      <c r="Z376" s="185"/>
      <c r="AA376" s="185"/>
      <c r="AB376" s="185"/>
      <c r="AC376" s="185"/>
      <c r="AD376" s="185"/>
      <c r="AE376" s="185"/>
      <c r="AF376" s="185"/>
      <c r="AG376" s="185"/>
      <c r="AH376" s="145"/>
      <c r="AI376" s="145"/>
    </row>
    <row r="377" spans="1:35">
      <c r="A377" s="145">
        <v>373</v>
      </c>
      <c r="B377" s="184" t="s">
        <v>1572</v>
      </c>
      <c r="C377" s="204"/>
      <c r="D377" s="186" t="s">
        <v>1573</v>
      </c>
      <c r="E377" s="185"/>
      <c r="F377" s="187"/>
      <c r="G377" s="145" t="s">
        <v>992</v>
      </c>
      <c r="H377" s="188"/>
      <c r="I377" s="188" t="s">
        <v>993</v>
      </c>
      <c r="J377" s="185"/>
      <c r="K377" s="185"/>
      <c r="L377" s="185">
        <v>21</v>
      </c>
      <c r="M377" s="185"/>
      <c r="N377" s="185">
        <f t="shared" si="29"/>
        <v>21</v>
      </c>
      <c r="O377" s="196">
        <v>4</v>
      </c>
      <c r="P377" s="185"/>
      <c r="Q377" s="185"/>
      <c r="R377" s="185">
        <f t="shared" ref="R377:R440" si="30">IF((O377-L377)&gt;0,O377-L377,0)</f>
        <v>0</v>
      </c>
      <c r="S377" s="185"/>
      <c r="T377" s="185">
        <f t="shared" ref="T377:T440" si="31">IF((Q377-N377)&gt;0,Q377-N377,0)</f>
        <v>0</v>
      </c>
      <c r="U377" s="185">
        <f t="shared" ref="U377:U440" si="32">IF((O377-L377)&lt;0,O377-L377,0)</f>
        <v>-17</v>
      </c>
      <c r="V377" s="185"/>
      <c r="W377" s="185">
        <f t="shared" ref="W377:W440" si="33">IF((Q377-N377)&lt;0,Q377-N377,0)</f>
        <v>-21</v>
      </c>
      <c r="X377" s="185"/>
      <c r="Y377" s="185"/>
      <c r="Z377" s="185"/>
      <c r="AA377" s="185"/>
      <c r="AB377" s="185"/>
      <c r="AC377" s="185"/>
      <c r="AD377" s="185"/>
      <c r="AE377" s="185"/>
      <c r="AF377" s="185"/>
      <c r="AG377" s="185"/>
      <c r="AH377" s="145"/>
      <c r="AI377" s="145"/>
    </row>
    <row r="378" spans="1:35">
      <c r="A378" s="145">
        <v>374</v>
      </c>
      <c r="B378" s="189" t="s">
        <v>1574</v>
      </c>
      <c r="C378" s="204"/>
      <c r="D378" s="186" t="s">
        <v>1575</v>
      </c>
      <c r="E378" s="185"/>
      <c r="F378" s="187"/>
      <c r="G378" s="190" t="s">
        <v>992</v>
      </c>
      <c r="H378" s="188"/>
      <c r="I378" s="188" t="s">
        <v>993</v>
      </c>
      <c r="J378" s="185"/>
      <c r="K378" s="185"/>
      <c r="L378" s="185">
        <v>41</v>
      </c>
      <c r="M378" s="185"/>
      <c r="N378" s="185">
        <f t="shared" si="29"/>
        <v>41</v>
      </c>
      <c r="O378" s="196">
        <v>266</v>
      </c>
      <c r="P378" s="185"/>
      <c r="Q378" s="185"/>
      <c r="R378" s="185">
        <f t="shared" si="30"/>
        <v>225</v>
      </c>
      <c r="S378" s="185"/>
      <c r="T378" s="185">
        <f t="shared" si="31"/>
        <v>0</v>
      </c>
      <c r="U378" s="185">
        <f t="shared" si="32"/>
        <v>0</v>
      </c>
      <c r="V378" s="185"/>
      <c r="W378" s="185">
        <f t="shared" si="33"/>
        <v>-41</v>
      </c>
      <c r="X378" s="185"/>
      <c r="Y378" s="185"/>
      <c r="Z378" s="185"/>
      <c r="AA378" s="185"/>
      <c r="AB378" s="185"/>
      <c r="AC378" s="185"/>
      <c r="AD378" s="185"/>
      <c r="AE378" s="185"/>
      <c r="AF378" s="185"/>
      <c r="AG378" s="185"/>
      <c r="AH378" s="145"/>
      <c r="AI378" s="145"/>
    </row>
    <row r="379" spans="1:35">
      <c r="A379" s="145">
        <v>375</v>
      </c>
      <c r="B379" s="189" t="s">
        <v>1576</v>
      </c>
      <c r="C379" s="204"/>
      <c r="D379" s="186" t="s">
        <v>1577</v>
      </c>
      <c r="E379" s="185"/>
      <c r="F379" s="187"/>
      <c r="G379" s="190" t="s">
        <v>992</v>
      </c>
      <c r="H379" s="188"/>
      <c r="I379" s="188" t="s">
        <v>993</v>
      </c>
      <c r="J379" s="185"/>
      <c r="K379" s="185"/>
      <c r="L379" s="185">
        <v>267</v>
      </c>
      <c r="M379" s="185"/>
      <c r="N379" s="185">
        <f t="shared" si="29"/>
        <v>267</v>
      </c>
      <c r="O379" s="196">
        <v>310</v>
      </c>
      <c r="P379" s="185"/>
      <c r="Q379" s="185"/>
      <c r="R379" s="185">
        <f t="shared" si="30"/>
        <v>43</v>
      </c>
      <c r="S379" s="185"/>
      <c r="T379" s="185">
        <f t="shared" si="31"/>
        <v>0</v>
      </c>
      <c r="U379" s="185">
        <f t="shared" si="32"/>
        <v>0</v>
      </c>
      <c r="V379" s="185"/>
      <c r="W379" s="185">
        <f t="shared" si="33"/>
        <v>-267</v>
      </c>
      <c r="X379" s="185"/>
      <c r="Y379" s="185"/>
      <c r="Z379" s="185"/>
      <c r="AA379" s="185"/>
      <c r="AB379" s="185"/>
      <c r="AC379" s="185"/>
      <c r="AD379" s="185"/>
      <c r="AE379" s="185"/>
      <c r="AF379" s="185"/>
      <c r="AG379" s="185"/>
      <c r="AH379" s="145"/>
      <c r="AI379" s="145"/>
    </row>
    <row r="380" spans="1:35">
      <c r="A380" s="145">
        <v>376</v>
      </c>
      <c r="B380" s="189" t="s">
        <v>1578</v>
      </c>
      <c r="C380" s="204"/>
      <c r="D380" s="186" t="s">
        <v>1579</v>
      </c>
      <c r="E380" s="185"/>
      <c r="F380" s="187"/>
      <c r="G380" s="190" t="s">
        <v>992</v>
      </c>
      <c r="H380" s="188"/>
      <c r="I380" s="188" t="s">
        <v>993</v>
      </c>
      <c r="J380" s="185"/>
      <c r="K380" s="185"/>
      <c r="L380" s="185">
        <v>115</v>
      </c>
      <c r="M380" s="185"/>
      <c r="N380" s="185">
        <f t="shared" si="29"/>
        <v>115</v>
      </c>
      <c r="O380" s="196">
        <v>111</v>
      </c>
      <c r="P380" s="185"/>
      <c r="Q380" s="185"/>
      <c r="R380" s="185">
        <f t="shared" si="30"/>
        <v>0</v>
      </c>
      <c r="S380" s="185"/>
      <c r="T380" s="185">
        <f t="shared" si="31"/>
        <v>0</v>
      </c>
      <c r="U380" s="185">
        <f t="shared" si="32"/>
        <v>-4</v>
      </c>
      <c r="V380" s="185"/>
      <c r="W380" s="185">
        <f t="shared" si="33"/>
        <v>-115</v>
      </c>
      <c r="X380" s="185"/>
      <c r="Y380" s="185"/>
      <c r="Z380" s="185"/>
      <c r="AA380" s="185"/>
      <c r="AB380" s="185"/>
      <c r="AC380" s="185"/>
      <c r="AD380" s="185"/>
      <c r="AE380" s="185"/>
      <c r="AF380" s="185"/>
      <c r="AG380" s="185"/>
      <c r="AH380" s="145"/>
      <c r="AI380" s="145"/>
    </row>
    <row r="381" spans="1:35">
      <c r="A381" s="145">
        <v>377</v>
      </c>
      <c r="B381" s="189" t="s">
        <v>1580</v>
      </c>
      <c r="C381" s="204"/>
      <c r="D381" s="186" t="s">
        <v>1581</v>
      </c>
      <c r="E381" s="185"/>
      <c r="F381" s="187"/>
      <c r="G381" s="190" t="s">
        <v>992</v>
      </c>
      <c r="H381" s="188"/>
      <c r="I381" s="188" t="s">
        <v>993</v>
      </c>
      <c r="J381" s="185"/>
      <c r="K381" s="185"/>
      <c r="L381" s="185">
        <v>115</v>
      </c>
      <c r="M381" s="185"/>
      <c r="N381" s="185">
        <f t="shared" si="29"/>
        <v>115</v>
      </c>
      <c r="O381" s="196">
        <v>111</v>
      </c>
      <c r="P381" s="185"/>
      <c r="Q381" s="185"/>
      <c r="R381" s="185">
        <f t="shared" si="30"/>
        <v>0</v>
      </c>
      <c r="S381" s="185"/>
      <c r="T381" s="185">
        <f t="shared" si="31"/>
        <v>0</v>
      </c>
      <c r="U381" s="185">
        <f t="shared" si="32"/>
        <v>-4</v>
      </c>
      <c r="V381" s="185"/>
      <c r="W381" s="185">
        <f t="shared" si="33"/>
        <v>-115</v>
      </c>
      <c r="X381" s="185"/>
      <c r="Y381" s="185"/>
      <c r="Z381" s="185"/>
      <c r="AA381" s="185"/>
      <c r="AB381" s="185"/>
      <c r="AC381" s="185"/>
      <c r="AD381" s="185"/>
      <c r="AE381" s="185"/>
      <c r="AF381" s="185"/>
      <c r="AG381" s="185"/>
      <c r="AH381" s="145"/>
      <c r="AI381" s="145"/>
    </row>
    <row r="382" spans="1:35">
      <c r="A382" s="145">
        <v>378</v>
      </c>
      <c r="B382" s="189" t="s">
        <v>1582</v>
      </c>
      <c r="C382" s="204"/>
      <c r="D382" s="186" t="s">
        <v>1583</v>
      </c>
      <c r="E382" s="185"/>
      <c r="F382" s="187"/>
      <c r="G382" s="190" t="s">
        <v>992</v>
      </c>
      <c r="H382" s="188"/>
      <c r="I382" s="188" t="s">
        <v>993</v>
      </c>
      <c r="J382" s="185"/>
      <c r="K382" s="185"/>
      <c r="L382" s="185">
        <v>193</v>
      </c>
      <c r="M382" s="185"/>
      <c r="N382" s="185">
        <f t="shared" si="29"/>
        <v>193</v>
      </c>
      <c r="O382" s="196">
        <v>85</v>
      </c>
      <c r="P382" s="185"/>
      <c r="Q382" s="185"/>
      <c r="R382" s="185">
        <f t="shared" si="30"/>
        <v>0</v>
      </c>
      <c r="S382" s="185"/>
      <c r="T382" s="185">
        <f t="shared" si="31"/>
        <v>0</v>
      </c>
      <c r="U382" s="185">
        <f t="shared" si="32"/>
        <v>-108</v>
      </c>
      <c r="V382" s="185"/>
      <c r="W382" s="185">
        <f t="shared" si="33"/>
        <v>-193</v>
      </c>
      <c r="X382" s="185"/>
      <c r="Y382" s="185"/>
      <c r="Z382" s="185"/>
      <c r="AA382" s="185"/>
      <c r="AB382" s="185"/>
      <c r="AC382" s="185"/>
      <c r="AD382" s="185"/>
      <c r="AE382" s="185"/>
      <c r="AF382" s="185"/>
      <c r="AG382" s="185"/>
      <c r="AH382" s="145"/>
      <c r="AI382" s="145"/>
    </row>
    <row r="383" spans="1:35">
      <c r="A383" s="145">
        <v>379</v>
      </c>
      <c r="B383" s="189" t="s">
        <v>1584</v>
      </c>
      <c r="C383" s="204"/>
      <c r="D383" s="186" t="s">
        <v>1585</v>
      </c>
      <c r="E383" s="185"/>
      <c r="F383" s="187"/>
      <c r="G383" s="190" t="s">
        <v>992</v>
      </c>
      <c r="H383" s="188"/>
      <c r="I383" s="188" t="s">
        <v>993</v>
      </c>
      <c r="J383" s="185"/>
      <c r="K383" s="185"/>
      <c r="L383" s="185">
        <v>92</v>
      </c>
      <c r="M383" s="185"/>
      <c r="N383" s="185">
        <f t="shared" si="29"/>
        <v>92</v>
      </c>
      <c r="O383" s="196">
        <v>0</v>
      </c>
      <c r="P383" s="185"/>
      <c r="Q383" s="185"/>
      <c r="R383" s="185">
        <f t="shared" si="30"/>
        <v>0</v>
      </c>
      <c r="S383" s="185"/>
      <c r="T383" s="185">
        <f t="shared" si="31"/>
        <v>0</v>
      </c>
      <c r="U383" s="185">
        <f t="shared" si="32"/>
        <v>-92</v>
      </c>
      <c r="V383" s="185"/>
      <c r="W383" s="185">
        <f t="shared" si="33"/>
        <v>-92</v>
      </c>
      <c r="X383" s="185"/>
      <c r="Y383" s="185"/>
      <c r="Z383" s="185"/>
      <c r="AA383" s="185"/>
      <c r="AB383" s="185"/>
      <c r="AC383" s="185"/>
      <c r="AD383" s="185"/>
      <c r="AE383" s="185"/>
      <c r="AF383" s="185"/>
      <c r="AG383" s="185"/>
      <c r="AH383" s="145"/>
      <c r="AI383" s="145"/>
    </row>
    <row r="384" spans="1:35">
      <c r="A384" s="145">
        <v>380</v>
      </c>
      <c r="B384" s="189" t="s">
        <v>1586</v>
      </c>
      <c r="C384" s="204"/>
      <c r="D384" s="186" t="s">
        <v>1587</v>
      </c>
      <c r="E384" s="185"/>
      <c r="F384" s="187"/>
      <c r="G384" s="190" t="s">
        <v>992</v>
      </c>
      <c r="H384" s="188"/>
      <c r="I384" s="188" t="s">
        <v>993</v>
      </c>
      <c r="J384" s="185"/>
      <c r="K384" s="185"/>
      <c r="L384" s="185">
        <v>9156</v>
      </c>
      <c r="M384" s="185"/>
      <c r="N384" s="185">
        <f t="shared" si="29"/>
        <v>9156</v>
      </c>
      <c r="O384" s="196">
        <v>3930</v>
      </c>
      <c r="P384" s="185"/>
      <c r="Q384" s="185"/>
      <c r="R384" s="185">
        <f t="shared" si="30"/>
        <v>0</v>
      </c>
      <c r="S384" s="185"/>
      <c r="T384" s="185">
        <f t="shared" si="31"/>
        <v>0</v>
      </c>
      <c r="U384" s="185">
        <f t="shared" si="32"/>
        <v>-5226</v>
      </c>
      <c r="V384" s="185"/>
      <c r="W384" s="185">
        <f t="shared" si="33"/>
        <v>-9156</v>
      </c>
      <c r="X384" s="185"/>
      <c r="Y384" s="185"/>
      <c r="Z384" s="185"/>
      <c r="AA384" s="185"/>
      <c r="AB384" s="185"/>
      <c r="AC384" s="185"/>
      <c r="AD384" s="185"/>
      <c r="AE384" s="185"/>
      <c r="AF384" s="185"/>
      <c r="AG384" s="185"/>
      <c r="AH384" s="145"/>
      <c r="AI384" s="145"/>
    </row>
    <row r="385" spans="1:35">
      <c r="A385" s="145">
        <v>381</v>
      </c>
      <c r="B385" s="189" t="s">
        <v>1588</v>
      </c>
      <c r="C385" s="204"/>
      <c r="D385" s="186" t="s">
        <v>1589</v>
      </c>
      <c r="E385" s="185"/>
      <c r="F385" s="187"/>
      <c r="G385" s="190" t="s">
        <v>992</v>
      </c>
      <c r="H385" s="188"/>
      <c r="I385" s="188" t="s">
        <v>993</v>
      </c>
      <c r="J385" s="185"/>
      <c r="K385" s="185"/>
      <c r="L385" s="185">
        <v>610</v>
      </c>
      <c r="M385" s="185"/>
      <c r="N385" s="185">
        <f t="shared" si="29"/>
        <v>610</v>
      </c>
      <c r="O385" s="196">
        <v>436</v>
      </c>
      <c r="P385" s="185"/>
      <c r="Q385" s="185"/>
      <c r="R385" s="185">
        <f t="shared" si="30"/>
        <v>0</v>
      </c>
      <c r="S385" s="185"/>
      <c r="T385" s="185">
        <f t="shared" si="31"/>
        <v>0</v>
      </c>
      <c r="U385" s="185">
        <f t="shared" si="32"/>
        <v>-174</v>
      </c>
      <c r="V385" s="185"/>
      <c r="W385" s="185">
        <f t="shared" si="33"/>
        <v>-610</v>
      </c>
      <c r="X385" s="185"/>
      <c r="Y385" s="185"/>
      <c r="Z385" s="185"/>
      <c r="AA385" s="185"/>
      <c r="AB385" s="185"/>
      <c r="AC385" s="185"/>
      <c r="AD385" s="185"/>
      <c r="AE385" s="185"/>
      <c r="AF385" s="185"/>
      <c r="AG385" s="185"/>
      <c r="AH385" s="145"/>
      <c r="AI385" s="145"/>
    </row>
    <row r="386" spans="1:35">
      <c r="A386" s="145">
        <v>382</v>
      </c>
      <c r="B386" s="189" t="s">
        <v>1590</v>
      </c>
      <c r="C386" s="204"/>
      <c r="D386" s="186" t="s">
        <v>1591</v>
      </c>
      <c r="E386" s="185"/>
      <c r="F386" s="187"/>
      <c r="G386" s="190" t="s">
        <v>992</v>
      </c>
      <c r="H386" s="188"/>
      <c r="I386" s="188" t="s">
        <v>993</v>
      </c>
      <c r="J386" s="185"/>
      <c r="K386" s="185"/>
      <c r="L386" s="185">
        <v>81</v>
      </c>
      <c r="M386" s="185"/>
      <c r="N386" s="185">
        <f t="shared" si="29"/>
        <v>81</v>
      </c>
      <c r="O386" s="196">
        <v>61</v>
      </c>
      <c r="P386" s="185"/>
      <c r="Q386" s="185"/>
      <c r="R386" s="185">
        <f t="shared" si="30"/>
        <v>0</v>
      </c>
      <c r="S386" s="185"/>
      <c r="T386" s="185">
        <f t="shared" si="31"/>
        <v>0</v>
      </c>
      <c r="U386" s="185">
        <f t="shared" si="32"/>
        <v>-20</v>
      </c>
      <c r="V386" s="185"/>
      <c r="W386" s="185">
        <f t="shared" si="33"/>
        <v>-81</v>
      </c>
      <c r="X386" s="185"/>
      <c r="Y386" s="185"/>
      <c r="Z386" s="185"/>
      <c r="AA386" s="185"/>
      <c r="AB386" s="185"/>
      <c r="AC386" s="185"/>
      <c r="AD386" s="185"/>
      <c r="AE386" s="185"/>
      <c r="AF386" s="185"/>
      <c r="AG386" s="185"/>
      <c r="AH386" s="145"/>
      <c r="AI386" s="145"/>
    </row>
    <row r="387" spans="1:35">
      <c r="A387" s="145">
        <v>383</v>
      </c>
      <c r="B387" s="189" t="s">
        <v>635</v>
      </c>
      <c r="C387" s="204"/>
      <c r="D387" s="186" t="s">
        <v>636</v>
      </c>
      <c r="E387" s="185"/>
      <c r="F387" s="187"/>
      <c r="G387" s="190" t="s">
        <v>992</v>
      </c>
      <c r="H387" s="188"/>
      <c r="I387" s="188" t="s">
        <v>993</v>
      </c>
      <c r="J387" s="185"/>
      <c r="K387" s="185"/>
      <c r="L387" s="185">
        <v>41861</v>
      </c>
      <c r="M387" s="185"/>
      <c r="N387" s="185">
        <f t="shared" si="29"/>
        <v>41861</v>
      </c>
      <c r="O387" s="196">
        <v>4620</v>
      </c>
      <c r="P387" s="185"/>
      <c r="Q387" s="185"/>
      <c r="R387" s="185">
        <f t="shared" si="30"/>
        <v>0</v>
      </c>
      <c r="S387" s="185"/>
      <c r="T387" s="185">
        <f t="shared" si="31"/>
        <v>0</v>
      </c>
      <c r="U387" s="185">
        <f t="shared" si="32"/>
        <v>-37241</v>
      </c>
      <c r="V387" s="185"/>
      <c r="W387" s="185">
        <f t="shared" si="33"/>
        <v>-41861</v>
      </c>
      <c r="X387" s="185"/>
      <c r="Y387" s="185"/>
      <c r="Z387" s="185"/>
      <c r="AA387" s="185"/>
      <c r="AB387" s="185"/>
      <c r="AC387" s="185"/>
      <c r="AD387" s="185"/>
      <c r="AE387" s="185"/>
      <c r="AF387" s="185"/>
      <c r="AG387" s="185"/>
      <c r="AH387" s="145"/>
      <c r="AI387" s="145"/>
    </row>
    <row r="388" spans="1:35">
      <c r="A388" s="145">
        <v>384</v>
      </c>
      <c r="B388" s="189" t="s">
        <v>1592</v>
      </c>
      <c r="C388" s="204"/>
      <c r="D388" s="186" t="s">
        <v>1593</v>
      </c>
      <c r="E388" s="185"/>
      <c r="F388" s="187"/>
      <c r="G388" s="190" t="s">
        <v>992</v>
      </c>
      <c r="H388" s="188"/>
      <c r="I388" s="188" t="s">
        <v>993</v>
      </c>
      <c r="J388" s="185"/>
      <c r="K388" s="185"/>
      <c r="L388" s="185">
        <v>94</v>
      </c>
      <c r="M388" s="185"/>
      <c r="N388" s="185">
        <f t="shared" si="29"/>
        <v>94</v>
      </c>
      <c r="O388" s="196">
        <v>84</v>
      </c>
      <c r="P388" s="185"/>
      <c r="Q388" s="185"/>
      <c r="R388" s="185">
        <f t="shared" si="30"/>
        <v>0</v>
      </c>
      <c r="S388" s="185"/>
      <c r="T388" s="185">
        <f t="shared" si="31"/>
        <v>0</v>
      </c>
      <c r="U388" s="185">
        <f t="shared" si="32"/>
        <v>-10</v>
      </c>
      <c r="V388" s="185"/>
      <c r="W388" s="185">
        <f t="shared" si="33"/>
        <v>-94</v>
      </c>
      <c r="X388" s="185"/>
      <c r="Y388" s="185"/>
      <c r="Z388" s="185"/>
      <c r="AA388" s="185"/>
      <c r="AB388" s="185"/>
      <c r="AC388" s="185"/>
      <c r="AD388" s="185"/>
      <c r="AE388" s="185"/>
      <c r="AF388" s="185"/>
      <c r="AG388" s="185"/>
      <c r="AH388" s="145"/>
      <c r="AI388" s="145"/>
    </row>
    <row r="389" spans="1:35">
      <c r="A389" s="145">
        <v>385</v>
      </c>
      <c r="B389" s="189" t="s">
        <v>1594</v>
      </c>
      <c r="C389" s="204"/>
      <c r="D389" s="186" t="s">
        <v>1595</v>
      </c>
      <c r="E389" s="185"/>
      <c r="F389" s="187"/>
      <c r="G389" s="190" t="s">
        <v>992</v>
      </c>
      <c r="H389" s="188"/>
      <c r="I389" s="188" t="s">
        <v>993</v>
      </c>
      <c r="J389" s="185"/>
      <c r="K389" s="185"/>
      <c r="L389" s="185">
        <v>35</v>
      </c>
      <c r="M389" s="185"/>
      <c r="N389" s="185">
        <f t="shared" si="29"/>
        <v>35</v>
      </c>
      <c r="O389" s="196">
        <v>35</v>
      </c>
      <c r="P389" s="185"/>
      <c r="Q389" s="185"/>
      <c r="R389" s="185">
        <f t="shared" si="30"/>
        <v>0</v>
      </c>
      <c r="S389" s="185"/>
      <c r="T389" s="185">
        <f t="shared" si="31"/>
        <v>0</v>
      </c>
      <c r="U389" s="185">
        <f t="shared" si="32"/>
        <v>0</v>
      </c>
      <c r="V389" s="185"/>
      <c r="W389" s="185">
        <f t="shared" si="33"/>
        <v>-35</v>
      </c>
      <c r="X389" s="185"/>
      <c r="Y389" s="185"/>
      <c r="Z389" s="185"/>
      <c r="AA389" s="185"/>
      <c r="AB389" s="185"/>
      <c r="AC389" s="185"/>
      <c r="AD389" s="185"/>
      <c r="AE389" s="185"/>
      <c r="AF389" s="185"/>
      <c r="AG389" s="185"/>
      <c r="AH389" s="145"/>
      <c r="AI389" s="145"/>
    </row>
    <row r="390" spans="1:35">
      <c r="A390" s="145">
        <v>386</v>
      </c>
      <c r="B390" s="189" t="s">
        <v>1596</v>
      </c>
      <c r="C390" s="204"/>
      <c r="D390" s="186" t="s">
        <v>1597</v>
      </c>
      <c r="E390" s="185"/>
      <c r="F390" s="187"/>
      <c r="G390" s="190" t="s">
        <v>992</v>
      </c>
      <c r="H390" s="188"/>
      <c r="I390" s="188" t="s">
        <v>993</v>
      </c>
      <c r="J390" s="185"/>
      <c r="K390" s="185"/>
      <c r="L390" s="185">
        <v>366</v>
      </c>
      <c r="M390" s="185"/>
      <c r="N390" s="185">
        <f t="shared" ref="N390:N453" si="34">L390-M390</f>
        <v>366</v>
      </c>
      <c r="O390" s="196">
        <v>350</v>
      </c>
      <c r="P390" s="185"/>
      <c r="Q390" s="185"/>
      <c r="R390" s="185">
        <f t="shared" si="30"/>
        <v>0</v>
      </c>
      <c r="S390" s="185"/>
      <c r="T390" s="185">
        <f t="shared" si="31"/>
        <v>0</v>
      </c>
      <c r="U390" s="185">
        <f t="shared" si="32"/>
        <v>-16</v>
      </c>
      <c r="V390" s="185"/>
      <c r="W390" s="185">
        <f t="shared" si="33"/>
        <v>-366</v>
      </c>
      <c r="X390" s="185"/>
      <c r="Y390" s="185"/>
      <c r="Z390" s="185"/>
      <c r="AA390" s="185"/>
      <c r="AB390" s="185"/>
      <c r="AC390" s="185"/>
      <c r="AD390" s="185"/>
      <c r="AE390" s="185"/>
      <c r="AF390" s="185"/>
      <c r="AG390" s="185"/>
      <c r="AH390" s="145"/>
      <c r="AI390" s="145"/>
    </row>
    <row r="391" spans="1:35">
      <c r="A391" s="145">
        <v>387</v>
      </c>
      <c r="B391" s="189" t="s">
        <v>1598</v>
      </c>
      <c r="C391" s="204"/>
      <c r="D391" s="186" t="s">
        <v>1599</v>
      </c>
      <c r="E391" s="185"/>
      <c r="F391" s="187"/>
      <c r="G391" s="190" t="s">
        <v>992</v>
      </c>
      <c r="H391" s="188"/>
      <c r="I391" s="188" t="s">
        <v>993</v>
      </c>
      <c r="J391" s="185"/>
      <c r="K391" s="185"/>
      <c r="L391" s="185">
        <v>461</v>
      </c>
      <c r="M391" s="185"/>
      <c r="N391" s="185">
        <f t="shared" si="34"/>
        <v>461</v>
      </c>
      <c r="O391" s="196">
        <v>508</v>
      </c>
      <c r="P391" s="185"/>
      <c r="Q391" s="185"/>
      <c r="R391" s="185">
        <f t="shared" si="30"/>
        <v>47</v>
      </c>
      <c r="S391" s="185"/>
      <c r="T391" s="185">
        <f t="shared" si="31"/>
        <v>0</v>
      </c>
      <c r="U391" s="185">
        <f t="shared" si="32"/>
        <v>0</v>
      </c>
      <c r="V391" s="185"/>
      <c r="W391" s="185">
        <f t="shared" si="33"/>
        <v>-461</v>
      </c>
      <c r="X391" s="185"/>
      <c r="Y391" s="185"/>
      <c r="Z391" s="185"/>
      <c r="AA391" s="185"/>
      <c r="AB391" s="185"/>
      <c r="AC391" s="185"/>
      <c r="AD391" s="185"/>
      <c r="AE391" s="185"/>
      <c r="AF391" s="185"/>
      <c r="AG391" s="185"/>
      <c r="AH391" s="145"/>
      <c r="AI391" s="145"/>
    </row>
    <row r="392" spans="1:35">
      <c r="A392" s="145">
        <v>388</v>
      </c>
      <c r="B392" s="189" t="s">
        <v>1600</v>
      </c>
      <c r="C392" s="204"/>
      <c r="D392" s="186" t="s">
        <v>1601</v>
      </c>
      <c r="E392" s="185"/>
      <c r="F392" s="187"/>
      <c r="G392" s="190" t="s">
        <v>992</v>
      </c>
      <c r="H392" s="188"/>
      <c r="I392" s="188" t="s">
        <v>993</v>
      </c>
      <c r="J392" s="185"/>
      <c r="K392" s="185"/>
      <c r="L392" s="185">
        <v>53</v>
      </c>
      <c r="M392" s="185"/>
      <c r="N392" s="185">
        <f t="shared" si="34"/>
        <v>53</v>
      </c>
      <c r="O392" s="196">
        <v>66</v>
      </c>
      <c r="P392" s="185"/>
      <c r="Q392" s="185"/>
      <c r="R392" s="185">
        <f t="shared" si="30"/>
        <v>13</v>
      </c>
      <c r="S392" s="185"/>
      <c r="T392" s="185">
        <f t="shared" si="31"/>
        <v>0</v>
      </c>
      <c r="U392" s="185">
        <f t="shared" si="32"/>
        <v>0</v>
      </c>
      <c r="V392" s="185"/>
      <c r="W392" s="185">
        <f t="shared" si="33"/>
        <v>-53</v>
      </c>
      <c r="X392" s="185"/>
      <c r="Y392" s="185"/>
      <c r="Z392" s="185"/>
      <c r="AA392" s="185"/>
      <c r="AB392" s="185"/>
      <c r="AC392" s="185"/>
      <c r="AD392" s="185"/>
      <c r="AE392" s="185"/>
      <c r="AF392" s="185"/>
      <c r="AG392" s="185"/>
      <c r="AH392" s="145"/>
      <c r="AI392" s="145"/>
    </row>
    <row r="393" spans="1:35">
      <c r="A393" s="145">
        <v>389</v>
      </c>
      <c r="B393" s="189" t="s">
        <v>1602</v>
      </c>
      <c r="C393" s="204"/>
      <c r="D393" s="186" t="s">
        <v>1603</v>
      </c>
      <c r="E393" s="185"/>
      <c r="F393" s="187"/>
      <c r="G393" s="190" t="s">
        <v>992</v>
      </c>
      <c r="H393" s="188"/>
      <c r="I393" s="188" t="s">
        <v>993</v>
      </c>
      <c r="J393" s="185"/>
      <c r="K393" s="185"/>
      <c r="L393" s="185">
        <v>53</v>
      </c>
      <c r="M393" s="185"/>
      <c r="N393" s="185">
        <f t="shared" si="34"/>
        <v>53</v>
      </c>
      <c r="O393" s="196">
        <v>66</v>
      </c>
      <c r="P393" s="185"/>
      <c r="Q393" s="185"/>
      <c r="R393" s="185">
        <f t="shared" si="30"/>
        <v>13</v>
      </c>
      <c r="S393" s="185"/>
      <c r="T393" s="185">
        <f t="shared" si="31"/>
        <v>0</v>
      </c>
      <c r="U393" s="185">
        <f t="shared" si="32"/>
        <v>0</v>
      </c>
      <c r="V393" s="185"/>
      <c r="W393" s="185">
        <f t="shared" si="33"/>
        <v>-53</v>
      </c>
      <c r="X393" s="185"/>
      <c r="Y393" s="185"/>
      <c r="Z393" s="185"/>
      <c r="AA393" s="185"/>
      <c r="AB393" s="185"/>
      <c r="AC393" s="185"/>
      <c r="AD393" s="185"/>
      <c r="AE393" s="185"/>
      <c r="AF393" s="185"/>
      <c r="AG393" s="185"/>
      <c r="AH393" s="145"/>
      <c r="AI393" s="145"/>
    </row>
    <row r="394" spans="1:35">
      <c r="A394" s="145">
        <v>390</v>
      </c>
      <c r="B394" s="189" t="s">
        <v>1604</v>
      </c>
      <c r="C394" s="204"/>
      <c r="D394" s="186" t="s">
        <v>1605</v>
      </c>
      <c r="E394" s="185"/>
      <c r="F394" s="187"/>
      <c r="G394" s="190" t="s">
        <v>992</v>
      </c>
      <c r="H394" s="188"/>
      <c r="I394" s="188" t="s">
        <v>993</v>
      </c>
      <c r="J394" s="185"/>
      <c r="K394" s="185"/>
      <c r="L394" s="185">
        <v>82</v>
      </c>
      <c r="M394" s="185"/>
      <c r="N394" s="185">
        <f t="shared" si="34"/>
        <v>82</v>
      </c>
      <c r="O394" s="196">
        <v>100</v>
      </c>
      <c r="P394" s="185"/>
      <c r="Q394" s="185"/>
      <c r="R394" s="185">
        <f t="shared" si="30"/>
        <v>18</v>
      </c>
      <c r="S394" s="185"/>
      <c r="T394" s="185">
        <f t="shared" si="31"/>
        <v>0</v>
      </c>
      <c r="U394" s="185">
        <f t="shared" si="32"/>
        <v>0</v>
      </c>
      <c r="V394" s="185"/>
      <c r="W394" s="185">
        <f t="shared" si="33"/>
        <v>-82</v>
      </c>
      <c r="X394" s="185"/>
      <c r="Y394" s="185"/>
      <c r="Z394" s="185"/>
      <c r="AA394" s="185"/>
      <c r="AB394" s="185"/>
      <c r="AC394" s="185"/>
      <c r="AD394" s="185"/>
      <c r="AE394" s="185"/>
      <c r="AF394" s="185"/>
      <c r="AG394" s="185"/>
      <c r="AH394" s="145"/>
      <c r="AI394" s="145"/>
    </row>
    <row r="395" spans="1:35">
      <c r="A395" s="145">
        <v>391</v>
      </c>
      <c r="B395" s="189" t="s">
        <v>1606</v>
      </c>
      <c r="C395" s="204"/>
      <c r="D395" s="186" t="s">
        <v>1607</v>
      </c>
      <c r="E395" s="185"/>
      <c r="F395" s="187"/>
      <c r="G395" s="190" t="s">
        <v>992</v>
      </c>
      <c r="H395" s="188"/>
      <c r="I395" s="188" t="s">
        <v>993</v>
      </c>
      <c r="J395" s="185"/>
      <c r="K395" s="185"/>
      <c r="L395" s="185">
        <v>526</v>
      </c>
      <c r="M395" s="185"/>
      <c r="N395" s="185">
        <f t="shared" si="34"/>
        <v>526</v>
      </c>
      <c r="O395" s="196">
        <v>600</v>
      </c>
      <c r="P395" s="185"/>
      <c r="Q395" s="185"/>
      <c r="R395" s="185">
        <f t="shared" si="30"/>
        <v>74</v>
      </c>
      <c r="S395" s="185"/>
      <c r="T395" s="185">
        <f t="shared" si="31"/>
        <v>0</v>
      </c>
      <c r="U395" s="185">
        <f t="shared" si="32"/>
        <v>0</v>
      </c>
      <c r="V395" s="185"/>
      <c r="W395" s="185">
        <f t="shared" si="33"/>
        <v>-526</v>
      </c>
      <c r="X395" s="185"/>
      <c r="Y395" s="185"/>
      <c r="Z395" s="185"/>
      <c r="AA395" s="185"/>
      <c r="AB395" s="185"/>
      <c r="AC395" s="185"/>
      <c r="AD395" s="185"/>
      <c r="AE395" s="185"/>
      <c r="AF395" s="185"/>
      <c r="AG395" s="185"/>
      <c r="AH395" s="145"/>
      <c r="AI395" s="145"/>
    </row>
    <row r="396" spans="1:35">
      <c r="A396" s="145">
        <v>392</v>
      </c>
      <c r="B396" s="189" t="s">
        <v>1608</v>
      </c>
      <c r="C396" s="204"/>
      <c r="D396" s="186" t="s">
        <v>1609</v>
      </c>
      <c r="E396" s="185"/>
      <c r="F396" s="187"/>
      <c r="G396" s="190" t="s">
        <v>992</v>
      </c>
      <c r="H396" s="188"/>
      <c r="I396" s="188" t="s">
        <v>993</v>
      </c>
      <c r="J396" s="185"/>
      <c r="K396" s="185"/>
      <c r="L396" s="185">
        <v>1574</v>
      </c>
      <c r="M396" s="185"/>
      <c r="N396" s="185">
        <f t="shared" si="34"/>
        <v>1574</v>
      </c>
      <c r="O396" s="196">
        <v>0</v>
      </c>
      <c r="P396" s="185"/>
      <c r="Q396" s="185"/>
      <c r="R396" s="185">
        <f t="shared" si="30"/>
        <v>0</v>
      </c>
      <c r="S396" s="185"/>
      <c r="T396" s="185">
        <f t="shared" si="31"/>
        <v>0</v>
      </c>
      <c r="U396" s="185">
        <f t="shared" si="32"/>
        <v>-1574</v>
      </c>
      <c r="V396" s="185"/>
      <c r="W396" s="185">
        <f t="shared" si="33"/>
        <v>-1574</v>
      </c>
      <c r="X396" s="185"/>
      <c r="Y396" s="185"/>
      <c r="Z396" s="185"/>
      <c r="AA396" s="185"/>
      <c r="AB396" s="185"/>
      <c r="AC396" s="185"/>
      <c r="AD396" s="185"/>
      <c r="AE396" s="185"/>
      <c r="AF396" s="185"/>
      <c r="AG396" s="185"/>
      <c r="AH396" s="145"/>
      <c r="AI396" s="145"/>
    </row>
    <row r="397" spans="1:35">
      <c r="A397" s="145">
        <v>393</v>
      </c>
      <c r="B397" s="189" t="s">
        <v>1610</v>
      </c>
      <c r="C397" s="204"/>
      <c r="D397" s="186" t="s">
        <v>1611</v>
      </c>
      <c r="E397" s="185"/>
      <c r="F397" s="187"/>
      <c r="G397" s="190" t="s">
        <v>992</v>
      </c>
      <c r="H397" s="188"/>
      <c r="I397" s="188" t="s">
        <v>993</v>
      </c>
      <c r="J397" s="185"/>
      <c r="K397" s="185"/>
      <c r="L397" s="185">
        <v>23</v>
      </c>
      <c r="M397" s="185"/>
      <c r="N397" s="185">
        <f t="shared" si="34"/>
        <v>23</v>
      </c>
      <c r="O397" s="196">
        <v>22</v>
      </c>
      <c r="P397" s="185"/>
      <c r="Q397" s="185"/>
      <c r="R397" s="185">
        <f t="shared" si="30"/>
        <v>0</v>
      </c>
      <c r="S397" s="185"/>
      <c r="T397" s="185">
        <f t="shared" si="31"/>
        <v>0</v>
      </c>
      <c r="U397" s="185">
        <f t="shared" si="32"/>
        <v>-1</v>
      </c>
      <c r="V397" s="185"/>
      <c r="W397" s="185">
        <f t="shared" si="33"/>
        <v>-23</v>
      </c>
      <c r="X397" s="185"/>
      <c r="Y397" s="185"/>
      <c r="Z397" s="185"/>
      <c r="AA397" s="185"/>
      <c r="AB397" s="185"/>
      <c r="AC397" s="185"/>
      <c r="AD397" s="185"/>
      <c r="AE397" s="185"/>
      <c r="AF397" s="185"/>
      <c r="AG397" s="185"/>
      <c r="AH397" s="145"/>
      <c r="AI397" s="145"/>
    </row>
    <row r="398" spans="1:35">
      <c r="A398" s="145">
        <v>394</v>
      </c>
      <c r="B398" s="189" t="s">
        <v>1612</v>
      </c>
      <c r="C398" s="204"/>
      <c r="D398" s="186" t="s">
        <v>1613</v>
      </c>
      <c r="E398" s="185"/>
      <c r="F398" s="187"/>
      <c r="G398" s="190" t="s">
        <v>992</v>
      </c>
      <c r="H398" s="188"/>
      <c r="I398" s="188" t="s">
        <v>993</v>
      </c>
      <c r="J398" s="185"/>
      <c r="K398" s="185"/>
      <c r="L398" s="185">
        <v>47</v>
      </c>
      <c r="M398" s="185"/>
      <c r="N398" s="185">
        <f t="shared" si="34"/>
        <v>47</v>
      </c>
      <c r="O398" s="196">
        <v>24</v>
      </c>
      <c r="P398" s="185"/>
      <c r="Q398" s="185"/>
      <c r="R398" s="185">
        <f t="shared" si="30"/>
        <v>0</v>
      </c>
      <c r="S398" s="185"/>
      <c r="T398" s="185">
        <f t="shared" si="31"/>
        <v>0</v>
      </c>
      <c r="U398" s="185">
        <f t="shared" si="32"/>
        <v>-23</v>
      </c>
      <c r="V398" s="185"/>
      <c r="W398" s="185">
        <f t="shared" si="33"/>
        <v>-47</v>
      </c>
      <c r="X398" s="185"/>
      <c r="Y398" s="185"/>
      <c r="Z398" s="185"/>
      <c r="AA398" s="185"/>
      <c r="AB398" s="185"/>
      <c r="AC398" s="185"/>
      <c r="AD398" s="185"/>
      <c r="AE398" s="185"/>
      <c r="AF398" s="185"/>
      <c r="AG398" s="185"/>
      <c r="AH398" s="145"/>
      <c r="AI398" s="145"/>
    </row>
    <row r="399" spans="1:35">
      <c r="A399" s="145">
        <v>395</v>
      </c>
      <c r="B399" s="189" t="s">
        <v>1614</v>
      </c>
      <c r="C399" s="204"/>
      <c r="D399" s="186" t="s">
        <v>1615</v>
      </c>
      <c r="E399" s="185"/>
      <c r="F399" s="187"/>
      <c r="G399" s="190" t="s">
        <v>992</v>
      </c>
      <c r="H399" s="188"/>
      <c r="I399" s="188" t="s">
        <v>993</v>
      </c>
      <c r="J399" s="185"/>
      <c r="K399" s="185"/>
      <c r="L399" s="185">
        <v>15</v>
      </c>
      <c r="M399" s="185"/>
      <c r="N399" s="185">
        <f t="shared" si="34"/>
        <v>15</v>
      </c>
      <c r="O399" s="196">
        <v>15</v>
      </c>
      <c r="P399" s="185"/>
      <c r="Q399" s="185"/>
      <c r="R399" s="185">
        <f t="shared" si="30"/>
        <v>0</v>
      </c>
      <c r="S399" s="185"/>
      <c r="T399" s="185">
        <f t="shared" si="31"/>
        <v>0</v>
      </c>
      <c r="U399" s="185">
        <f t="shared" si="32"/>
        <v>0</v>
      </c>
      <c r="V399" s="185"/>
      <c r="W399" s="185">
        <f t="shared" si="33"/>
        <v>-15</v>
      </c>
      <c r="X399" s="185"/>
      <c r="Y399" s="185"/>
      <c r="Z399" s="185"/>
      <c r="AA399" s="185"/>
      <c r="AB399" s="185"/>
      <c r="AC399" s="185"/>
      <c r="AD399" s="185"/>
      <c r="AE399" s="185"/>
      <c r="AF399" s="185"/>
      <c r="AG399" s="185"/>
      <c r="AH399" s="145"/>
      <c r="AI399" s="145"/>
    </row>
    <row r="400" spans="1:35">
      <c r="A400" s="145">
        <v>396</v>
      </c>
      <c r="B400" s="191" t="s">
        <v>1616</v>
      </c>
      <c r="C400" s="204"/>
      <c r="D400" s="186" t="s">
        <v>1617</v>
      </c>
      <c r="E400" s="185"/>
      <c r="F400" s="187"/>
      <c r="G400" s="192" t="s">
        <v>992</v>
      </c>
      <c r="H400" s="188"/>
      <c r="I400" s="188" t="s">
        <v>993</v>
      </c>
      <c r="J400" s="185"/>
      <c r="K400" s="185"/>
      <c r="L400" s="185">
        <v>2323</v>
      </c>
      <c r="M400" s="185"/>
      <c r="N400" s="185">
        <f t="shared" si="34"/>
        <v>2323</v>
      </c>
      <c r="O400" s="196">
        <v>50</v>
      </c>
      <c r="P400" s="185"/>
      <c r="Q400" s="185"/>
      <c r="R400" s="185">
        <f t="shared" si="30"/>
        <v>0</v>
      </c>
      <c r="S400" s="185"/>
      <c r="T400" s="185">
        <f t="shared" si="31"/>
        <v>0</v>
      </c>
      <c r="U400" s="185">
        <f t="shared" si="32"/>
        <v>-2273</v>
      </c>
      <c r="V400" s="185"/>
      <c r="W400" s="185">
        <f t="shared" si="33"/>
        <v>-2323</v>
      </c>
      <c r="X400" s="185"/>
      <c r="Y400" s="185"/>
      <c r="Z400" s="185"/>
      <c r="AA400" s="185"/>
      <c r="AB400" s="185"/>
      <c r="AC400" s="185"/>
      <c r="AD400" s="185"/>
      <c r="AE400" s="185"/>
      <c r="AF400" s="185"/>
      <c r="AG400" s="185"/>
      <c r="AH400" s="145"/>
      <c r="AI400" s="145"/>
    </row>
    <row r="401" spans="1:35">
      <c r="A401" s="145">
        <v>397</v>
      </c>
      <c r="B401" s="191" t="s">
        <v>1618</v>
      </c>
      <c r="C401" s="204"/>
      <c r="D401" s="186" t="s">
        <v>1619</v>
      </c>
      <c r="E401" s="185"/>
      <c r="F401" s="187"/>
      <c r="G401" s="192" t="s">
        <v>992</v>
      </c>
      <c r="H401" s="188"/>
      <c r="I401" s="188" t="s">
        <v>993</v>
      </c>
      <c r="J401" s="185"/>
      <c r="K401" s="185"/>
      <c r="L401" s="185">
        <v>5011</v>
      </c>
      <c r="M401" s="185"/>
      <c r="N401" s="185">
        <f t="shared" si="34"/>
        <v>5011</v>
      </c>
      <c r="O401" s="196">
        <v>3070</v>
      </c>
      <c r="P401" s="185"/>
      <c r="Q401" s="185"/>
      <c r="R401" s="185">
        <f t="shared" si="30"/>
        <v>0</v>
      </c>
      <c r="S401" s="185"/>
      <c r="T401" s="185">
        <f t="shared" si="31"/>
        <v>0</v>
      </c>
      <c r="U401" s="185">
        <f t="shared" si="32"/>
        <v>-1941</v>
      </c>
      <c r="V401" s="185"/>
      <c r="W401" s="185">
        <f t="shared" si="33"/>
        <v>-5011</v>
      </c>
      <c r="X401" s="185"/>
      <c r="Y401" s="185"/>
      <c r="Z401" s="185"/>
      <c r="AA401" s="185"/>
      <c r="AB401" s="185"/>
      <c r="AC401" s="185"/>
      <c r="AD401" s="185"/>
      <c r="AE401" s="185"/>
      <c r="AF401" s="185"/>
      <c r="AG401" s="185"/>
      <c r="AH401" s="145"/>
      <c r="AI401" s="145"/>
    </row>
    <row r="402" spans="1:35">
      <c r="A402" s="145">
        <v>398</v>
      </c>
      <c r="B402" s="189" t="s">
        <v>1620</v>
      </c>
      <c r="C402" s="204"/>
      <c r="D402" s="186" t="s">
        <v>1621</v>
      </c>
      <c r="E402" s="185"/>
      <c r="F402" s="187"/>
      <c r="G402" s="190" t="s">
        <v>992</v>
      </c>
      <c r="H402" s="188"/>
      <c r="I402" s="188" t="s">
        <v>993</v>
      </c>
      <c r="J402" s="185"/>
      <c r="K402" s="185"/>
      <c r="L402" s="185">
        <v>750</v>
      </c>
      <c r="M402" s="185"/>
      <c r="N402" s="185">
        <f t="shared" si="34"/>
        <v>750</v>
      </c>
      <c r="O402" s="196">
        <v>500</v>
      </c>
      <c r="P402" s="185"/>
      <c r="Q402" s="185"/>
      <c r="R402" s="185">
        <f t="shared" si="30"/>
        <v>0</v>
      </c>
      <c r="S402" s="185"/>
      <c r="T402" s="185">
        <f t="shared" si="31"/>
        <v>0</v>
      </c>
      <c r="U402" s="185">
        <f t="shared" si="32"/>
        <v>-250</v>
      </c>
      <c r="V402" s="185"/>
      <c r="W402" s="185">
        <f t="shared" si="33"/>
        <v>-750</v>
      </c>
      <c r="X402" s="185"/>
      <c r="Y402" s="185"/>
      <c r="Z402" s="185"/>
      <c r="AA402" s="185"/>
      <c r="AB402" s="185"/>
      <c r="AC402" s="185"/>
      <c r="AD402" s="185"/>
      <c r="AE402" s="185"/>
      <c r="AF402" s="185"/>
      <c r="AG402" s="185"/>
      <c r="AH402" s="145"/>
      <c r="AI402" s="145"/>
    </row>
    <row r="403" spans="1:35">
      <c r="A403" s="145">
        <v>399</v>
      </c>
      <c r="B403" s="189" t="s">
        <v>1622</v>
      </c>
      <c r="C403" s="204"/>
      <c r="D403" s="186" t="s">
        <v>1623</v>
      </c>
      <c r="E403" s="185"/>
      <c r="F403" s="187"/>
      <c r="G403" s="190" t="s">
        <v>992</v>
      </c>
      <c r="H403" s="188"/>
      <c r="I403" s="188" t="s">
        <v>993</v>
      </c>
      <c r="J403" s="185"/>
      <c r="K403" s="185"/>
      <c r="L403" s="185">
        <v>334</v>
      </c>
      <c r="M403" s="185"/>
      <c r="N403" s="185">
        <f t="shared" si="34"/>
        <v>334</v>
      </c>
      <c r="O403" s="196">
        <v>390</v>
      </c>
      <c r="P403" s="185"/>
      <c r="Q403" s="185"/>
      <c r="R403" s="185">
        <f t="shared" si="30"/>
        <v>56</v>
      </c>
      <c r="S403" s="185"/>
      <c r="T403" s="185">
        <f t="shared" si="31"/>
        <v>0</v>
      </c>
      <c r="U403" s="185">
        <f t="shared" si="32"/>
        <v>0</v>
      </c>
      <c r="V403" s="185"/>
      <c r="W403" s="185">
        <f t="shared" si="33"/>
        <v>-334</v>
      </c>
      <c r="X403" s="185"/>
      <c r="Y403" s="185"/>
      <c r="Z403" s="185"/>
      <c r="AA403" s="185"/>
      <c r="AB403" s="185"/>
      <c r="AC403" s="185"/>
      <c r="AD403" s="185"/>
      <c r="AE403" s="185"/>
      <c r="AF403" s="185"/>
      <c r="AG403" s="185"/>
      <c r="AH403" s="145"/>
      <c r="AI403" s="145"/>
    </row>
    <row r="404" spans="1:35">
      <c r="A404" s="145">
        <v>400</v>
      </c>
      <c r="B404" s="189" t="s">
        <v>1624</v>
      </c>
      <c r="C404" s="204"/>
      <c r="D404" s="186" t="s">
        <v>1625</v>
      </c>
      <c r="E404" s="185"/>
      <c r="F404" s="187"/>
      <c r="G404" s="190" t="s">
        <v>992</v>
      </c>
      <c r="H404" s="188"/>
      <c r="I404" s="188" t="s">
        <v>993</v>
      </c>
      <c r="J404" s="185"/>
      <c r="K404" s="185"/>
      <c r="L404" s="185">
        <v>50</v>
      </c>
      <c r="M404" s="185"/>
      <c r="N404" s="185">
        <f t="shared" si="34"/>
        <v>50</v>
      </c>
      <c r="O404" s="196">
        <v>0</v>
      </c>
      <c r="P404" s="185"/>
      <c r="Q404" s="185"/>
      <c r="R404" s="185">
        <f t="shared" si="30"/>
        <v>0</v>
      </c>
      <c r="S404" s="185"/>
      <c r="T404" s="185">
        <f t="shared" si="31"/>
        <v>0</v>
      </c>
      <c r="U404" s="185">
        <f t="shared" si="32"/>
        <v>-50</v>
      </c>
      <c r="V404" s="185"/>
      <c r="W404" s="185">
        <f t="shared" si="33"/>
        <v>-50</v>
      </c>
      <c r="X404" s="185"/>
      <c r="Y404" s="185"/>
      <c r="Z404" s="185"/>
      <c r="AA404" s="185"/>
      <c r="AB404" s="185"/>
      <c r="AC404" s="185"/>
      <c r="AD404" s="185"/>
      <c r="AE404" s="185"/>
      <c r="AF404" s="185"/>
      <c r="AG404" s="185"/>
      <c r="AH404" s="145"/>
      <c r="AI404" s="145"/>
    </row>
    <row r="405" spans="1:35">
      <c r="A405" s="145">
        <v>401</v>
      </c>
      <c r="B405" s="189" t="s">
        <v>1626</v>
      </c>
      <c r="C405" s="204"/>
      <c r="D405" s="186" t="s">
        <v>1627</v>
      </c>
      <c r="E405" s="185"/>
      <c r="F405" s="187"/>
      <c r="G405" s="190" t="s">
        <v>992</v>
      </c>
      <c r="H405" s="188"/>
      <c r="I405" s="188" t="s">
        <v>993</v>
      </c>
      <c r="J405" s="185"/>
      <c r="K405" s="185"/>
      <c r="L405" s="185">
        <v>140</v>
      </c>
      <c r="M405" s="185"/>
      <c r="N405" s="185">
        <f t="shared" si="34"/>
        <v>140</v>
      </c>
      <c r="O405" s="196">
        <v>2200</v>
      </c>
      <c r="P405" s="185"/>
      <c r="Q405" s="185"/>
      <c r="R405" s="185">
        <f t="shared" si="30"/>
        <v>2060</v>
      </c>
      <c r="S405" s="185"/>
      <c r="T405" s="185">
        <f t="shared" si="31"/>
        <v>0</v>
      </c>
      <c r="U405" s="185">
        <f t="shared" si="32"/>
        <v>0</v>
      </c>
      <c r="V405" s="185"/>
      <c r="W405" s="185">
        <f t="shared" si="33"/>
        <v>-140</v>
      </c>
      <c r="X405" s="185"/>
      <c r="Y405" s="185"/>
      <c r="Z405" s="185"/>
      <c r="AA405" s="185"/>
      <c r="AB405" s="185"/>
      <c r="AC405" s="185"/>
      <c r="AD405" s="185"/>
      <c r="AE405" s="185"/>
      <c r="AF405" s="185"/>
      <c r="AG405" s="185"/>
      <c r="AH405" s="145"/>
      <c r="AI405" s="145"/>
    </row>
    <row r="406" spans="1:35">
      <c r="A406" s="145">
        <v>402</v>
      </c>
      <c r="B406" s="189" t="s">
        <v>1628</v>
      </c>
      <c r="C406" s="204"/>
      <c r="D406" s="186" t="s">
        <v>1629</v>
      </c>
      <c r="E406" s="185"/>
      <c r="F406" s="187"/>
      <c r="G406" s="190" t="s">
        <v>992</v>
      </c>
      <c r="H406" s="188"/>
      <c r="I406" s="188" t="s">
        <v>993</v>
      </c>
      <c r="J406" s="185"/>
      <c r="K406" s="185"/>
      <c r="L406" s="185">
        <v>900</v>
      </c>
      <c r="M406" s="185"/>
      <c r="N406" s="185">
        <f t="shared" si="34"/>
        <v>900</v>
      </c>
      <c r="O406" s="196">
        <v>950</v>
      </c>
      <c r="P406" s="185"/>
      <c r="Q406" s="185"/>
      <c r="R406" s="185">
        <f t="shared" si="30"/>
        <v>50</v>
      </c>
      <c r="S406" s="185"/>
      <c r="T406" s="185">
        <f t="shared" si="31"/>
        <v>0</v>
      </c>
      <c r="U406" s="185">
        <f t="shared" si="32"/>
        <v>0</v>
      </c>
      <c r="V406" s="185"/>
      <c r="W406" s="185">
        <f t="shared" si="33"/>
        <v>-900</v>
      </c>
      <c r="X406" s="185"/>
      <c r="Y406" s="185"/>
      <c r="Z406" s="185"/>
      <c r="AA406" s="185"/>
      <c r="AB406" s="185"/>
      <c r="AC406" s="185"/>
      <c r="AD406" s="185"/>
      <c r="AE406" s="185"/>
      <c r="AF406" s="185"/>
      <c r="AG406" s="185"/>
      <c r="AH406" s="145"/>
      <c r="AI406" s="145"/>
    </row>
    <row r="407" spans="1:35">
      <c r="A407" s="145">
        <v>403</v>
      </c>
      <c r="B407" s="189" t="s">
        <v>1630</v>
      </c>
      <c r="C407" s="204"/>
      <c r="D407" s="186" t="s">
        <v>1631</v>
      </c>
      <c r="E407" s="185"/>
      <c r="F407" s="187"/>
      <c r="G407" s="190" t="s">
        <v>992</v>
      </c>
      <c r="H407" s="188"/>
      <c r="I407" s="188" t="s">
        <v>993</v>
      </c>
      <c r="J407" s="185"/>
      <c r="K407" s="185"/>
      <c r="L407" s="185">
        <v>5487</v>
      </c>
      <c r="M407" s="185"/>
      <c r="N407" s="185">
        <f t="shared" si="34"/>
        <v>5487</v>
      </c>
      <c r="O407" s="196">
        <v>4050</v>
      </c>
      <c r="P407" s="185"/>
      <c r="Q407" s="185"/>
      <c r="R407" s="185">
        <f t="shared" si="30"/>
        <v>0</v>
      </c>
      <c r="S407" s="185"/>
      <c r="T407" s="185">
        <f t="shared" si="31"/>
        <v>0</v>
      </c>
      <c r="U407" s="185">
        <f t="shared" si="32"/>
        <v>-1437</v>
      </c>
      <c r="V407" s="185"/>
      <c r="W407" s="185">
        <f t="shared" si="33"/>
        <v>-5487</v>
      </c>
      <c r="X407" s="185"/>
      <c r="Y407" s="185"/>
      <c r="Z407" s="185"/>
      <c r="AA407" s="185"/>
      <c r="AB407" s="185"/>
      <c r="AC407" s="185"/>
      <c r="AD407" s="185"/>
      <c r="AE407" s="185"/>
      <c r="AF407" s="185"/>
      <c r="AG407" s="185"/>
      <c r="AH407" s="145"/>
      <c r="AI407" s="145"/>
    </row>
    <row r="408" spans="1:35">
      <c r="A408" s="145">
        <v>404</v>
      </c>
      <c r="B408" s="189" t="s">
        <v>1632</v>
      </c>
      <c r="C408" s="204"/>
      <c r="D408" s="186" t="s">
        <v>1633</v>
      </c>
      <c r="E408" s="185"/>
      <c r="F408" s="187"/>
      <c r="G408" s="190" t="s">
        <v>992</v>
      </c>
      <c r="H408" s="188"/>
      <c r="I408" s="188" t="s">
        <v>993</v>
      </c>
      <c r="J408" s="185"/>
      <c r="K408" s="185"/>
      <c r="L408" s="185">
        <v>873</v>
      </c>
      <c r="M408" s="185"/>
      <c r="N408" s="185">
        <f t="shared" si="34"/>
        <v>873</v>
      </c>
      <c r="O408" s="196">
        <v>972</v>
      </c>
      <c r="P408" s="185"/>
      <c r="Q408" s="185"/>
      <c r="R408" s="185">
        <f t="shared" si="30"/>
        <v>99</v>
      </c>
      <c r="S408" s="185"/>
      <c r="T408" s="185">
        <f t="shared" si="31"/>
        <v>0</v>
      </c>
      <c r="U408" s="185">
        <f t="shared" si="32"/>
        <v>0</v>
      </c>
      <c r="V408" s="185"/>
      <c r="W408" s="185">
        <f t="shared" si="33"/>
        <v>-873</v>
      </c>
      <c r="X408" s="185"/>
      <c r="Y408" s="185"/>
      <c r="Z408" s="185"/>
      <c r="AA408" s="185"/>
      <c r="AB408" s="185"/>
      <c r="AC408" s="185"/>
      <c r="AD408" s="185"/>
      <c r="AE408" s="185"/>
      <c r="AF408" s="185"/>
      <c r="AG408" s="185"/>
      <c r="AH408" s="145"/>
      <c r="AI408" s="145"/>
    </row>
    <row r="409" spans="1:35">
      <c r="A409" s="145">
        <v>405</v>
      </c>
      <c r="B409" s="189" t="s">
        <v>1634</v>
      </c>
      <c r="C409" s="204"/>
      <c r="D409" s="186" t="s">
        <v>1635</v>
      </c>
      <c r="E409" s="185"/>
      <c r="F409" s="187"/>
      <c r="G409" s="190" t="s">
        <v>992</v>
      </c>
      <c r="H409" s="188"/>
      <c r="I409" s="188" t="s">
        <v>993</v>
      </c>
      <c r="J409" s="185"/>
      <c r="K409" s="185"/>
      <c r="L409" s="185">
        <v>774</v>
      </c>
      <c r="M409" s="185"/>
      <c r="N409" s="185">
        <f t="shared" si="34"/>
        <v>774</v>
      </c>
      <c r="O409" s="196">
        <v>488</v>
      </c>
      <c r="P409" s="185"/>
      <c r="Q409" s="185"/>
      <c r="R409" s="185">
        <f t="shared" si="30"/>
        <v>0</v>
      </c>
      <c r="S409" s="185"/>
      <c r="T409" s="185">
        <f t="shared" si="31"/>
        <v>0</v>
      </c>
      <c r="U409" s="185">
        <f t="shared" si="32"/>
        <v>-286</v>
      </c>
      <c r="V409" s="185"/>
      <c r="W409" s="185">
        <f t="shared" si="33"/>
        <v>-774</v>
      </c>
      <c r="X409" s="185"/>
      <c r="Y409" s="185"/>
      <c r="Z409" s="185"/>
      <c r="AA409" s="185"/>
      <c r="AB409" s="185"/>
      <c r="AC409" s="185"/>
      <c r="AD409" s="185"/>
      <c r="AE409" s="185"/>
      <c r="AF409" s="185"/>
      <c r="AG409" s="185"/>
      <c r="AH409" s="145"/>
      <c r="AI409" s="145"/>
    </row>
    <row r="410" spans="1:35">
      <c r="A410" s="145">
        <v>406</v>
      </c>
      <c r="B410" s="189" t="s">
        <v>681</v>
      </c>
      <c r="C410" s="204"/>
      <c r="D410" s="186" t="s">
        <v>682</v>
      </c>
      <c r="E410" s="185"/>
      <c r="F410" s="187"/>
      <c r="G410" s="190" t="s">
        <v>992</v>
      </c>
      <c r="H410" s="188"/>
      <c r="I410" s="188" t="s">
        <v>993</v>
      </c>
      <c r="J410" s="185"/>
      <c r="K410" s="185"/>
      <c r="L410" s="185">
        <v>56082</v>
      </c>
      <c r="M410" s="185"/>
      <c r="N410" s="185">
        <f t="shared" si="34"/>
        <v>56082</v>
      </c>
      <c r="O410" s="196">
        <v>7200</v>
      </c>
      <c r="P410" s="185"/>
      <c r="Q410" s="185"/>
      <c r="R410" s="185">
        <f t="shared" si="30"/>
        <v>0</v>
      </c>
      <c r="S410" s="185"/>
      <c r="T410" s="185">
        <f t="shared" si="31"/>
        <v>0</v>
      </c>
      <c r="U410" s="185">
        <f t="shared" si="32"/>
        <v>-48882</v>
      </c>
      <c r="V410" s="185"/>
      <c r="W410" s="185">
        <f t="shared" si="33"/>
        <v>-56082</v>
      </c>
      <c r="X410" s="185"/>
      <c r="Y410" s="185"/>
      <c r="Z410" s="185"/>
      <c r="AA410" s="185"/>
      <c r="AB410" s="185"/>
      <c r="AC410" s="185"/>
      <c r="AD410" s="185"/>
      <c r="AE410" s="185"/>
      <c r="AF410" s="185"/>
      <c r="AG410" s="185"/>
      <c r="AH410" s="145"/>
      <c r="AI410" s="145"/>
    </row>
    <row r="411" spans="1:35">
      <c r="A411" s="145">
        <v>407</v>
      </c>
      <c r="B411" s="189" t="s">
        <v>1636</v>
      </c>
      <c r="C411" s="204"/>
      <c r="D411" s="186" t="s">
        <v>1637</v>
      </c>
      <c r="E411" s="185"/>
      <c r="F411" s="187"/>
      <c r="G411" s="190" t="s">
        <v>992</v>
      </c>
      <c r="H411" s="188"/>
      <c r="I411" s="188" t="s">
        <v>993</v>
      </c>
      <c r="J411" s="185"/>
      <c r="K411" s="185"/>
      <c r="L411" s="185">
        <v>7214</v>
      </c>
      <c r="M411" s="185"/>
      <c r="N411" s="185">
        <f t="shared" si="34"/>
        <v>7214</v>
      </c>
      <c r="O411" s="196">
        <v>99</v>
      </c>
      <c r="P411" s="185"/>
      <c r="Q411" s="185"/>
      <c r="R411" s="185">
        <f t="shared" si="30"/>
        <v>0</v>
      </c>
      <c r="S411" s="185"/>
      <c r="T411" s="185">
        <f t="shared" si="31"/>
        <v>0</v>
      </c>
      <c r="U411" s="185">
        <f t="shared" si="32"/>
        <v>-7115</v>
      </c>
      <c r="V411" s="185"/>
      <c r="W411" s="185">
        <f t="shared" si="33"/>
        <v>-7214</v>
      </c>
      <c r="X411" s="185"/>
      <c r="Y411" s="185"/>
      <c r="Z411" s="185"/>
      <c r="AA411" s="185"/>
      <c r="AB411" s="185"/>
      <c r="AC411" s="185"/>
      <c r="AD411" s="185"/>
      <c r="AE411" s="185"/>
      <c r="AF411" s="185"/>
      <c r="AG411" s="185"/>
      <c r="AH411" s="145"/>
      <c r="AI411" s="145"/>
    </row>
    <row r="412" spans="1:35">
      <c r="A412" s="145">
        <v>408</v>
      </c>
      <c r="B412" s="189" t="s">
        <v>1638</v>
      </c>
      <c r="C412" s="204"/>
      <c r="D412" s="186" t="s">
        <v>1639</v>
      </c>
      <c r="E412" s="185"/>
      <c r="F412" s="187"/>
      <c r="G412" s="190" t="s">
        <v>992</v>
      </c>
      <c r="H412" s="188"/>
      <c r="I412" s="188" t="s">
        <v>993</v>
      </c>
      <c r="J412" s="185"/>
      <c r="K412" s="185"/>
      <c r="L412" s="185">
        <v>1299</v>
      </c>
      <c r="M412" s="185"/>
      <c r="N412" s="185">
        <f t="shared" si="34"/>
        <v>1299</v>
      </c>
      <c r="O412" s="196">
        <v>755</v>
      </c>
      <c r="P412" s="185"/>
      <c r="Q412" s="185"/>
      <c r="R412" s="185">
        <f t="shared" si="30"/>
        <v>0</v>
      </c>
      <c r="S412" s="185"/>
      <c r="T412" s="185">
        <f t="shared" si="31"/>
        <v>0</v>
      </c>
      <c r="U412" s="185">
        <f t="shared" si="32"/>
        <v>-544</v>
      </c>
      <c r="V412" s="185"/>
      <c r="W412" s="185">
        <f t="shared" si="33"/>
        <v>-1299</v>
      </c>
      <c r="X412" s="185"/>
      <c r="Y412" s="185"/>
      <c r="Z412" s="185"/>
      <c r="AA412" s="185"/>
      <c r="AB412" s="185"/>
      <c r="AC412" s="185"/>
      <c r="AD412" s="185"/>
      <c r="AE412" s="185"/>
      <c r="AF412" s="185"/>
      <c r="AG412" s="185"/>
      <c r="AH412" s="145"/>
      <c r="AI412" s="145"/>
    </row>
    <row r="413" spans="1:35">
      <c r="A413" s="145">
        <v>409</v>
      </c>
      <c r="B413" s="189" t="s">
        <v>1640</v>
      </c>
      <c r="C413" s="204"/>
      <c r="D413" s="186" t="s">
        <v>1641</v>
      </c>
      <c r="E413" s="185"/>
      <c r="F413" s="187"/>
      <c r="G413" s="190" t="s">
        <v>992</v>
      </c>
      <c r="H413" s="188"/>
      <c r="I413" s="188" t="s">
        <v>993</v>
      </c>
      <c r="J413" s="185"/>
      <c r="K413" s="185"/>
      <c r="L413" s="185">
        <v>1540</v>
      </c>
      <c r="M413" s="185"/>
      <c r="N413" s="185">
        <f t="shared" si="34"/>
        <v>1540</v>
      </c>
      <c r="O413" s="196">
        <v>800</v>
      </c>
      <c r="P413" s="185"/>
      <c r="Q413" s="185"/>
      <c r="R413" s="185">
        <f t="shared" si="30"/>
        <v>0</v>
      </c>
      <c r="S413" s="185"/>
      <c r="T413" s="185">
        <f t="shared" si="31"/>
        <v>0</v>
      </c>
      <c r="U413" s="185">
        <f t="shared" si="32"/>
        <v>-740</v>
      </c>
      <c r="V413" s="185"/>
      <c r="W413" s="185">
        <f t="shared" si="33"/>
        <v>-1540</v>
      </c>
      <c r="X413" s="185"/>
      <c r="Y413" s="185"/>
      <c r="Z413" s="185"/>
      <c r="AA413" s="185"/>
      <c r="AB413" s="185"/>
      <c r="AC413" s="185"/>
      <c r="AD413" s="185"/>
      <c r="AE413" s="185"/>
      <c r="AF413" s="185"/>
      <c r="AG413" s="185"/>
      <c r="AH413" s="145"/>
      <c r="AI413" s="145"/>
    </row>
    <row r="414" spans="1:35">
      <c r="A414" s="145">
        <v>410</v>
      </c>
      <c r="B414" s="189" t="s">
        <v>1642</v>
      </c>
      <c r="C414" s="204"/>
      <c r="D414" s="186" t="s">
        <v>1643</v>
      </c>
      <c r="E414" s="185"/>
      <c r="F414" s="187"/>
      <c r="G414" s="190" t="s">
        <v>992</v>
      </c>
      <c r="H414" s="188"/>
      <c r="I414" s="188" t="s">
        <v>993</v>
      </c>
      <c r="J414" s="185"/>
      <c r="K414" s="185"/>
      <c r="L414" s="185">
        <v>442</v>
      </c>
      <c r="M414" s="185"/>
      <c r="N414" s="185">
        <f t="shared" si="34"/>
        <v>442</v>
      </c>
      <c r="O414" s="196">
        <v>375</v>
      </c>
      <c r="P414" s="185"/>
      <c r="Q414" s="185"/>
      <c r="R414" s="185">
        <f t="shared" si="30"/>
        <v>0</v>
      </c>
      <c r="S414" s="185"/>
      <c r="T414" s="185">
        <f t="shared" si="31"/>
        <v>0</v>
      </c>
      <c r="U414" s="185">
        <f t="shared" si="32"/>
        <v>-67</v>
      </c>
      <c r="V414" s="185"/>
      <c r="W414" s="185">
        <f t="shared" si="33"/>
        <v>-442</v>
      </c>
      <c r="X414" s="185"/>
      <c r="Y414" s="185"/>
      <c r="Z414" s="185"/>
      <c r="AA414" s="185"/>
      <c r="AB414" s="185"/>
      <c r="AC414" s="185"/>
      <c r="AD414" s="185"/>
      <c r="AE414" s="185"/>
      <c r="AF414" s="185"/>
      <c r="AG414" s="185"/>
      <c r="AH414" s="145"/>
      <c r="AI414" s="145"/>
    </row>
    <row r="415" spans="1:35">
      <c r="A415" s="145">
        <v>411</v>
      </c>
      <c r="B415" s="189" t="s">
        <v>1644</v>
      </c>
      <c r="C415" s="204"/>
      <c r="D415" s="186" t="s">
        <v>1645</v>
      </c>
      <c r="E415" s="185"/>
      <c r="F415" s="187"/>
      <c r="G415" s="190" t="s">
        <v>992</v>
      </c>
      <c r="H415" s="188"/>
      <c r="I415" s="188" t="s">
        <v>993</v>
      </c>
      <c r="J415" s="185"/>
      <c r="K415" s="185"/>
      <c r="L415" s="185">
        <v>2863</v>
      </c>
      <c r="M415" s="185"/>
      <c r="N415" s="185">
        <f t="shared" si="34"/>
        <v>2863</v>
      </c>
      <c r="O415" s="196">
        <v>950</v>
      </c>
      <c r="P415" s="185"/>
      <c r="Q415" s="185"/>
      <c r="R415" s="185">
        <f t="shared" si="30"/>
        <v>0</v>
      </c>
      <c r="S415" s="185"/>
      <c r="T415" s="185">
        <f t="shared" si="31"/>
        <v>0</v>
      </c>
      <c r="U415" s="185">
        <f t="shared" si="32"/>
        <v>-1913</v>
      </c>
      <c r="V415" s="185"/>
      <c r="W415" s="185">
        <f t="shared" si="33"/>
        <v>-2863</v>
      </c>
      <c r="X415" s="185"/>
      <c r="Y415" s="185"/>
      <c r="Z415" s="185"/>
      <c r="AA415" s="185"/>
      <c r="AB415" s="185"/>
      <c r="AC415" s="185"/>
      <c r="AD415" s="185"/>
      <c r="AE415" s="185"/>
      <c r="AF415" s="185"/>
      <c r="AG415" s="185"/>
      <c r="AH415" s="145"/>
      <c r="AI415" s="145"/>
    </row>
    <row r="416" spans="1:35">
      <c r="A416" s="145">
        <v>412</v>
      </c>
      <c r="B416" s="189" t="s">
        <v>1646</v>
      </c>
      <c r="C416" s="204"/>
      <c r="D416" s="186" t="s">
        <v>1647</v>
      </c>
      <c r="E416" s="185"/>
      <c r="F416" s="187"/>
      <c r="G416" s="190" t="s">
        <v>992</v>
      </c>
      <c r="H416" s="188"/>
      <c r="I416" s="188" t="s">
        <v>993</v>
      </c>
      <c r="J416" s="185"/>
      <c r="K416" s="185"/>
      <c r="L416" s="185">
        <v>163</v>
      </c>
      <c r="M416" s="185"/>
      <c r="N416" s="185">
        <f t="shared" si="34"/>
        <v>163</v>
      </c>
      <c r="O416" s="196">
        <v>108</v>
      </c>
      <c r="P416" s="185"/>
      <c r="Q416" s="185"/>
      <c r="R416" s="185">
        <f t="shared" si="30"/>
        <v>0</v>
      </c>
      <c r="S416" s="185"/>
      <c r="T416" s="185">
        <f t="shared" si="31"/>
        <v>0</v>
      </c>
      <c r="U416" s="185">
        <f t="shared" si="32"/>
        <v>-55</v>
      </c>
      <c r="V416" s="185"/>
      <c r="W416" s="185">
        <f t="shared" si="33"/>
        <v>-163</v>
      </c>
      <c r="X416" s="185"/>
      <c r="Y416" s="185"/>
      <c r="Z416" s="185"/>
      <c r="AA416" s="185"/>
      <c r="AB416" s="185"/>
      <c r="AC416" s="185"/>
      <c r="AD416" s="185"/>
      <c r="AE416" s="185"/>
      <c r="AF416" s="185"/>
      <c r="AG416" s="185"/>
      <c r="AH416" s="145"/>
      <c r="AI416" s="145"/>
    </row>
    <row r="417" spans="1:35">
      <c r="A417" s="145">
        <v>413</v>
      </c>
      <c r="B417" s="189" t="s">
        <v>1648</v>
      </c>
      <c r="C417" s="204"/>
      <c r="D417" s="186" t="s">
        <v>1649</v>
      </c>
      <c r="E417" s="185"/>
      <c r="F417" s="187"/>
      <c r="G417" s="190" t="s">
        <v>992</v>
      </c>
      <c r="H417" s="188"/>
      <c r="I417" s="188" t="s">
        <v>993</v>
      </c>
      <c r="J417" s="185"/>
      <c r="K417" s="185"/>
      <c r="L417" s="185">
        <v>1845</v>
      </c>
      <c r="M417" s="185"/>
      <c r="N417" s="185">
        <f t="shared" si="34"/>
        <v>1845</v>
      </c>
      <c r="O417" s="196">
        <v>2248</v>
      </c>
      <c r="P417" s="185"/>
      <c r="Q417" s="185"/>
      <c r="R417" s="185">
        <f t="shared" si="30"/>
        <v>403</v>
      </c>
      <c r="S417" s="185"/>
      <c r="T417" s="185">
        <f t="shared" si="31"/>
        <v>0</v>
      </c>
      <c r="U417" s="185">
        <f t="shared" si="32"/>
        <v>0</v>
      </c>
      <c r="V417" s="185"/>
      <c r="W417" s="185">
        <f t="shared" si="33"/>
        <v>-1845</v>
      </c>
      <c r="X417" s="185"/>
      <c r="Y417" s="185"/>
      <c r="Z417" s="185"/>
      <c r="AA417" s="185"/>
      <c r="AB417" s="185"/>
      <c r="AC417" s="185"/>
      <c r="AD417" s="185"/>
      <c r="AE417" s="185"/>
      <c r="AF417" s="185"/>
      <c r="AG417" s="185"/>
      <c r="AH417" s="145"/>
      <c r="AI417" s="145"/>
    </row>
    <row r="418" spans="1:35">
      <c r="A418" s="145">
        <v>414</v>
      </c>
      <c r="B418" s="189" t="s">
        <v>1650</v>
      </c>
      <c r="C418" s="204"/>
      <c r="D418" s="186" t="s">
        <v>1651</v>
      </c>
      <c r="E418" s="185"/>
      <c r="F418" s="187"/>
      <c r="G418" s="190" t="s">
        <v>992</v>
      </c>
      <c r="H418" s="188"/>
      <c r="I418" s="188" t="s">
        <v>993</v>
      </c>
      <c r="J418" s="185"/>
      <c r="K418" s="185"/>
      <c r="L418" s="185">
        <v>182</v>
      </c>
      <c r="M418" s="185"/>
      <c r="N418" s="185">
        <f t="shared" si="34"/>
        <v>182</v>
      </c>
      <c r="O418" s="196">
        <v>89</v>
      </c>
      <c r="P418" s="185"/>
      <c r="Q418" s="185"/>
      <c r="R418" s="185">
        <f t="shared" si="30"/>
        <v>0</v>
      </c>
      <c r="S418" s="185"/>
      <c r="T418" s="185">
        <f t="shared" si="31"/>
        <v>0</v>
      </c>
      <c r="U418" s="185">
        <f t="shared" si="32"/>
        <v>-93</v>
      </c>
      <c r="V418" s="185"/>
      <c r="W418" s="185">
        <f t="shared" si="33"/>
        <v>-182</v>
      </c>
      <c r="X418" s="185"/>
      <c r="Y418" s="185"/>
      <c r="Z418" s="185"/>
      <c r="AA418" s="185"/>
      <c r="AB418" s="185"/>
      <c r="AC418" s="185"/>
      <c r="AD418" s="185"/>
      <c r="AE418" s="185"/>
      <c r="AF418" s="185"/>
      <c r="AG418" s="185"/>
      <c r="AH418" s="145"/>
      <c r="AI418" s="145"/>
    </row>
    <row r="419" spans="1:35">
      <c r="A419" s="145">
        <v>415</v>
      </c>
      <c r="B419" s="189" t="s">
        <v>1652</v>
      </c>
      <c r="C419" s="204"/>
      <c r="D419" s="186" t="s">
        <v>1653</v>
      </c>
      <c r="E419" s="185"/>
      <c r="F419" s="187"/>
      <c r="G419" s="190" t="s">
        <v>992</v>
      </c>
      <c r="H419" s="188"/>
      <c r="I419" s="188" t="s">
        <v>993</v>
      </c>
      <c r="J419" s="185"/>
      <c r="K419" s="185"/>
      <c r="L419" s="185">
        <v>225</v>
      </c>
      <c r="M419" s="185"/>
      <c r="N419" s="185">
        <f t="shared" si="34"/>
        <v>225</v>
      </c>
      <c r="O419" s="196">
        <v>573</v>
      </c>
      <c r="P419" s="185"/>
      <c r="Q419" s="185"/>
      <c r="R419" s="185">
        <f t="shared" si="30"/>
        <v>348</v>
      </c>
      <c r="S419" s="185"/>
      <c r="T419" s="185">
        <f t="shared" si="31"/>
        <v>0</v>
      </c>
      <c r="U419" s="185">
        <f t="shared" si="32"/>
        <v>0</v>
      </c>
      <c r="V419" s="185"/>
      <c r="W419" s="185">
        <f t="shared" si="33"/>
        <v>-225</v>
      </c>
      <c r="X419" s="185"/>
      <c r="Y419" s="185"/>
      <c r="Z419" s="185"/>
      <c r="AA419" s="185"/>
      <c r="AB419" s="185"/>
      <c r="AC419" s="185"/>
      <c r="AD419" s="185"/>
      <c r="AE419" s="185"/>
      <c r="AF419" s="185"/>
      <c r="AG419" s="185"/>
      <c r="AH419" s="145"/>
      <c r="AI419" s="145"/>
    </row>
    <row r="420" spans="1:35">
      <c r="A420" s="145">
        <v>416</v>
      </c>
      <c r="B420" s="189" t="s">
        <v>1654</v>
      </c>
      <c r="C420" s="204"/>
      <c r="D420" s="186" t="s">
        <v>1655</v>
      </c>
      <c r="E420" s="185"/>
      <c r="F420" s="187"/>
      <c r="G420" s="190" t="s">
        <v>992</v>
      </c>
      <c r="H420" s="188"/>
      <c r="I420" s="188" t="s">
        <v>993</v>
      </c>
      <c r="J420" s="185"/>
      <c r="K420" s="185"/>
      <c r="L420" s="185">
        <v>19</v>
      </c>
      <c r="M420" s="185"/>
      <c r="N420" s="185">
        <f t="shared" si="34"/>
        <v>19</v>
      </c>
      <c r="O420" s="196">
        <v>550</v>
      </c>
      <c r="P420" s="185"/>
      <c r="Q420" s="185"/>
      <c r="R420" s="185">
        <f t="shared" si="30"/>
        <v>531</v>
      </c>
      <c r="S420" s="185"/>
      <c r="T420" s="185">
        <f t="shared" si="31"/>
        <v>0</v>
      </c>
      <c r="U420" s="185">
        <f t="shared" si="32"/>
        <v>0</v>
      </c>
      <c r="V420" s="185"/>
      <c r="W420" s="185">
        <f t="shared" si="33"/>
        <v>-19</v>
      </c>
      <c r="X420" s="185"/>
      <c r="Y420" s="185"/>
      <c r="Z420" s="185"/>
      <c r="AA420" s="185"/>
      <c r="AB420" s="185"/>
      <c r="AC420" s="185"/>
      <c r="AD420" s="185"/>
      <c r="AE420" s="185"/>
      <c r="AF420" s="185"/>
      <c r="AG420" s="185"/>
      <c r="AH420" s="145"/>
      <c r="AI420" s="145"/>
    </row>
    <row r="421" spans="1:35">
      <c r="A421" s="145">
        <v>417</v>
      </c>
      <c r="B421" s="189" t="s">
        <v>1656</v>
      </c>
      <c r="C421" s="204"/>
      <c r="D421" s="186" t="s">
        <v>1657</v>
      </c>
      <c r="E421" s="185"/>
      <c r="F421" s="187"/>
      <c r="G421" s="190" t="s">
        <v>992</v>
      </c>
      <c r="H421" s="188"/>
      <c r="I421" s="188" t="s">
        <v>993</v>
      </c>
      <c r="J421" s="185"/>
      <c r="K421" s="185"/>
      <c r="L421" s="185">
        <v>73</v>
      </c>
      <c r="M421" s="185"/>
      <c r="N421" s="185">
        <f t="shared" si="34"/>
        <v>73</v>
      </c>
      <c r="O421" s="196">
        <v>104</v>
      </c>
      <c r="P421" s="185"/>
      <c r="Q421" s="185"/>
      <c r="R421" s="185">
        <f t="shared" si="30"/>
        <v>31</v>
      </c>
      <c r="S421" s="185"/>
      <c r="T421" s="185">
        <f t="shared" si="31"/>
        <v>0</v>
      </c>
      <c r="U421" s="185">
        <f t="shared" si="32"/>
        <v>0</v>
      </c>
      <c r="V421" s="185"/>
      <c r="W421" s="185">
        <f t="shared" si="33"/>
        <v>-73</v>
      </c>
      <c r="X421" s="185"/>
      <c r="Y421" s="185"/>
      <c r="Z421" s="185"/>
      <c r="AA421" s="185"/>
      <c r="AB421" s="185"/>
      <c r="AC421" s="185"/>
      <c r="AD421" s="185"/>
      <c r="AE421" s="185"/>
      <c r="AF421" s="185"/>
      <c r="AG421" s="185"/>
      <c r="AH421" s="145"/>
      <c r="AI421" s="145"/>
    </row>
    <row r="422" spans="1:35">
      <c r="A422" s="145">
        <v>418</v>
      </c>
      <c r="B422" s="189" t="s">
        <v>1658</v>
      </c>
      <c r="C422" s="204"/>
      <c r="D422" s="186" t="s">
        <v>1659</v>
      </c>
      <c r="E422" s="185"/>
      <c r="F422" s="187"/>
      <c r="G422" s="190" t="s">
        <v>992</v>
      </c>
      <c r="H422" s="188"/>
      <c r="I422" s="188" t="s">
        <v>993</v>
      </c>
      <c r="J422" s="185"/>
      <c r="K422" s="185"/>
      <c r="L422" s="185">
        <v>50</v>
      </c>
      <c r="M422" s="185"/>
      <c r="N422" s="185">
        <f t="shared" si="34"/>
        <v>50</v>
      </c>
      <c r="O422" s="196">
        <v>144</v>
      </c>
      <c r="P422" s="185"/>
      <c r="Q422" s="185"/>
      <c r="R422" s="185">
        <f t="shared" si="30"/>
        <v>94</v>
      </c>
      <c r="S422" s="185"/>
      <c r="T422" s="185">
        <f t="shared" si="31"/>
        <v>0</v>
      </c>
      <c r="U422" s="185">
        <f t="shared" si="32"/>
        <v>0</v>
      </c>
      <c r="V422" s="185"/>
      <c r="W422" s="185">
        <f t="shared" si="33"/>
        <v>-50</v>
      </c>
      <c r="X422" s="185"/>
      <c r="Y422" s="185"/>
      <c r="Z422" s="185"/>
      <c r="AA422" s="185"/>
      <c r="AB422" s="185"/>
      <c r="AC422" s="185"/>
      <c r="AD422" s="185"/>
      <c r="AE422" s="185"/>
      <c r="AF422" s="185"/>
      <c r="AG422" s="185"/>
      <c r="AH422" s="145"/>
      <c r="AI422" s="145"/>
    </row>
    <row r="423" spans="1:35">
      <c r="A423" s="145">
        <v>419</v>
      </c>
      <c r="B423" s="189" t="s">
        <v>1660</v>
      </c>
      <c r="C423" s="204"/>
      <c r="D423" s="186" t="s">
        <v>1661</v>
      </c>
      <c r="E423" s="185"/>
      <c r="F423" s="187"/>
      <c r="G423" s="190" t="s">
        <v>992</v>
      </c>
      <c r="H423" s="188"/>
      <c r="I423" s="188" t="s">
        <v>993</v>
      </c>
      <c r="J423" s="185"/>
      <c r="K423" s="185"/>
      <c r="L423" s="185">
        <v>150</v>
      </c>
      <c r="M423" s="185"/>
      <c r="N423" s="185">
        <f t="shared" si="34"/>
        <v>150</v>
      </c>
      <c r="O423" s="196">
        <v>0</v>
      </c>
      <c r="P423" s="185"/>
      <c r="Q423" s="185"/>
      <c r="R423" s="185">
        <f t="shared" si="30"/>
        <v>0</v>
      </c>
      <c r="S423" s="185"/>
      <c r="T423" s="185">
        <f t="shared" si="31"/>
        <v>0</v>
      </c>
      <c r="U423" s="185">
        <f t="shared" si="32"/>
        <v>-150</v>
      </c>
      <c r="V423" s="185"/>
      <c r="W423" s="185">
        <f t="shared" si="33"/>
        <v>-150</v>
      </c>
      <c r="X423" s="185"/>
      <c r="Y423" s="185"/>
      <c r="Z423" s="185"/>
      <c r="AA423" s="185"/>
      <c r="AB423" s="185"/>
      <c r="AC423" s="185"/>
      <c r="AD423" s="185"/>
      <c r="AE423" s="185"/>
      <c r="AF423" s="185"/>
      <c r="AG423" s="185"/>
      <c r="AH423" s="145"/>
      <c r="AI423" s="145"/>
    </row>
    <row r="424" spans="1:35">
      <c r="A424" s="145">
        <v>420</v>
      </c>
      <c r="B424" s="189" t="s">
        <v>1662</v>
      </c>
      <c r="C424" s="204"/>
      <c r="D424" s="186" t="s">
        <v>1663</v>
      </c>
      <c r="E424" s="185"/>
      <c r="F424" s="187"/>
      <c r="G424" s="190" t="s">
        <v>992</v>
      </c>
      <c r="H424" s="188"/>
      <c r="I424" s="188" t="s">
        <v>993</v>
      </c>
      <c r="J424" s="185"/>
      <c r="K424" s="185"/>
      <c r="L424" s="185">
        <v>1</v>
      </c>
      <c r="M424" s="185"/>
      <c r="N424" s="185">
        <f t="shared" si="34"/>
        <v>1</v>
      </c>
      <c r="O424" s="196">
        <v>0</v>
      </c>
      <c r="P424" s="185"/>
      <c r="Q424" s="185"/>
      <c r="R424" s="185">
        <f t="shared" si="30"/>
        <v>0</v>
      </c>
      <c r="S424" s="185"/>
      <c r="T424" s="185">
        <f t="shared" si="31"/>
        <v>0</v>
      </c>
      <c r="U424" s="185">
        <f t="shared" si="32"/>
        <v>-1</v>
      </c>
      <c r="V424" s="185"/>
      <c r="W424" s="185">
        <f t="shared" si="33"/>
        <v>-1</v>
      </c>
      <c r="X424" s="185"/>
      <c r="Y424" s="185"/>
      <c r="Z424" s="185"/>
      <c r="AA424" s="185"/>
      <c r="AB424" s="185"/>
      <c r="AC424" s="185"/>
      <c r="AD424" s="185"/>
      <c r="AE424" s="185"/>
      <c r="AF424" s="185"/>
      <c r="AG424" s="185"/>
      <c r="AH424" s="145"/>
      <c r="AI424" s="145"/>
    </row>
    <row r="425" spans="1:35">
      <c r="A425" s="145">
        <v>421</v>
      </c>
      <c r="B425" s="189" t="s">
        <v>1664</v>
      </c>
      <c r="C425" s="204"/>
      <c r="D425" s="186" t="s">
        <v>1665</v>
      </c>
      <c r="E425" s="185"/>
      <c r="F425" s="187"/>
      <c r="G425" s="190" t="s">
        <v>992</v>
      </c>
      <c r="H425" s="188"/>
      <c r="I425" s="188" t="s">
        <v>993</v>
      </c>
      <c r="J425" s="185"/>
      <c r="K425" s="185"/>
      <c r="L425" s="185">
        <v>28</v>
      </c>
      <c r="M425" s="185"/>
      <c r="N425" s="185">
        <f t="shared" si="34"/>
        <v>28</v>
      </c>
      <c r="O425" s="196">
        <v>32</v>
      </c>
      <c r="P425" s="185"/>
      <c r="Q425" s="185"/>
      <c r="R425" s="185">
        <f t="shared" si="30"/>
        <v>4</v>
      </c>
      <c r="S425" s="185"/>
      <c r="T425" s="185">
        <f t="shared" si="31"/>
        <v>0</v>
      </c>
      <c r="U425" s="185">
        <f t="shared" si="32"/>
        <v>0</v>
      </c>
      <c r="V425" s="185"/>
      <c r="W425" s="185">
        <f t="shared" si="33"/>
        <v>-28</v>
      </c>
      <c r="X425" s="185"/>
      <c r="Y425" s="185"/>
      <c r="Z425" s="185"/>
      <c r="AA425" s="185"/>
      <c r="AB425" s="185"/>
      <c r="AC425" s="185"/>
      <c r="AD425" s="185"/>
      <c r="AE425" s="185"/>
      <c r="AF425" s="185"/>
      <c r="AG425" s="185"/>
      <c r="AH425" s="145"/>
      <c r="AI425" s="145"/>
    </row>
    <row r="426" spans="1:35">
      <c r="A426" s="145">
        <v>422</v>
      </c>
      <c r="B426" s="189" t="s">
        <v>1666</v>
      </c>
      <c r="C426" s="204"/>
      <c r="D426" s="186" t="s">
        <v>1667</v>
      </c>
      <c r="E426" s="185"/>
      <c r="F426" s="187"/>
      <c r="G426" s="190" t="s">
        <v>992</v>
      </c>
      <c r="H426" s="188"/>
      <c r="I426" s="188" t="s">
        <v>993</v>
      </c>
      <c r="J426" s="185"/>
      <c r="K426" s="185"/>
      <c r="L426" s="185">
        <v>2</v>
      </c>
      <c r="M426" s="185"/>
      <c r="N426" s="185">
        <f t="shared" si="34"/>
        <v>2</v>
      </c>
      <c r="O426" s="196">
        <v>0</v>
      </c>
      <c r="P426" s="185"/>
      <c r="Q426" s="185"/>
      <c r="R426" s="185">
        <f t="shared" si="30"/>
        <v>0</v>
      </c>
      <c r="S426" s="185"/>
      <c r="T426" s="185">
        <f t="shared" si="31"/>
        <v>0</v>
      </c>
      <c r="U426" s="185">
        <f t="shared" si="32"/>
        <v>-2</v>
      </c>
      <c r="V426" s="185"/>
      <c r="W426" s="185">
        <f t="shared" si="33"/>
        <v>-2</v>
      </c>
      <c r="X426" s="185"/>
      <c r="Y426" s="185"/>
      <c r="Z426" s="185"/>
      <c r="AA426" s="185"/>
      <c r="AB426" s="185"/>
      <c r="AC426" s="185"/>
      <c r="AD426" s="185"/>
      <c r="AE426" s="185"/>
      <c r="AF426" s="185"/>
      <c r="AG426" s="185"/>
      <c r="AH426" s="145"/>
      <c r="AI426" s="145"/>
    </row>
    <row r="427" spans="1:35">
      <c r="A427" s="145">
        <v>423</v>
      </c>
      <c r="B427" s="189" t="s">
        <v>1668</v>
      </c>
      <c r="C427" s="204"/>
      <c r="D427" s="186" t="s">
        <v>1669</v>
      </c>
      <c r="E427" s="185"/>
      <c r="F427" s="187"/>
      <c r="G427" s="190" t="s">
        <v>992</v>
      </c>
      <c r="H427" s="188"/>
      <c r="I427" s="188" t="s">
        <v>993</v>
      </c>
      <c r="J427" s="185"/>
      <c r="K427" s="185"/>
      <c r="L427" s="185">
        <v>54</v>
      </c>
      <c r="M427" s="185"/>
      <c r="N427" s="185">
        <f t="shared" si="34"/>
        <v>54</v>
      </c>
      <c r="O427" s="196">
        <v>0</v>
      </c>
      <c r="P427" s="185"/>
      <c r="Q427" s="185"/>
      <c r="R427" s="185">
        <f t="shared" si="30"/>
        <v>0</v>
      </c>
      <c r="S427" s="185"/>
      <c r="T427" s="185">
        <f t="shared" si="31"/>
        <v>0</v>
      </c>
      <c r="U427" s="185">
        <f t="shared" si="32"/>
        <v>-54</v>
      </c>
      <c r="V427" s="185"/>
      <c r="W427" s="185">
        <f t="shared" si="33"/>
        <v>-54</v>
      </c>
      <c r="X427" s="185"/>
      <c r="Y427" s="185"/>
      <c r="Z427" s="185"/>
      <c r="AA427" s="185"/>
      <c r="AB427" s="185"/>
      <c r="AC427" s="185"/>
      <c r="AD427" s="185"/>
      <c r="AE427" s="185"/>
      <c r="AF427" s="185"/>
      <c r="AG427" s="185"/>
      <c r="AH427" s="145"/>
      <c r="AI427" s="145"/>
    </row>
    <row r="428" spans="1:35">
      <c r="A428" s="145">
        <v>424</v>
      </c>
      <c r="B428" s="189" t="s">
        <v>1670</v>
      </c>
      <c r="C428" s="204"/>
      <c r="D428" s="186" t="s">
        <v>1671</v>
      </c>
      <c r="E428" s="185"/>
      <c r="F428" s="187"/>
      <c r="G428" s="190" t="s">
        <v>992</v>
      </c>
      <c r="H428" s="188"/>
      <c r="I428" s="188" t="s">
        <v>993</v>
      </c>
      <c r="J428" s="185"/>
      <c r="K428" s="185"/>
      <c r="L428" s="185">
        <v>959</v>
      </c>
      <c r="M428" s="185"/>
      <c r="N428" s="185">
        <f t="shared" si="34"/>
        <v>959</v>
      </c>
      <c r="O428" s="196">
        <v>793</v>
      </c>
      <c r="P428" s="185"/>
      <c r="Q428" s="185"/>
      <c r="R428" s="185">
        <f t="shared" si="30"/>
        <v>0</v>
      </c>
      <c r="S428" s="185"/>
      <c r="T428" s="185">
        <f t="shared" si="31"/>
        <v>0</v>
      </c>
      <c r="U428" s="185">
        <f t="shared" si="32"/>
        <v>-166</v>
      </c>
      <c r="V428" s="185"/>
      <c r="W428" s="185">
        <f t="shared" si="33"/>
        <v>-959</v>
      </c>
      <c r="X428" s="185"/>
      <c r="Y428" s="185"/>
      <c r="Z428" s="185"/>
      <c r="AA428" s="185"/>
      <c r="AB428" s="185"/>
      <c r="AC428" s="185"/>
      <c r="AD428" s="185"/>
      <c r="AE428" s="185"/>
      <c r="AF428" s="185"/>
      <c r="AG428" s="185"/>
      <c r="AH428" s="145"/>
      <c r="AI428" s="145"/>
    </row>
    <row r="429" spans="1:35">
      <c r="A429" s="145">
        <v>425</v>
      </c>
      <c r="B429" s="189" t="s">
        <v>1672</v>
      </c>
      <c r="C429" s="204"/>
      <c r="D429" s="186" t="s">
        <v>1673</v>
      </c>
      <c r="E429" s="185"/>
      <c r="F429" s="187"/>
      <c r="G429" s="190" t="s">
        <v>992</v>
      </c>
      <c r="H429" s="188"/>
      <c r="I429" s="188" t="s">
        <v>993</v>
      </c>
      <c r="J429" s="185"/>
      <c r="K429" s="185"/>
      <c r="L429" s="185">
        <v>26</v>
      </c>
      <c r="M429" s="185"/>
      <c r="N429" s="185">
        <f t="shared" si="34"/>
        <v>26</v>
      </c>
      <c r="O429" s="196">
        <v>27</v>
      </c>
      <c r="P429" s="185"/>
      <c r="Q429" s="185"/>
      <c r="R429" s="185">
        <f t="shared" si="30"/>
        <v>1</v>
      </c>
      <c r="S429" s="185"/>
      <c r="T429" s="185">
        <f t="shared" si="31"/>
        <v>0</v>
      </c>
      <c r="U429" s="185">
        <f t="shared" si="32"/>
        <v>0</v>
      </c>
      <c r="V429" s="185"/>
      <c r="W429" s="185">
        <f t="shared" si="33"/>
        <v>-26</v>
      </c>
      <c r="X429" s="185"/>
      <c r="Y429" s="185"/>
      <c r="Z429" s="185"/>
      <c r="AA429" s="185"/>
      <c r="AB429" s="185"/>
      <c r="AC429" s="185"/>
      <c r="AD429" s="185"/>
      <c r="AE429" s="185"/>
      <c r="AF429" s="185"/>
      <c r="AG429" s="185"/>
      <c r="AH429" s="145"/>
      <c r="AI429" s="145"/>
    </row>
    <row r="430" spans="1:35">
      <c r="A430" s="145">
        <v>426</v>
      </c>
      <c r="B430" s="189" t="s">
        <v>1674</v>
      </c>
      <c r="C430" s="204"/>
      <c r="D430" s="186" t="s">
        <v>1675</v>
      </c>
      <c r="E430" s="185"/>
      <c r="F430" s="187"/>
      <c r="G430" s="190" t="s">
        <v>992</v>
      </c>
      <c r="H430" s="188"/>
      <c r="I430" s="188" t="s">
        <v>993</v>
      </c>
      <c r="J430" s="185"/>
      <c r="K430" s="185"/>
      <c r="L430" s="185">
        <v>661</v>
      </c>
      <c r="M430" s="185"/>
      <c r="N430" s="185">
        <f t="shared" si="34"/>
        <v>661</v>
      </c>
      <c r="O430" s="196">
        <v>728</v>
      </c>
      <c r="P430" s="185"/>
      <c r="Q430" s="185"/>
      <c r="R430" s="185">
        <f t="shared" si="30"/>
        <v>67</v>
      </c>
      <c r="S430" s="185"/>
      <c r="T430" s="185">
        <f t="shared" si="31"/>
        <v>0</v>
      </c>
      <c r="U430" s="185">
        <f t="shared" si="32"/>
        <v>0</v>
      </c>
      <c r="V430" s="185"/>
      <c r="W430" s="185">
        <f t="shared" si="33"/>
        <v>-661</v>
      </c>
      <c r="X430" s="185"/>
      <c r="Y430" s="185"/>
      <c r="Z430" s="185"/>
      <c r="AA430" s="185"/>
      <c r="AB430" s="185"/>
      <c r="AC430" s="185"/>
      <c r="AD430" s="185"/>
      <c r="AE430" s="185"/>
      <c r="AF430" s="185"/>
      <c r="AG430" s="185"/>
      <c r="AH430" s="145"/>
      <c r="AI430" s="145"/>
    </row>
    <row r="431" spans="1:35">
      <c r="A431" s="145">
        <v>427</v>
      </c>
      <c r="B431" s="189" t="s">
        <v>1676</v>
      </c>
      <c r="C431" s="204"/>
      <c r="D431" s="186" t="s">
        <v>1677</v>
      </c>
      <c r="E431" s="185"/>
      <c r="F431" s="187"/>
      <c r="G431" s="190" t="s">
        <v>992</v>
      </c>
      <c r="H431" s="188"/>
      <c r="I431" s="188" t="s">
        <v>993</v>
      </c>
      <c r="J431" s="185"/>
      <c r="K431" s="185"/>
      <c r="L431" s="185">
        <v>33</v>
      </c>
      <c r="M431" s="185"/>
      <c r="N431" s="185">
        <f t="shared" si="34"/>
        <v>33</v>
      </c>
      <c r="O431" s="196">
        <v>22</v>
      </c>
      <c r="P431" s="185"/>
      <c r="Q431" s="185"/>
      <c r="R431" s="185">
        <f t="shared" si="30"/>
        <v>0</v>
      </c>
      <c r="S431" s="185"/>
      <c r="T431" s="185">
        <f t="shared" si="31"/>
        <v>0</v>
      </c>
      <c r="U431" s="185">
        <f t="shared" si="32"/>
        <v>-11</v>
      </c>
      <c r="V431" s="185"/>
      <c r="W431" s="185">
        <f t="shared" si="33"/>
        <v>-33</v>
      </c>
      <c r="X431" s="185"/>
      <c r="Y431" s="185"/>
      <c r="Z431" s="185"/>
      <c r="AA431" s="185"/>
      <c r="AB431" s="185"/>
      <c r="AC431" s="185"/>
      <c r="AD431" s="185"/>
      <c r="AE431" s="185"/>
      <c r="AF431" s="185"/>
      <c r="AG431" s="185"/>
      <c r="AH431" s="145"/>
      <c r="AI431" s="145"/>
    </row>
    <row r="432" spans="1:35">
      <c r="A432" s="145">
        <v>428</v>
      </c>
      <c r="B432" s="189" t="s">
        <v>1678</v>
      </c>
      <c r="C432" s="204"/>
      <c r="D432" s="186" t="s">
        <v>1679</v>
      </c>
      <c r="E432" s="185"/>
      <c r="F432" s="187"/>
      <c r="G432" s="190" t="s">
        <v>992</v>
      </c>
      <c r="H432" s="188"/>
      <c r="I432" s="188" t="s">
        <v>993</v>
      </c>
      <c r="J432" s="185"/>
      <c r="K432" s="185"/>
      <c r="L432" s="185">
        <v>2</v>
      </c>
      <c r="M432" s="185"/>
      <c r="N432" s="185">
        <f t="shared" si="34"/>
        <v>2</v>
      </c>
      <c r="O432" s="196">
        <v>1</v>
      </c>
      <c r="P432" s="185"/>
      <c r="Q432" s="185"/>
      <c r="R432" s="185">
        <f t="shared" si="30"/>
        <v>0</v>
      </c>
      <c r="S432" s="185"/>
      <c r="T432" s="185">
        <f t="shared" si="31"/>
        <v>0</v>
      </c>
      <c r="U432" s="185">
        <f t="shared" si="32"/>
        <v>-1</v>
      </c>
      <c r="V432" s="185"/>
      <c r="W432" s="185">
        <f t="shared" si="33"/>
        <v>-2</v>
      </c>
      <c r="X432" s="185"/>
      <c r="Y432" s="185"/>
      <c r="Z432" s="185"/>
      <c r="AA432" s="185"/>
      <c r="AB432" s="185"/>
      <c r="AC432" s="185"/>
      <c r="AD432" s="185"/>
      <c r="AE432" s="185"/>
      <c r="AF432" s="185"/>
      <c r="AG432" s="185"/>
      <c r="AH432" s="145"/>
      <c r="AI432" s="145"/>
    </row>
    <row r="433" spans="1:35">
      <c r="A433" s="145">
        <v>429</v>
      </c>
      <c r="B433" s="189" t="s">
        <v>1680</v>
      </c>
      <c r="C433" s="204"/>
      <c r="D433" s="186" t="s">
        <v>1681</v>
      </c>
      <c r="E433" s="185"/>
      <c r="F433" s="187"/>
      <c r="G433" s="190" t="s">
        <v>992</v>
      </c>
      <c r="H433" s="188"/>
      <c r="I433" s="188" t="s">
        <v>993</v>
      </c>
      <c r="J433" s="185"/>
      <c r="K433" s="185"/>
      <c r="L433" s="185">
        <v>9</v>
      </c>
      <c r="M433" s="185"/>
      <c r="N433" s="185">
        <f t="shared" si="34"/>
        <v>9</v>
      </c>
      <c r="O433" s="196">
        <v>0</v>
      </c>
      <c r="P433" s="185"/>
      <c r="Q433" s="185"/>
      <c r="R433" s="185">
        <f t="shared" si="30"/>
        <v>0</v>
      </c>
      <c r="S433" s="185"/>
      <c r="T433" s="185">
        <f t="shared" si="31"/>
        <v>0</v>
      </c>
      <c r="U433" s="185">
        <f t="shared" si="32"/>
        <v>-9</v>
      </c>
      <c r="V433" s="185"/>
      <c r="W433" s="185">
        <f t="shared" si="33"/>
        <v>-9</v>
      </c>
      <c r="X433" s="185"/>
      <c r="Y433" s="185"/>
      <c r="Z433" s="185"/>
      <c r="AA433" s="185"/>
      <c r="AB433" s="185"/>
      <c r="AC433" s="185"/>
      <c r="AD433" s="185"/>
      <c r="AE433" s="185"/>
      <c r="AF433" s="185"/>
      <c r="AG433" s="185"/>
      <c r="AH433" s="145"/>
      <c r="AI433" s="145"/>
    </row>
    <row r="434" spans="1:35">
      <c r="A434" s="145">
        <v>430</v>
      </c>
      <c r="B434" s="189" t="s">
        <v>1682</v>
      </c>
      <c r="C434" s="204"/>
      <c r="D434" s="186" t="s">
        <v>1683</v>
      </c>
      <c r="E434" s="185"/>
      <c r="F434" s="187"/>
      <c r="G434" s="190" t="s">
        <v>992</v>
      </c>
      <c r="H434" s="188"/>
      <c r="I434" s="188" t="s">
        <v>993</v>
      </c>
      <c r="J434" s="185"/>
      <c r="K434" s="185"/>
      <c r="L434" s="185">
        <v>3</v>
      </c>
      <c r="M434" s="185"/>
      <c r="N434" s="185">
        <f t="shared" si="34"/>
        <v>3</v>
      </c>
      <c r="O434" s="196">
        <v>0</v>
      </c>
      <c r="P434" s="185"/>
      <c r="Q434" s="185"/>
      <c r="R434" s="185">
        <f t="shared" si="30"/>
        <v>0</v>
      </c>
      <c r="S434" s="185"/>
      <c r="T434" s="185">
        <f t="shared" si="31"/>
        <v>0</v>
      </c>
      <c r="U434" s="185">
        <f t="shared" si="32"/>
        <v>-3</v>
      </c>
      <c r="V434" s="185"/>
      <c r="W434" s="185">
        <f t="shared" si="33"/>
        <v>-3</v>
      </c>
      <c r="X434" s="185"/>
      <c r="Y434" s="185"/>
      <c r="Z434" s="185"/>
      <c r="AA434" s="185"/>
      <c r="AB434" s="185"/>
      <c r="AC434" s="185"/>
      <c r="AD434" s="185"/>
      <c r="AE434" s="185"/>
      <c r="AF434" s="185"/>
      <c r="AG434" s="185"/>
      <c r="AH434" s="145"/>
      <c r="AI434" s="145"/>
    </row>
    <row r="435" spans="1:35">
      <c r="A435" s="145">
        <v>431</v>
      </c>
      <c r="B435" s="189" t="s">
        <v>1684</v>
      </c>
      <c r="C435" s="204"/>
      <c r="D435" s="186" t="s">
        <v>1685</v>
      </c>
      <c r="E435" s="185"/>
      <c r="F435" s="187"/>
      <c r="G435" s="190" t="s">
        <v>992</v>
      </c>
      <c r="H435" s="188"/>
      <c r="I435" s="188" t="s">
        <v>993</v>
      </c>
      <c r="J435" s="185"/>
      <c r="K435" s="185"/>
      <c r="L435" s="185">
        <v>9</v>
      </c>
      <c r="M435" s="185"/>
      <c r="N435" s="185">
        <f t="shared" si="34"/>
        <v>9</v>
      </c>
      <c r="O435" s="196">
        <v>4</v>
      </c>
      <c r="P435" s="185"/>
      <c r="Q435" s="185"/>
      <c r="R435" s="185">
        <f t="shared" si="30"/>
        <v>0</v>
      </c>
      <c r="S435" s="185"/>
      <c r="T435" s="185">
        <f t="shared" si="31"/>
        <v>0</v>
      </c>
      <c r="U435" s="185">
        <f t="shared" si="32"/>
        <v>-5</v>
      </c>
      <c r="V435" s="185"/>
      <c r="W435" s="185">
        <f t="shared" si="33"/>
        <v>-9</v>
      </c>
      <c r="X435" s="185"/>
      <c r="Y435" s="185"/>
      <c r="Z435" s="185"/>
      <c r="AA435" s="185"/>
      <c r="AB435" s="185"/>
      <c r="AC435" s="185"/>
      <c r="AD435" s="185"/>
      <c r="AE435" s="185"/>
      <c r="AF435" s="185"/>
      <c r="AG435" s="185"/>
      <c r="AH435" s="145"/>
      <c r="AI435" s="145"/>
    </row>
    <row r="436" spans="1:35">
      <c r="A436" s="145">
        <v>432</v>
      </c>
      <c r="B436" s="189" t="s">
        <v>1686</v>
      </c>
      <c r="C436" s="204"/>
      <c r="D436" s="186" t="s">
        <v>1687</v>
      </c>
      <c r="E436" s="185"/>
      <c r="F436" s="187"/>
      <c r="G436" s="190" t="s">
        <v>992</v>
      </c>
      <c r="H436" s="188"/>
      <c r="I436" s="188" t="s">
        <v>993</v>
      </c>
      <c r="J436" s="185"/>
      <c r="K436" s="185"/>
      <c r="L436" s="185">
        <v>23</v>
      </c>
      <c r="M436" s="185"/>
      <c r="N436" s="185">
        <f t="shared" si="34"/>
        <v>23</v>
      </c>
      <c r="O436" s="196">
        <v>0</v>
      </c>
      <c r="P436" s="185"/>
      <c r="Q436" s="185"/>
      <c r="R436" s="185">
        <f t="shared" si="30"/>
        <v>0</v>
      </c>
      <c r="S436" s="185"/>
      <c r="T436" s="185">
        <f t="shared" si="31"/>
        <v>0</v>
      </c>
      <c r="U436" s="185">
        <f t="shared" si="32"/>
        <v>-23</v>
      </c>
      <c r="V436" s="185"/>
      <c r="W436" s="185">
        <f t="shared" si="33"/>
        <v>-23</v>
      </c>
      <c r="X436" s="185"/>
      <c r="Y436" s="185"/>
      <c r="Z436" s="185"/>
      <c r="AA436" s="185"/>
      <c r="AB436" s="185"/>
      <c r="AC436" s="185"/>
      <c r="AD436" s="185"/>
      <c r="AE436" s="185"/>
      <c r="AF436" s="185"/>
      <c r="AG436" s="185"/>
      <c r="AH436" s="145"/>
      <c r="AI436" s="145"/>
    </row>
    <row r="437" spans="1:35">
      <c r="A437" s="145">
        <v>433</v>
      </c>
      <c r="B437" s="189" t="s">
        <v>1688</v>
      </c>
      <c r="C437" s="204"/>
      <c r="D437" s="186" t="s">
        <v>1689</v>
      </c>
      <c r="E437" s="185"/>
      <c r="F437" s="187"/>
      <c r="G437" s="190" t="s">
        <v>992</v>
      </c>
      <c r="H437" s="188"/>
      <c r="I437" s="188" t="s">
        <v>993</v>
      </c>
      <c r="J437" s="185"/>
      <c r="K437" s="185"/>
      <c r="L437" s="185">
        <v>7</v>
      </c>
      <c r="M437" s="185"/>
      <c r="N437" s="185">
        <f t="shared" si="34"/>
        <v>7</v>
      </c>
      <c r="O437" s="196">
        <v>10</v>
      </c>
      <c r="P437" s="185"/>
      <c r="Q437" s="185"/>
      <c r="R437" s="185">
        <f t="shared" si="30"/>
        <v>3</v>
      </c>
      <c r="S437" s="185"/>
      <c r="T437" s="185">
        <f t="shared" si="31"/>
        <v>0</v>
      </c>
      <c r="U437" s="185">
        <f t="shared" si="32"/>
        <v>0</v>
      </c>
      <c r="V437" s="185"/>
      <c r="W437" s="185">
        <f t="shared" si="33"/>
        <v>-7</v>
      </c>
      <c r="X437" s="185"/>
      <c r="Y437" s="185"/>
      <c r="Z437" s="185"/>
      <c r="AA437" s="185"/>
      <c r="AB437" s="185"/>
      <c r="AC437" s="185"/>
      <c r="AD437" s="185"/>
      <c r="AE437" s="185"/>
      <c r="AF437" s="185"/>
      <c r="AG437" s="185"/>
      <c r="AH437" s="145"/>
      <c r="AI437" s="145"/>
    </row>
    <row r="438" spans="1:35">
      <c r="A438" s="145">
        <v>434</v>
      </c>
      <c r="B438" s="189" t="s">
        <v>1690</v>
      </c>
      <c r="C438" s="204"/>
      <c r="D438" s="186" t="s">
        <v>1691</v>
      </c>
      <c r="E438" s="185"/>
      <c r="F438" s="187"/>
      <c r="G438" s="190" t="s">
        <v>992</v>
      </c>
      <c r="H438" s="188"/>
      <c r="I438" s="188" t="s">
        <v>993</v>
      </c>
      <c r="J438" s="185"/>
      <c r="K438" s="185"/>
      <c r="L438" s="185">
        <v>12</v>
      </c>
      <c r="M438" s="185"/>
      <c r="N438" s="185">
        <f t="shared" si="34"/>
        <v>12</v>
      </c>
      <c r="O438" s="196">
        <v>12</v>
      </c>
      <c r="P438" s="185"/>
      <c r="Q438" s="185"/>
      <c r="R438" s="185">
        <f t="shared" si="30"/>
        <v>0</v>
      </c>
      <c r="S438" s="185"/>
      <c r="T438" s="185">
        <f t="shared" si="31"/>
        <v>0</v>
      </c>
      <c r="U438" s="185">
        <f t="shared" si="32"/>
        <v>0</v>
      </c>
      <c r="V438" s="185"/>
      <c r="W438" s="185">
        <f t="shared" si="33"/>
        <v>-12</v>
      </c>
      <c r="X438" s="185"/>
      <c r="Y438" s="185"/>
      <c r="Z438" s="185"/>
      <c r="AA438" s="185"/>
      <c r="AB438" s="185"/>
      <c r="AC438" s="185"/>
      <c r="AD438" s="185"/>
      <c r="AE438" s="185"/>
      <c r="AF438" s="185"/>
      <c r="AG438" s="185"/>
      <c r="AH438" s="145"/>
      <c r="AI438" s="145"/>
    </row>
    <row r="439" spans="1:35">
      <c r="A439" s="145">
        <v>435</v>
      </c>
      <c r="B439" s="189" t="s">
        <v>1692</v>
      </c>
      <c r="C439" s="204"/>
      <c r="D439" s="186" t="s">
        <v>1693</v>
      </c>
      <c r="E439" s="185"/>
      <c r="F439" s="187"/>
      <c r="G439" s="190" t="s">
        <v>992</v>
      </c>
      <c r="H439" s="188"/>
      <c r="I439" s="188" t="s">
        <v>993</v>
      </c>
      <c r="J439" s="185"/>
      <c r="K439" s="185"/>
      <c r="L439" s="185">
        <v>14</v>
      </c>
      <c r="M439" s="185"/>
      <c r="N439" s="185">
        <f t="shared" si="34"/>
        <v>14</v>
      </c>
      <c r="O439" s="196">
        <v>15</v>
      </c>
      <c r="P439" s="185"/>
      <c r="Q439" s="185"/>
      <c r="R439" s="185">
        <f t="shared" si="30"/>
        <v>1</v>
      </c>
      <c r="S439" s="185"/>
      <c r="T439" s="185">
        <f t="shared" si="31"/>
        <v>0</v>
      </c>
      <c r="U439" s="185">
        <f t="shared" si="32"/>
        <v>0</v>
      </c>
      <c r="V439" s="185"/>
      <c r="W439" s="185">
        <f t="shared" si="33"/>
        <v>-14</v>
      </c>
      <c r="X439" s="185"/>
      <c r="Y439" s="185"/>
      <c r="Z439" s="185"/>
      <c r="AA439" s="185"/>
      <c r="AB439" s="185"/>
      <c r="AC439" s="185"/>
      <c r="AD439" s="185"/>
      <c r="AE439" s="185"/>
      <c r="AF439" s="185"/>
      <c r="AG439" s="185"/>
      <c r="AH439" s="145"/>
      <c r="AI439" s="145"/>
    </row>
    <row r="440" spans="1:35">
      <c r="A440" s="145">
        <v>436</v>
      </c>
      <c r="B440" s="189" t="s">
        <v>1694</v>
      </c>
      <c r="C440" s="204"/>
      <c r="D440" s="186" t="s">
        <v>1695</v>
      </c>
      <c r="E440" s="185"/>
      <c r="F440" s="187"/>
      <c r="G440" s="190" t="s">
        <v>992</v>
      </c>
      <c r="H440" s="188"/>
      <c r="I440" s="188" t="s">
        <v>993</v>
      </c>
      <c r="J440" s="185"/>
      <c r="K440" s="185"/>
      <c r="L440" s="185">
        <v>263</v>
      </c>
      <c r="M440" s="185"/>
      <c r="N440" s="185">
        <f t="shared" si="34"/>
        <v>263</v>
      </c>
      <c r="O440" s="196">
        <v>44</v>
      </c>
      <c r="P440" s="185"/>
      <c r="Q440" s="185"/>
      <c r="R440" s="185">
        <f t="shared" si="30"/>
        <v>0</v>
      </c>
      <c r="S440" s="185"/>
      <c r="T440" s="185">
        <f t="shared" si="31"/>
        <v>0</v>
      </c>
      <c r="U440" s="185">
        <f t="shared" si="32"/>
        <v>-219</v>
      </c>
      <c r="V440" s="185"/>
      <c r="W440" s="185">
        <f t="shared" si="33"/>
        <v>-263</v>
      </c>
      <c r="X440" s="185"/>
      <c r="Y440" s="185"/>
      <c r="Z440" s="185"/>
      <c r="AA440" s="185"/>
      <c r="AB440" s="185"/>
      <c r="AC440" s="185"/>
      <c r="AD440" s="185"/>
      <c r="AE440" s="185"/>
      <c r="AF440" s="185"/>
      <c r="AG440" s="185"/>
      <c r="AH440" s="145"/>
      <c r="AI440" s="145"/>
    </row>
    <row r="441" spans="1:35">
      <c r="A441" s="145">
        <v>437</v>
      </c>
      <c r="B441" s="189" t="s">
        <v>1696</v>
      </c>
      <c r="C441" s="204"/>
      <c r="D441" s="186" t="s">
        <v>1697</v>
      </c>
      <c r="E441" s="185"/>
      <c r="F441" s="187"/>
      <c r="G441" s="190" t="s">
        <v>992</v>
      </c>
      <c r="H441" s="188"/>
      <c r="I441" s="188" t="s">
        <v>993</v>
      </c>
      <c r="J441" s="185"/>
      <c r="K441" s="185"/>
      <c r="L441" s="185">
        <v>9757</v>
      </c>
      <c r="M441" s="185"/>
      <c r="N441" s="185">
        <f t="shared" si="34"/>
        <v>9757</v>
      </c>
      <c r="O441" s="196">
        <v>5430</v>
      </c>
      <c r="P441" s="185"/>
      <c r="Q441" s="185"/>
      <c r="R441" s="185">
        <f t="shared" ref="R441:R504" si="35">IF((O441-L441)&gt;0,O441-L441,0)</f>
        <v>0</v>
      </c>
      <c r="S441" s="185"/>
      <c r="T441" s="185">
        <f t="shared" ref="T441:T504" si="36">IF((Q441-N441)&gt;0,Q441-N441,0)</f>
        <v>0</v>
      </c>
      <c r="U441" s="185">
        <f t="shared" ref="U441:U504" si="37">IF((O441-L441)&lt;0,O441-L441,0)</f>
        <v>-4327</v>
      </c>
      <c r="V441" s="185"/>
      <c r="W441" s="185">
        <f t="shared" ref="W441:W504" si="38">IF((Q441-N441)&lt;0,Q441-N441,0)</f>
        <v>-9757</v>
      </c>
      <c r="X441" s="185"/>
      <c r="Y441" s="185"/>
      <c r="Z441" s="185"/>
      <c r="AA441" s="185"/>
      <c r="AB441" s="185"/>
      <c r="AC441" s="185"/>
      <c r="AD441" s="185"/>
      <c r="AE441" s="185"/>
      <c r="AF441" s="185"/>
      <c r="AG441" s="185"/>
      <c r="AH441" s="145"/>
      <c r="AI441" s="145"/>
    </row>
    <row r="442" spans="1:35">
      <c r="A442" s="145">
        <v>438</v>
      </c>
      <c r="B442" s="189" t="s">
        <v>1698</v>
      </c>
      <c r="C442" s="204"/>
      <c r="D442" s="186" t="s">
        <v>1699</v>
      </c>
      <c r="E442" s="185"/>
      <c r="F442" s="187"/>
      <c r="G442" s="190" t="s">
        <v>992</v>
      </c>
      <c r="H442" s="188"/>
      <c r="I442" s="188" t="s">
        <v>993</v>
      </c>
      <c r="J442" s="185"/>
      <c r="K442" s="185"/>
      <c r="L442" s="185">
        <v>50</v>
      </c>
      <c r="M442" s="185"/>
      <c r="N442" s="185">
        <f t="shared" si="34"/>
        <v>50</v>
      </c>
      <c r="O442" s="196">
        <v>0</v>
      </c>
      <c r="P442" s="185"/>
      <c r="Q442" s="185"/>
      <c r="R442" s="185">
        <f t="shared" si="35"/>
        <v>0</v>
      </c>
      <c r="S442" s="185"/>
      <c r="T442" s="185">
        <f t="shared" si="36"/>
        <v>0</v>
      </c>
      <c r="U442" s="185">
        <f t="shared" si="37"/>
        <v>-50</v>
      </c>
      <c r="V442" s="185"/>
      <c r="W442" s="185">
        <f t="shared" si="38"/>
        <v>-50</v>
      </c>
      <c r="X442" s="185"/>
      <c r="Y442" s="185"/>
      <c r="Z442" s="185"/>
      <c r="AA442" s="185"/>
      <c r="AB442" s="185"/>
      <c r="AC442" s="185"/>
      <c r="AD442" s="185"/>
      <c r="AE442" s="185"/>
      <c r="AF442" s="185"/>
      <c r="AG442" s="185"/>
      <c r="AH442" s="145"/>
      <c r="AI442" s="145"/>
    </row>
    <row r="443" spans="1:35">
      <c r="A443" s="145">
        <v>439</v>
      </c>
      <c r="B443" s="189" t="s">
        <v>1700</v>
      </c>
      <c r="C443" s="204"/>
      <c r="D443" s="186" t="s">
        <v>1701</v>
      </c>
      <c r="E443" s="185"/>
      <c r="F443" s="187"/>
      <c r="G443" s="190" t="s">
        <v>992</v>
      </c>
      <c r="H443" s="188"/>
      <c r="I443" s="188" t="s">
        <v>993</v>
      </c>
      <c r="J443" s="185"/>
      <c r="K443" s="185"/>
      <c r="L443" s="185">
        <v>50</v>
      </c>
      <c r="M443" s="185"/>
      <c r="N443" s="185">
        <f t="shared" si="34"/>
        <v>50</v>
      </c>
      <c r="O443" s="196">
        <v>50</v>
      </c>
      <c r="P443" s="185"/>
      <c r="Q443" s="185"/>
      <c r="R443" s="185">
        <f t="shared" si="35"/>
        <v>0</v>
      </c>
      <c r="S443" s="185"/>
      <c r="T443" s="185">
        <f t="shared" si="36"/>
        <v>0</v>
      </c>
      <c r="U443" s="185">
        <f t="shared" si="37"/>
        <v>0</v>
      </c>
      <c r="V443" s="185"/>
      <c r="W443" s="185">
        <f t="shared" si="38"/>
        <v>-50</v>
      </c>
      <c r="X443" s="185"/>
      <c r="Y443" s="185"/>
      <c r="Z443" s="185"/>
      <c r="AA443" s="185"/>
      <c r="AB443" s="185"/>
      <c r="AC443" s="185"/>
      <c r="AD443" s="185"/>
      <c r="AE443" s="185"/>
      <c r="AF443" s="185"/>
      <c r="AG443" s="185"/>
      <c r="AH443" s="145"/>
      <c r="AI443" s="145"/>
    </row>
    <row r="444" spans="1:35">
      <c r="A444" s="145">
        <v>440</v>
      </c>
      <c r="B444" s="189" t="s">
        <v>1702</v>
      </c>
      <c r="C444" s="204"/>
      <c r="D444" s="186" t="s">
        <v>1703</v>
      </c>
      <c r="E444" s="185"/>
      <c r="F444" s="187"/>
      <c r="G444" s="190" t="s">
        <v>992</v>
      </c>
      <c r="H444" s="188"/>
      <c r="I444" s="188" t="s">
        <v>993</v>
      </c>
      <c r="J444" s="185"/>
      <c r="K444" s="185"/>
      <c r="L444" s="185">
        <v>353</v>
      </c>
      <c r="M444" s="185"/>
      <c r="N444" s="185">
        <f t="shared" si="34"/>
        <v>353</v>
      </c>
      <c r="O444" s="196">
        <v>146</v>
      </c>
      <c r="P444" s="185"/>
      <c r="Q444" s="185"/>
      <c r="R444" s="185">
        <f t="shared" si="35"/>
        <v>0</v>
      </c>
      <c r="S444" s="185"/>
      <c r="T444" s="185">
        <f t="shared" si="36"/>
        <v>0</v>
      </c>
      <c r="U444" s="185">
        <f t="shared" si="37"/>
        <v>-207</v>
      </c>
      <c r="V444" s="185"/>
      <c r="W444" s="185">
        <f t="shared" si="38"/>
        <v>-353</v>
      </c>
      <c r="X444" s="185"/>
      <c r="Y444" s="185"/>
      <c r="Z444" s="185"/>
      <c r="AA444" s="185"/>
      <c r="AB444" s="185"/>
      <c r="AC444" s="185"/>
      <c r="AD444" s="185"/>
      <c r="AE444" s="185"/>
      <c r="AF444" s="185"/>
      <c r="AG444" s="185"/>
      <c r="AH444" s="145"/>
      <c r="AI444" s="145"/>
    </row>
    <row r="445" spans="1:35">
      <c r="A445" s="145">
        <v>441</v>
      </c>
      <c r="B445" s="189" t="s">
        <v>1704</v>
      </c>
      <c r="C445" s="204"/>
      <c r="D445" s="186" t="s">
        <v>1705</v>
      </c>
      <c r="E445" s="185"/>
      <c r="F445" s="187"/>
      <c r="G445" s="190" t="s">
        <v>992</v>
      </c>
      <c r="H445" s="188"/>
      <c r="I445" s="188" t="s">
        <v>993</v>
      </c>
      <c r="J445" s="185"/>
      <c r="K445" s="185"/>
      <c r="L445" s="185">
        <v>1</v>
      </c>
      <c r="M445" s="185"/>
      <c r="N445" s="185">
        <f t="shared" si="34"/>
        <v>1</v>
      </c>
      <c r="O445" s="196">
        <v>0</v>
      </c>
      <c r="P445" s="185"/>
      <c r="Q445" s="185"/>
      <c r="R445" s="185">
        <f t="shared" si="35"/>
        <v>0</v>
      </c>
      <c r="S445" s="185"/>
      <c r="T445" s="185">
        <f t="shared" si="36"/>
        <v>0</v>
      </c>
      <c r="U445" s="185">
        <f t="shared" si="37"/>
        <v>-1</v>
      </c>
      <c r="V445" s="185"/>
      <c r="W445" s="185">
        <f t="shared" si="38"/>
        <v>-1</v>
      </c>
      <c r="X445" s="185"/>
      <c r="Y445" s="185"/>
      <c r="Z445" s="185"/>
      <c r="AA445" s="185"/>
      <c r="AB445" s="185"/>
      <c r="AC445" s="185"/>
      <c r="AD445" s="185"/>
      <c r="AE445" s="185"/>
      <c r="AF445" s="185"/>
      <c r="AG445" s="185"/>
      <c r="AH445" s="145"/>
      <c r="AI445" s="145"/>
    </row>
    <row r="446" spans="1:35">
      <c r="A446" s="145">
        <v>442</v>
      </c>
      <c r="B446" s="189" t="s">
        <v>1706</v>
      </c>
      <c r="C446" s="204"/>
      <c r="D446" s="186" t="s">
        <v>1707</v>
      </c>
      <c r="E446" s="185"/>
      <c r="F446" s="187"/>
      <c r="G446" s="190" t="s">
        <v>992</v>
      </c>
      <c r="H446" s="188"/>
      <c r="I446" s="188" t="s">
        <v>993</v>
      </c>
      <c r="J446" s="185"/>
      <c r="K446" s="185"/>
      <c r="L446" s="185">
        <v>2</v>
      </c>
      <c r="M446" s="185"/>
      <c r="N446" s="185">
        <f t="shared" si="34"/>
        <v>2</v>
      </c>
      <c r="O446" s="196">
        <v>0</v>
      </c>
      <c r="P446" s="185"/>
      <c r="Q446" s="185"/>
      <c r="R446" s="185">
        <f t="shared" si="35"/>
        <v>0</v>
      </c>
      <c r="S446" s="185"/>
      <c r="T446" s="185">
        <f t="shared" si="36"/>
        <v>0</v>
      </c>
      <c r="U446" s="185">
        <f t="shared" si="37"/>
        <v>-2</v>
      </c>
      <c r="V446" s="185"/>
      <c r="W446" s="185">
        <f t="shared" si="38"/>
        <v>-2</v>
      </c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45"/>
      <c r="AI446" s="145"/>
    </row>
    <row r="447" spans="1:35">
      <c r="A447" s="145">
        <v>443</v>
      </c>
      <c r="B447" s="189" t="s">
        <v>1708</v>
      </c>
      <c r="C447" s="204"/>
      <c r="D447" s="186" t="s">
        <v>1709</v>
      </c>
      <c r="E447" s="185"/>
      <c r="F447" s="187"/>
      <c r="G447" s="190" t="s">
        <v>992</v>
      </c>
      <c r="H447" s="188"/>
      <c r="I447" s="188" t="s">
        <v>993</v>
      </c>
      <c r="J447" s="185"/>
      <c r="K447" s="185"/>
      <c r="L447" s="185">
        <v>6</v>
      </c>
      <c r="M447" s="185"/>
      <c r="N447" s="185">
        <f t="shared" si="34"/>
        <v>6</v>
      </c>
      <c r="O447" s="196">
        <v>4</v>
      </c>
      <c r="P447" s="185"/>
      <c r="Q447" s="185"/>
      <c r="R447" s="185">
        <f t="shared" si="35"/>
        <v>0</v>
      </c>
      <c r="S447" s="185"/>
      <c r="T447" s="185">
        <f t="shared" si="36"/>
        <v>0</v>
      </c>
      <c r="U447" s="185">
        <f t="shared" si="37"/>
        <v>-2</v>
      </c>
      <c r="V447" s="185"/>
      <c r="W447" s="185">
        <f t="shared" si="38"/>
        <v>-6</v>
      </c>
      <c r="X447" s="185"/>
      <c r="Y447" s="185"/>
      <c r="Z447" s="185"/>
      <c r="AA447" s="185"/>
      <c r="AB447" s="185"/>
      <c r="AC447" s="185"/>
      <c r="AD447" s="185"/>
      <c r="AE447" s="185"/>
      <c r="AF447" s="185"/>
      <c r="AG447" s="185"/>
      <c r="AH447" s="145"/>
      <c r="AI447" s="145"/>
    </row>
    <row r="448" spans="1:35">
      <c r="A448" s="145">
        <v>444</v>
      </c>
      <c r="B448" s="189" t="s">
        <v>1710</v>
      </c>
      <c r="C448" s="204"/>
      <c r="D448" s="186" t="s">
        <v>1711</v>
      </c>
      <c r="E448" s="185"/>
      <c r="F448" s="187"/>
      <c r="G448" s="190" t="s">
        <v>992</v>
      </c>
      <c r="H448" s="188"/>
      <c r="I448" s="188" t="s">
        <v>993</v>
      </c>
      <c r="J448" s="185"/>
      <c r="K448" s="185"/>
      <c r="L448" s="185">
        <v>1</v>
      </c>
      <c r="M448" s="185"/>
      <c r="N448" s="185">
        <f t="shared" si="34"/>
        <v>1</v>
      </c>
      <c r="O448" s="196">
        <v>1</v>
      </c>
      <c r="P448" s="185"/>
      <c r="Q448" s="185"/>
      <c r="R448" s="185">
        <f t="shared" si="35"/>
        <v>0</v>
      </c>
      <c r="S448" s="185"/>
      <c r="T448" s="185">
        <f t="shared" si="36"/>
        <v>0</v>
      </c>
      <c r="U448" s="185">
        <f t="shared" si="37"/>
        <v>0</v>
      </c>
      <c r="V448" s="185"/>
      <c r="W448" s="185">
        <f t="shared" si="38"/>
        <v>-1</v>
      </c>
      <c r="X448" s="185"/>
      <c r="Y448" s="185"/>
      <c r="Z448" s="185"/>
      <c r="AA448" s="185"/>
      <c r="AB448" s="185"/>
      <c r="AC448" s="185"/>
      <c r="AD448" s="185"/>
      <c r="AE448" s="185"/>
      <c r="AF448" s="185"/>
      <c r="AG448" s="185"/>
      <c r="AH448" s="145"/>
      <c r="AI448" s="145"/>
    </row>
    <row r="449" spans="1:35">
      <c r="A449" s="145">
        <v>445</v>
      </c>
      <c r="B449" s="189" t="s">
        <v>1712</v>
      </c>
      <c r="C449" s="204"/>
      <c r="D449" s="186" t="s">
        <v>1713</v>
      </c>
      <c r="E449" s="185"/>
      <c r="F449" s="187"/>
      <c r="G449" s="190" t="s">
        <v>992</v>
      </c>
      <c r="H449" s="188"/>
      <c r="I449" s="188" t="s">
        <v>993</v>
      </c>
      <c r="J449" s="185"/>
      <c r="K449" s="185"/>
      <c r="L449" s="185">
        <v>8</v>
      </c>
      <c r="M449" s="185"/>
      <c r="N449" s="185">
        <f t="shared" si="34"/>
        <v>8</v>
      </c>
      <c r="O449" s="196">
        <v>21</v>
      </c>
      <c r="P449" s="185"/>
      <c r="Q449" s="185"/>
      <c r="R449" s="185">
        <f t="shared" si="35"/>
        <v>13</v>
      </c>
      <c r="S449" s="185"/>
      <c r="T449" s="185">
        <f t="shared" si="36"/>
        <v>0</v>
      </c>
      <c r="U449" s="185">
        <f t="shared" si="37"/>
        <v>0</v>
      </c>
      <c r="V449" s="185"/>
      <c r="W449" s="185">
        <f t="shared" si="38"/>
        <v>-8</v>
      </c>
      <c r="X449" s="185"/>
      <c r="Y449" s="185"/>
      <c r="Z449" s="185"/>
      <c r="AA449" s="185"/>
      <c r="AB449" s="185"/>
      <c r="AC449" s="185"/>
      <c r="AD449" s="185"/>
      <c r="AE449" s="185"/>
      <c r="AF449" s="185"/>
      <c r="AG449" s="185"/>
      <c r="AH449" s="145"/>
      <c r="AI449" s="145"/>
    </row>
    <row r="450" spans="1:35">
      <c r="A450" s="145">
        <v>446</v>
      </c>
      <c r="B450" s="189" t="s">
        <v>1714</v>
      </c>
      <c r="C450" s="204"/>
      <c r="D450" s="186" t="s">
        <v>1715</v>
      </c>
      <c r="E450" s="185"/>
      <c r="F450" s="187"/>
      <c r="G450" s="190" t="s">
        <v>1716</v>
      </c>
      <c r="H450" s="188"/>
      <c r="I450" s="188" t="s">
        <v>993</v>
      </c>
      <c r="J450" s="185"/>
      <c r="K450" s="185"/>
      <c r="L450" s="185">
        <v>7</v>
      </c>
      <c r="M450" s="185"/>
      <c r="N450" s="185">
        <f t="shared" si="34"/>
        <v>7</v>
      </c>
      <c r="O450" s="196">
        <v>7</v>
      </c>
      <c r="P450" s="185"/>
      <c r="Q450" s="185"/>
      <c r="R450" s="185">
        <f t="shared" si="35"/>
        <v>0</v>
      </c>
      <c r="S450" s="185"/>
      <c r="T450" s="185">
        <f t="shared" si="36"/>
        <v>0</v>
      </c>
      <c r="U450" s="185">
        <f t="shared" si="37"/>
        <v>0</v>
      </c>
      <c r="V450" s="185"/>
      <c r="W450" s="185">
        <f t="shared" si="38"/>
        <v>-7</v>
      </c>
      <c r="X450" s="185"/>
      <c r="Y450" s="185"/>
      <c r="Z450" s="185"/>
      <c r="AA450" s="185"/>
      <c r="AB450" s="185"/>
      <c r="AC450" s="185"/>
      <c r="AD450" s="185"/>
      <c r="AE450" s="185"/>
      <c r="AF450" s="185"/>
      <c r="AG450" s="185"/>
      <c r="AH450" s="145"/>
      <c r="AI450" s="145"/>
    </row>
    <row r="451" spans="1:35">
      <c r="A451" s="145">
        <v>447</v>
      </c>
      <c r="B451" s="189" t="s">
        <v>1717</v>
      </c>
      <c r="C451" s="204"/>
      <c r="D451" s="186" t="s">
        <v>1718</v>
      </c>
      <c r="E451" s="185"/>
      <c r="F451" s="187"/>
      <c r="G451" s="190" t="s">
        <v>1719</v>
      </c>
      <c r="H451" s="188"/>
      <c r="I451" s="188" t="s">
        <v>993</v>
      </c>
      <c r="J451" s="185"/>
      <c r="K451" s="185"/>
      <c r="L451" s="185">
        <v>6</v>
      </c>
      <c r="M451" s="185"/>
      <c r="N451" s="185">
        <f t="shared" si="34"/>
        <v>6</v>
      </c>
      <c r="O451" s="196">
        <v>7</v>
      </c>
      <c r="P451" s="185"/>
      <c r="Q451" s="185"/>
      <c r="R451" s="185">
        <f t="shared" si="35"/>
        <v>1</v>
      </c>
      <c r="S451" s="185"/>
      <c r="T451" s="185">
        <f t="shared" si="36"/>
        <v>0</v>
      </c>
      <c r="U451" s="185">
        <f t="shared" si="37"/>
        <v>0</v>
      </c>
      <c r="V451" s="185"/>
      <c r="W451" s="185">
        <f t="shared" si="38"/>
        <v>-6</v>
      </c>
      <c r="X451" s="185"/>
      <c r="Y451" s="185"/>
      <c r="Z451" s="185"/>
      <c r="AA451" s="185"/>
      <c r="AB451" s="185"/>
      <c r="AC451" s="185"/>
      <c r="AD451" s="185"/>
      <c r="AE451" s="185"/>
      <c r="AF451" s="185"/>
      <c r="AG451" s="185"/>
      <c r="AH451" s="145"/>
      <c r="AI451" s="145"/>
    </row>
    <row r="452" spans="1:35">
      <c r="A452" s="145">
        <v>448</v>
      </c>
      <c r="B452" s="189" t="s">
        <v>1720</v>
      </c>
      <c r="C452" s="204"/>
      <c r="D452" s="186" t="s">
        <v>1721</v>
      </c>
      <c r="E452" s="185"/>
      <c r="F452" s="187"/>
      <c r="G452" s="190" t="s">
        <v>1722</v>
      </c>
      <c r="H452" s="188"/>
      <c r="I452" s="188" t="s">
        <v>993</v>
      </c>
      <c r="J452" s="185"/>
      <c r="K452" s="185"/>
      <c r="L452" s="185">
        <v>2986</v>
      </c>
      <c r="M452" s="185"/>
      <c r="N452" s="185">
        <f t="shared" si="34"/>
        <v>2986</v>
      </c>
      <c r="O452" s="196">
        <v>1600</v>
      </c>
      <c r="P452" s="185"/>
      <c r="Q452" s="185"/>
      <c r="R452" s="185">
        <f t="shared" si="35"/>
        <v>0</v>
      </c>
      <c r="S452" s="185"/>
      <c r="T452" s="185">
        <f t="shared" si="36"/>
        <v>0</v>
      </c>
      <c r="U452" s="185">
        <f t="shared" si="37"/>
        <v>-1386</v>
      </c>
      <c r="V452" s="185"/>
      <c r="W452" s="185">
        <f t="shared" si="38"/>
        <v>-2986</v>
      </c>
      <c r="X452" s="185"/>
      <c r="Y452" s="185"/>
      <c r="Z452" s="185"/>
      <c r="AA452" s="185"/>
      <c r="AB452" s="185"/>
      <c r="AC452" s="185"/>
      <c r="AD452" s="185"/>
      <c r="AE452" s="185"/>
      <c r="AF452" s="185"/>
      <c r="AG452" s="185"/>
      <c r="AH452" s="145"/>
      <c r="AI452" s="145"/>
    </row>
    <row r="453" spans="1:35">
      <c r="A453" s="145">
        <v>449</v>
      </c>
      <c r="B453" s="189" t="s">
        <v>779</v>
      </c>
      <c r="C453" s="204"/>
      <c r="D453" s="186" t="s">
        <v>780</v>
      </c>
      <c r="E453" s="185"/>
      <c r="F453" s="187"/>
      <c r="G453" s="190" t="s">
        <v>992</v>
      </c>
      <c r="H453" s="188"/>
      <c r="I453" s="188" t="s">
        <v>993</v>
      </c>
      <c r="J453" s="185"/>
      <c r="K453" s="185"/>
      <c r="L453" s="185">
        <v>3245</v>
      </c>
      <c r="M453" s="185"/>
      <c r="N453" s="185">
        <f t="shared" si="34"/>
        <v>3245</v>
      </c>
      <c r="O453" s="196">
        <v>1120</v>
      </c>
      <c r="P453" s="185"/>
      <c r="Q453" s="185"/>
      <c r="R453" s="185">
        <f t="shared" si="35"/>
        <v>0</v>
      </c>
      <c r="S453" s="185"/>
      <c r="T453" s="185">
        <f t="shared" si="36"/>
        <v>0</v>
      </c>
      <c r="U453" s="185">
        <f t="shared" si="37"/>
        <v>-2125</v>
      </c>
      <c r="V453" s="185"/>
      <c r="W453" s="185">
        <f t="shared" si="38"/>
        <v>-3245</v>
      </c>
      <c r="X453" s="185"/>
      <c r="Y453" s="185"/>
      <c r="Z453" s="185"/>
      <c r="AA453" s="185"/>
      <c r="AB453" s="185"/>
      <c r="AC453" s="185"/>
      <c r="AD453" s="185"/>
      <c r="AE453" s="185"/>
      <c r="AF453" s="185"/>
      <c r="AG453" s="185"/>
      <c r="AH453" s="145"/>
      <c r="AI453" s="145"/>
    </row>
    <row r="454" spans="1:35">
      <c r="A454" s="145">
        <v>450</v>
      </c>
      <c r="B454" s="189" t="s">
        <v>781</v>
      </c>
      <c r="C454" s="204"/>
      <c r="D454" s="186" t="s">
        <v>782</v>
      </c>
      <c r="E454" s="185"/>
      <c r="F454" s="187"/>
      <c r="G454" s="190" t="s">
        <v>992</v>
      </c>
      <c r="H454" s="188"/>
      <c r="I454" s="188" t="s">
        <v>993</v>
      </c>
      <c r="J454" s="185"/>
      <c r="K454" s="185"/>
      <c r="L454" s="185">
        <v>2760</v>
      </c>
      <c r="M454" s="185"/>
      <c r="N454" s="185">
        <f t="shared" ref="N454:N517" si="39">L454-M454</f>
        <v>2760</v>
      </c>
      <c r="O454" s="196">
        <v>720</v>
      </c>
      <c r="P454" s="185"/>
      <c r="Q454" s="185"/>
      <c r="R454" s="185">
        <f t="shared" si="35"/>
        <v>0</v>
      </c>
      <c r="S454" s="185"/>
      <c r="T454" s="185">
        <f t="shared" si="36"/>
        <v>0</v>
      </c>
      <c r="U454" s="185">
        <f t="shared" si="37"/>
        <v>-2040</v>
      </c>
      <c r="V454" s="185"/>
      <c r="W454" s="185">
        <f t="shared" si="38"/>
        <v>-2760</v>
      </c>
      <c r="X454" s="185"/>
      <c r="Y454" s="185"/>
      <c r="Z454" s="185"/>
      <c r="AA454" s="185"/>
      <c r="AB454" s="185"/>
      <c r="AC454" s="185"/>
      <c r="AD454" s="185"/>
      <c r="AE454" s="185"/>
      <c r="AF454" s="185"/>
      <c r="AG454" s="185"/>
      <c r="AH454" s="145"/>
      <c r="AI454" s="145"/>
    </row>
    <row r="455" spans="1:35">
      <c r="A455" s="145">
        <v>451</v>
      </c>
      <c r="B455" s="189" t="s">
        <v>1723</v>
      </c>
      <c r="C455" s="204"/>
      <c r="D455" s="186" t="s">
        <v>1724</v>
      </c>
      <c r="E455" s="185"/>
      <c r="F455" s="187"/>
      <c r="G455" s="190" t="s">
        <v>992</v>
      </c>
      <c r="H455" s="188"/>
      <c r="I455" s="188" t="s">
        <v>993</v>
      </c>
      <c r="J455" s="185"/>
      <c r="K455" s="185"/>
      <c r="L455" s="185">
        <v>247</v>
      </c>
      <c r="M455" s="185"/>
      <c r="N455" s="185">
        <f t="shared" si="39"/>
        <v>247</v>
      </c>
      <c r="O455" s="196">
        <v>226</v>
      </c>
      <c r="P455" s="185"/>
      <c r="Q455" s="185"/>
      <c r="R455" s="185">
        <f t="shared" si="35"/>
        <v>0</v>
      </c>
      <c r="S455" s="185"/>
      <c r="T455" s="185">
        <f t="shared" si="36"/>
        <v>0</v>
      </c>
      <c r="U455" s="185">
        <f t="shared" si="37"/>
        <v>-21</v>
      </c>
      <c r="V455" s="185"/>
      <c r="W455" s="185">
        <f t="shared" si="38"/>
        <v>-247</v>
      </c>
      <c r="X455" s="185"/>
      <c r="Y455" s="185"/>
      <c r="Z455" s="185"/>
      <c r="AA455" s="185"/>
      <c r="AB455" s="185"/>
      <c r="AC455" s="185"/>
      <c r="AD455" s="185"/>
      <c r="AE455" s="185"/>
      <c r="AF455" s="185"/>
      <c r="AG455" s="185"/>
      <c r="AH455" s="145"/>
      <c r="AI455" s="145"/>
    </row>
    <row r="456" spans="1:35">
      <c r="A456" s="145">
        <v>452</v>
      </c>
      <c r="B456" s="189" t="s">
        <v>789</v>
      </c>
      <c r="C456" s="204"/>
      <c r="D456" s="186" t="s">
        <v>790</v>
      </c>
      <c r="E456" s="185"/>
      <c r="F456" s="187"/>
      <c r="G456" s="190" t="s">
        <v>992</v>
      </c>
      <c r="H456" s="188"/>
      <c r="I456" s="188" t="s">
        <v>993</v>
      </c>
      <c r="J456" s="185"/>
      <c r="K456" s="185"/>
      <c r="L456" s="185">
        <v>3540</v>
      </c>
      <c r="M456" s="185"/>
      <c r="N456" s="185">
        <f t="shared" si="39"/>
        <v>3540</v>
      </c>
      <c r="O456" s="196">
        <v>5800</v>
      </c>
      <c r="P456" s="185"/>
      <c r="Q456" s="185"/>
      <c r="R456" s="185">
        <f t="shared" si="35"/>
        <v>2260</v>
      </c>
      <c r="S456" s="185"/>
      <c r="T456" s="185">
        <f t="shared" si="36"/>
        <v>0</v>
      </c>
      <c r="U456" s="185">
        <f t="shared" si="37"/>
        <v>0</v>
      </c>
      <c r="V456" s="185"/>
      <c r="W456" s="185">
        <f t="shared" si="38"/>
        <v>-3540</v>
      </c>
      <c r="X456" s="185"/>
      <c r="Y456" s="185"/>
      <c r="Z456" s="185"/>
      <c r="AA456" s="185"/>
      <c r="AB456" s="185"/>
      <c r="AC456" s="185"/>
      <c r="AD456" s="185"/>
      <c r="AE456" s="185"/>
      <c r="AF456" s="185"/>
      <c r="AG456" s="185"/>
      <c r="AH456" s="145"/>
      <c r="AI456" s="145"/>
    </row>
    <row r="457" spans="1:35">
      <c r="A457" s="145">
        <v>453</v>
      </c>
      <c r="B457" s="190" t="s">
        <v>1725</v>
      </c>
      <c r="C457" s="204"/>
      <c r="D457" s="186" t="s">
        <v>1726</v>
      </c>
      <c r="E457" s="185"/>
      <c r="F457" s="187"/>
      <c r="G457" s="190" t="s">
        <v>992</v>
      </c>
      <c r="H457" s="188"/>
      <c r="I457" s="188" t="s">
        <v>993</v>
      </c>
      <c r="J457" s="185"/>
      <c r="K457" s="185"/>
      <c r="L457" s="185">
        <v>544</v>
      </c>
      <c r="M457" s="185"/>
      <c r="N457" s="185">
        <f t="shared" si="39"/>
        <v>544</v>
      </c>
      <c r="O457" s="196">
        <v>423</v>
      </c>
      <c r="P457" s="185"/>
      <c r="Q457" s="185"/>
      <c r="R457" s="185">
        <f t="shared" si="35"/>
        <v>0</v>
      </c>
      <c r="S457" s="185"/>
      <c r="T457" s="185">
        <f t="shared" si="36"/>
        <v>0</v>
      </c>
      <c r="U457" s="185">
        <f t="shared" si="37"/>
        <v>-121</v>
      </c>
      <c r="V457" s="185"/>
      <c r="W457" s="185">
        <f t="shared" si="38"/>
        <v>-544</v>
      </c>
      <c r="X457" s="185"/>
      <c r="Y457" s="185"/>
      <c r="Z457" s="185"/>
      <c r="AA457" s="185"/>
      <c r="AB457" s="185"/>
      <c r="AC457" s="185"/>
      <c r="AD457" s="185"/>
      <c r="AE457" s="185"/>
      <c r="AF457" s="185"/>
      <c r="AG457" s="185"/>
      <c r="AH457" s="190"/>
      <c r="AI457" s="145"/>
    </row>
    <row r="458" spans="1:35">
      <c r="A458" s="145">
        <v>454</v>
      </c>
      <c r="B458" s="190" t="s">
        <v>1727</v>
      </c>
      <c r="C458" s="204"/>
      <c r="D458" s="186" t="s">
        <v>1728</v>
      </c>
      <c r="E458" s="185"/>
      <c r="F458" s="187"/>
      <c r="G458" s="190" t="s">
        <v>992</v>
      </c>
      <c r="H458" s="188"/>
      <c r="I458" s="188" t="s">
        <v>993</v>
      </c>
      <c r="J458" s="185"/>
      <c r="K458" s="185"/>
      <c r="L458" s="185">
        <v>8</v>
      </c>
      <c r="M458" s="185"/>
      <c r="N458" s="185">
        <f t="shared" si="39"/>
        <v>8</v>
      </c>
      <c r="O458" s="196">
        <v>7</v>
      </c>
      <c r="P458" s="185"/>
      <c r="Q458" s="185"/>
      <c r="R458" s="185">
        <f t="shared" si="35"/>
        <v>0</v>
      </c>
      <c r="S458" s="185"/>
      <c r="T458" s="185">
        <f t="shared" si="36"/>
        <v>0</v>
      </c>
      <c r="U458" s="185">
        <f t="shared" si="37"/>
        <v>-1</v>
      </c>
      <c r="V458" s="185"/>
      <c r="W458" s="185">
        <f t="shared" si="38"/>
        <v>-8</v>
      </c>
      <c r="X458" s="185"/>
      <c r="Y458" s="185"/>
      <c r="Z458" s="185"/>
      <c r="AA458" s="185"/>
      <c r="AB458" s="185"/>
      <c r="AC458" s="185"/>
      <c r="AD458" s="185"/>
      <c r="AE458" s="185"/>
      <c r="AF458" s="185"/>
      <c r="AG458" s="185"/>
      <c r="AH458" s="190"/>
      <c r="AI458" s="145"/>
    </row>
    <row r="459" spans="1:35">
      <c r="A459" s="145">
        <v>455</v>
      </c>
      <c r="B459" s="191" t="s">
        <v>1729</v>
      </c>
      <c r="C459" s="204"/>
      <c r="D459" s="186" t="s">
        <v>1726</v>
      </c>
      <c r="E459" s="185"/>
      <c r="F459" s="187"/>
      <c r="G459" s="192" t="s">
        <v>992</v>
      </c>
      <c r="H459" s="188"/>
      <c r="I459" s="188" t="s">
        <v>993</v>
      </c>
      <c r="J459" s="185"/>
      <c r="K459" s="185"/>
      <c r="L459" s="185">
        <v>20</v>
      </c>
      <c r="M459" s="185"/>
      <c r="N459" s="185">
        <f t="shared" si="39"/>
        <v>20</v>
      </c>
      <c r="O459" s="196">
        <v>13</v>
      </c>
      <c r="P459" s="185"/>
      <c r="Q459" s="185"/>
      <c r="R459" s="185">
        <f t="shared" si="35"/>
        <v>0</v>
      </c>
      <c r="S459" s="185"/>
      <c r="T459" s="185">
        <f t="shared" si="36"/>
        <v>0</v>
      </c>
      <c r="U459" s="185">
        <f t="shared" si="37"/>
        <v>-7</v>
      </c>
      <c r="V459" s="185"/>
      <c r="W459" s="185">
        <f t="shared" si="38"/>
        <v>-20</v>
      </c>
      <c r="X459" s="185"/>
      <c r="Y459" s="185"/>
      <c r="Z459" s="185"/>
      <c r="AA459" s="185"/>
      <c r="AB459" s="185"/>
      <c r="AC459" s="185"/>
      <c r="AD459" s="185"/>
      <c r="AE459" s="185"/>
      <c r="AF459" s="185"/>
      <c r="AG459" s="185"/>
      <c r="AH459" s="190"/>
      <c r="AI459" s="145"/>
    </row>
    <row r="460" spans="1:35">
      <c r="A460" s="145">
        <v>456</v>
      </c>
      <c r="B460" s="191" t="s">
        <v>1730</v>
      </c>
      <c r="C460" s="204"/>
      <c r="D460" s="186" t="s">
        <v>1731</v>
      </c>
      <c r="E460" s="185"/>
      <c r="F460" s="187"/>
      <c r="G460" s="192" t="s">
        <v>992</v>
      </c>
      <c r="H460" s="188"/>
      <c r="I460" s="188" t="s">
        <v>993</v>
      </c>
      <c r="J460" s="185"/>
      <c r="K460" s="185"/>
      <c r="L460" s="185">
        <v>2674</v>
      </c>
      <c r="M460" s="185"/>
      <c r="N460" s="185">
        <f t="shared" si="39"/>
        <v>2674</v>
      </c>
      <c r="O460" s="196">
        <v>924</v>
      </c>
      <c r="P460" s="185"/>
      <c r="Q460" s="185"/>
      <c r="R460" s="185">
        <f t="shared" si="35"/>
        <v>0</v>
      </c>
      <c r="S460" s="185"/>
      <c r="T460" s="185">
        <f t="shared" si="36"/>
        <v>0</v>
      </c>
      <c r="U460" s="185">
        <f t="shared" si="37"/>
        <v>-1750</v>
      </c>
      <c r="V460" s="185"/>
      <c r="W460" s="185">
        <f t="shared" si="38"/>
        <v>-2674</v>
      </c>
      <c r="X460" s="185"/>
      <c r="Y460" s="185"/>
      <c r="Z460" s="185"/>
      <c r="AA460" s="185"/>
      <c r="AB460" s="185"/>
      <c r="AC460" s="185"/>
      <c r="AD460" s="185"/>
      <c r="AE460" s="185"/>
      <c r="AF460" s="185"/>
      <c r="AG460" s="185"/>
      <c r="AH460" s="190"/>
      <c r="AI460" s="145"/>
    </row>
    <row r="461" spans="1:35">
      <c r="A461" s="145">
        <v>457</v>
      </c>
      <c r="B461" s="191" t="s">
        <v>1732</v>
      </c>
      <c r="C461" s="204"/>
      <c r="D461" s="186" t="s">
        <v>1733</v>
      </c>
      <c r="E461" s="185"/>
      <c r="F461" s="187"/>
      <c r="G461" s="192" t="s">
        <v>992</v>
      </c>
      <c r="H461" s="188"/>
      <c r="I461" s="188" t="s">
        <v>993</v>
      </c>
      <c r="J461" s="185"/>
      <c r="K461" s="185"/>
      <c r="L461" s="185">
        <v>29</v>
      </c>
      <c r="M461" s="185"/>
      <c r="N461" s="185">
        <f t="shared" si="39"/>
        <v>29</v>
      </c>
      <c r="O461" s="196">
        <v>18</v>
      </c>
      <c r="P461" s="185"/>
      <c r="Q461" s="185"/>
      <c r="R461" s="185">
        <f t="shared" si="35"/>
        <v>0</v>
      </c>
      <c r="S461" s="185"/>
      <c r="T461" s="185">
        <f t="shared" si="36"/>
        <v>0</v>
      </c>
      <c r="U461" s="185">
        <f t="shared" si="37"/>
        <v>-11</v>
      </c>
      <c r="V461" s="185"/>
      <c r="W461" s="185">
        <f t="shared" si="38"/>
        <v>-29</v>
      </c>
      <c r="X461" s="185"/>
      <c r="Y461" s="185"/>
      <c r="Z461" s="185"/>
      <c r="AA461" s="185"/>
      <c r="AB461" s="185"/>
      <c r="AC461" s="185"/>
      <c r="AD461" s="185"/>
      <c r="AE461" s="185"/>
      <c r="AF461" s="185"/>
      <c r="AG461" s="185"/>
      <c r="AH461" s="190"/>
      <c r="AI461" s="145"/>
    </row>
    <row r="462" spans="1:35">
      <c r="A462" s="145">
        <v>458</v>
      </c>
      <c r="B462" s="190" t="s">
        <v>1734</v>
      </c>
      <c r="C462" s="204"/>
      <c r="D462" s="186" t="s">
        <v>1735</v>
      </c>
      <c r="E462" s="185"/>
      <c r="F462" s="187"/>
      <c r="G462" s="190" t="s">
        <v>992</v>
      </c>
      <c r="H462" s="188"/>
      <c r="I462" s="188" t="s">
        <v>993</v>
      </c>
      <c r="J462" s="185"/>
      <c r="K462" s="185"/>
      <c r="L462" s="185">
        <v>1867</v>
      </c>
      <c r="M462" s="185"/>
      <c r="N462" s="185">
        <f t="shared" si="39"/>
        <v>1867</v>
      </c>
      <c r="O462" s="196">
        <v>1635</v>
      </c>
      <c r="P462" s="185"/>
      <c r="Q462" s="185"/>
      <c r="R462" s="185">
        <f t="shared" si="35"/>
        <v>0</v>
      </c>
      <c r="S462" s="185"/>
      <c r="T462" s="185">
        <f t="shared" si="36"/>
        <v>0</v>
      </c>
      <c r="U462" s="185">
        <f t="shared" si="37"/>
        <v>-232</v>
      </c>
      <c r="V462" s="185"/>
      <c r="W462" s="185">
        <f t="shared" si="38"/>
        <v>-1867</v>
      </c>
      <c r="X462" s="185"/>
      <c r="Y462" s="185"/>
      <c r="Z462" s="185"/>
      <c r="AA462" s="185"/>
      <c r="AB462" s="185"/>
      <c r="AC462" s="185"/>
      <c r="AD462" s="185"/>
      <c r="AE462" s="185"/>
      <c r="AF462" s="185"/>
      <c r="AG462" s="185"/>
      <c r="AH462" s="190"/>
      <c r="AI462" s="145"/>
    </row>
    <row r="463" spans="1:35">
      <c r="A463" s="145">
        <v>459</v>
      </c>
      <c r="B463" s="190" t="s">
        <v>1736</v>
      </c>
      <c r="C463" s="204"/>
      <c r="D463" s="186" t="s">
        <v>1737</v>
      </c>
      <c r="E463" s="185"/>
      <c r="F463" s="187"/>
      <c r="G463" s="190" t="s">
        <v>992</v>
      </c>
      <c r="H463" s="188"/>
      <c r="I463" s="188" t="s">
        <v>993</v>
      </c>
      <c r="J463" s="185"/>
      <c r="K463" s="185"/>
      <c r="L463" s="185">
        <v>588</v>
      </c>
      <c r="M463" s="185"/>
      <c r="N463" s="185">
        <f t="shared" si="39"/>
        <v>588</v>
      </c>
      <c r="O463" s="196">
        <v>224</v>
      </c>
      <c r="P463" s="185"/>
      <c r="Q463" s="185"/>
      <c r="R463" s="185">
        <f t="shared" si="35"/>
        <v>0</v>
      </c>
      <c r="S463" s="185"/>
      <c r="T463" s="185">
        <f t="shared" si="36"/>
        <v>0</v>
      </c>
      <c r="U463" s="185">
        <f t="shared" si="37"/>
        <v>-364</v>
      </c>
      <c r="V463" s="185"/>
      <c r="W463" s="185">
        <f t="shared" si="38"/>
        <v>-588</v>
      </c>
      <c r="X463" s="185"/>
      <c r="Y463" s="185"/>
      <c r="Z463" s="185"/>
      <c r="AA463" s="185"/>
      <c r="AB463" s="185"/>
      <c r="AC463" s="185"/>
      <c r="AD463" s="185"/>
      <c r="AE463" s="185"/>
      <c r="AF463" s="185"/>
      <c r="AG463" s="185"/>
      <c r="AH463" s="190"/>
      <c r="AI463" s="145"/>
    </row>
    <row r="464" spans="1:35">
      <c r="A464" s="145">
        <v>460</v>
      </c>
      <c r="B464" s="189" t="s">
        <v>1738</v>
      </c>
      <c r="C464" s="204"/>
      <c r="D464" s="186" t="s">
        <v>1739</v>
      </c>
      <c r="E464" s="185"/>
      <c r="F464" s="187"/>
      <c r="G464" s="190" t="s">
        <v>992</v>
      </c>
      <c r="H464" s="188"/>
      <c r="I464" s="188" t="s">
        <v>993</v>
      </c>
      <c r="J464" s="185"/>
      <c r="K464" s="185"/>
      <c r="L464" s="185">
        <v>15</v>
      </c>
      <c r="M464" s="185"/>
      <c r="N464" s="185">
        <f t="shared" si="39"/>
        <v>15</v>
      </c>
      <c r="O464" s="196">
        <v>0</v>
      </c>
      <c r="P464" s="185"/>
      <c r="Q464" s="185"/>
      <c r="R464" s="185">
        <f t="shared" si="35"/>
        <v>0</v>
      </c>
      <c r="S464" s="185"/>
      <c r="T464" s="185">
        <f t="shared" si="36"/>
        <v>0</v>
      </c>
      <c r="U464" s="185">
        <f t="shared" si="37"/>
        <v>-15</v>
      </c>
      <c r="V464" s="185"/>
      <c r="W464" s="185">
        <f t="shared" si="38"/>
        <v>-15</v>
      </c>
      <c r="X464" s="185"/>
      <c r="Y464" s="185"/>
      <c r="Z464" s="185"/>
      <c r="AA464" s="185"/>
      <c r="AB464" s="185"/>
      <c r="AC464" s="185"/>
      <c r="AD464" s="185"/>
      <c r="AE464" s="185"/>
      <c r="AF464" s="185"/>
      <c r="AG464" s="185"/>
      <c r="AH464" s="190"/>
      <c r="AI464" s="145"/>
    </row>
    <row r="465" spans="1:35">
      <c r="A465" s="145">
        <v>461</v>
      </c>
      <c r="B465" s="190" t="s">
        <v>831</v>
      </c>
      <c r="C465" s="204"/>
      <c r="D465" s="186" t="s">
        <v>832</v>
      </c>
      <c r="E465" s="185"/>
      <c r="F465" s="187"/>
      <c r="G465" s="190" t="s">
        <v>992</v>
      </c>
      <c r="H465" s="188"/>
      <c r="I465" s="188" t="s">
        <v>993</v>
      </c>
      <c r="J465" s="185"/>
      <c r="K465" s="185"/>
      <c r="L465" s="185">
        <v>70</v>
      </c>
      <c r="M465" s="185"/>
      <c r="N465" s="185">
        <f t="shared" si="39"/>
        <v>70</v>
      </c>
      <c r="O465" s="196">
        <v>60</v>
      </c>
      <c r="P465" s="185"/>
      <c r="Q465" s="185"/>
      <c r="R465" s="185">
        <f t="shared" si="35"/>
        <v>0</v>
      </c>
      <c r="S465" s="185"/>
      <c r="T465" s="185">
        <f t="shared" si="36"/>
        <v>0</v>
      </c>
      <c r="U465" s="185">
        <f t="shared" si="37"/>
        <v>-10</v>
      </c>
      <c r="V465" s="185"/>
      <c r="W465" s="185">
        <f t="shared" si="38"/>
        <v>-70</v>
      </c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5"/>
      <c r="AH465" s="190"/>
      <c r="AI465" s="145"/>
    </row>
    <row r="466" spans="1:35">
      <c r="A466" s="145">
        <v>462</v>
      </c>
      <c r="B466" s="189" t="s">
        <v>833</v>
      </c>
      <c r="C466" s="204"/>
      <c r="D466" s="186" t="s">
        <v>834</v>
      </c>
      <c r="E466" s="185"/>
      <c r="F466" s="187"/>
      <c r="G466" s="190" t="s">
        <v>992</v>
      </c>
      <c r="H466" s="188"/>
      <c r="I466" s="188" t="s">
        <v>993</v>
      </c>
      <c r="J466" s="185"/>
      <c r="K466" s="185"/>
      <c r="L466" s="185">
        <v>1027</v>
      </c>
      <c r="M466" s="185"/>
      <c r="N466" s="185">
        <f t="shared" si="39"/>
        <v>1027</v>
      </c>
      <c r="O466" s="196">
        <v>700</v>
      </c>
      <c r="P466" s="185"/>
      <c r="Q466" s="185"/>
      <c r="R466" s="185">
        <f t="shared" si="35"/>
        <v>0</v>
      </c>
      <c r="S466" s="185"/>
      <c r="T466" s="185">
        <f t="shared" si="36"/>
        <v>0</v>
      </c>
      <c r="U466" s="185">
        <f t="shared" si="37"/>
        <v>-327</v>
      </c>
      <c r="V466" s="185"/>
      <c r="W466" s="185">
        <f t="shared" si="38"/>
        <v>-1027</v>
      </c>
      <c r="X466" s="185"/>
      <c r="Y466" s="185"/>
      <c r="Z466" s="185"/>
      <c r="AA466" s="185"/>
      <c r="AB466" s="185"/>
      <c r="AC466" s="185"/>
      <c r="AD466" s="185"/>
      <c r="AE466" s="185"/>
      <c r="AF466" s="185"/>
      <c r="AG466" s="185"/>
      <c r="AH466" s="190"/>
      <c r="AI466" s="145"/>
    </row>
    <row r="467" spans="1:35">
      <c r="A467" s="145">
        <v>463</v>
      </c>
      <c r="B467" s="189" t="s">
        <v>835</v>
      </c>
      <c r="C467" s="204"/>
      <c r="D467" s="186" t="s">
        <v>836</v>
      </c>
      <c r="E467" s="185"/>
      <c r="F467" s="187"/>
      <c r="G467" s="190" t="s">
        <v>992</v>
      </c>
      <c r="H467" s="188"/>
      <c r="I467" s="188" t="s">
        <v>993</v>
      </c>
      <c r="J467" s="185"/>
      <c r="K467" s="185"/>
      <c r="L467" s="185">
        <v>473</v>
      </c>
      <c r="M467" s="185"/>
      <c r="N467" s="185">
        <f t="shared" si="39"/>
        <v>473</v>
      </c>
      <c r="O467" s="196">
        <v>296</v>
      </c>
      <c r="P467" s="185"/>
      <c r="Q467" s="185"/>
      <c r="R467" s="185">
        <f t="shared" si="35"/>
        <v>0</v>
      </c>
      <c r="S467" s="185"/>
      <c r="T467" s="185">
        <f t="shared" si="36"/>
        <v>0</v>
      </c>
      <c r="U467" s="185">
        <f t="shared" si="37"/>
        <v>-177</v>
      </c>
      <c r="V467" s="185"/>
      <c r="W467" s="185">
        <f t="shared" si="38"/>
        <v>-473</v>
      </c>
      <c r="X467" s="185"/>
      <c r="Y467" s="185"/>
      <c r="Z467" s="185"/>
      <c r="AA467" s="185"/>
      <c r="AB467" s="185"/>
      <c r="AC467" s="185"/>
      <c r="AD467" s="185"/>
      <c r="AE467" s="185"/>
      <c r="AF467" s="185"/>
      <c r="AG467" s="185"/>
      <c r="AH467" s="190"/>
      <c r="AI467" s="145"/>
    </row>
    <row r="468" spans="1:35">
      <c r="A468" s="145">
        <v>464</v>
      </c>
      <c r="B468" s="189" t="s">
        <v>1740</v>
      </c>
      <c r="C468" s="204"/>
      <c r="D468" s="186" t="s">
        <v>1741</v>
      </c>
      <c r="E468" s="185"/>
      <c r="F468" s="187"/>
      <c r="G468" s="190" t="s">
        <v>992</v>
      </c>
      <c r="H468" s="188"/>
      <c r="I468" s="188" t="s">
        <v>993</v>
      </c>
      <c r="J468" s="185"/>
      <c r="K468" s="185"/>
      <c r="L468" s="185">
        <v>137</v>
      </c>
      <c r="M468" s="185"/>
      <c r="N468" s="185">
        <f t="shared" si="39"/>
        <v>137</v>
      </c>
      <c r="O468" s="196">
        <v>194</v>
      </c>
      <c r="P468" s="185"/>
      <c r="Q468" s="185"/>
      <c r="R468" s="185">
        <f t="shared" si="35"/>
        <v>57</v>
      </c>
      <c r="S468" s="185"/>
      <c r="T468" s="185">
        <f t="shared" si="36"/>
        <v>0</v>
      </c>
      <c r="U468" s="185">
        <f t="shared" si="37"/>
        <v>0</v>
      </c>
      <c r="V468" s="185"/>
      <c r="W468" s="185">
        <f t="shared" si="38"/>
        <v>-137</v>
      </c>
      <c r="X468" s="185"/>
      <c r="Y468" s="185"/>
      <c r="Z468" s="185"/>
      <c r="AA468" s="185"/>
      <c r="AB468" s="185"/>
      <c r="AC468" s="185"/>
      <c r="AD468" s="185"/>
      <c r="AE468" s="185"/>
      <c r="AF468" s="185"/>
      <c r="AG468" s="185"/>
      <c r="AH468" s="190"/>
      <c r="AI468" s="145"/>
    </row>
    <row r="469" spans="1:35">
      <c r="A469" s="145">
        <v>465</v>
      </c>
      <c r="B469" s="189" t="s">
        <v>1742</v>
      </c>
      <c r="C469" s="204"/>
      <c r="D469" s="186" t="s">
        <v>1743</v>
      </c>
      <c r="E469" s="185"/>
      <c r="F469" s="187"/>
      <c r="G469" s="190" t="s">
        <v>992</v>
      </c>
      <c r="H469" s="188"/>
      <c r="I469" s="188" t="s">
        <v>993</v>
      </c>
      <c r="J469" s="185"/>
      <c r="K469" s="185"/>
      <c r="L469" s="185">
        <v>200</v>
      </c>
      <c r="M469" s="185"/>
      <c r="N469" s="185">
        <f t="shared" si="39"/>
        <v>200</v>
      </c>
      <c r="O469" s="196">
        <v>206</v>
      </c>
      <c r="P469" s="185"/>
      <c r="Q469" s="185"/>
      <c r="R469" s="185">
        <f t="shared" si="35"/>
        <v>6</v>
      </c>
      <c r="S469" s="185"/>
      <c r="T469" s="185">
        <f t="shared" si="36"/>
        <v>0</v>
      </c>
      <c r="U469" s="185">
        <f t="shared" si="37"/>
        <v>0</v>
      </c>
      <c r="V469" s="185"/>
      <c r="W469" s="185">
        <f t="shared" si="38"/>
        <v>-200</v>
      </c>
      <c r="X469" s="185"/>
      <c r="Y469" s="185"/>
      <c r="Z469" s="185"/>
      <c r="AA469" s="185"/>
      <c r="AB469" s="185"/>
      <c r="AC469" s="185"/>
      <c r="AD469" s="185"/>
      <c r="AE469" s="185"/>
      <c r="AF469" s="185"/>
      <c r="AG469" s="185"/>
      <c r="AH469" s="190"/>
      <c r="AI469" s="145"/>
    </row>
    <row r="470" spans="1:35">
      <c r="A470" s="145">
        <v>466</v>
      </c>
      <c r="B470" s="189" t="s">
        <v>1744</v>
      </c>
      <c r="C470" s="204"/>
      <c r="D470" s="186" t="s">
        <v>1745</v>
      </c>
      <c r="E470" s="185"/>
      <c r="F470" s="187"/>
      <c r="G470" s="190" t="s">
        <v>992</v>
      </c>
      <c r="H470" s="188"/>
      <c r="I470" s="188" t="s">
        <v>993</v>
      </c>
      <c r="J470" s="185"/>
      <c r="K470" s="185"/>
      <c r="L470" s="185">
        <v>13</v>
      </c>
      <c r="M470" s="185"/>
      <c r="N470" s="185">
        <f t="shared" si="39"/>
        <v>13</v>
      </c>
      <c r="O470" s="196">
        <v>195</v>
      </c>
      <c r="P470" s="185"/>
      <c r="Q470" s="185"/>
      <c r="R470" s="185">
        <f t="shared" si="35"/>
        <v>182</v>
      </c>
      <c r="S470" s="185"/>
      <c r="T470" s="185">
        <f t="shared" si="36"/>
        <v>0</v>
      </c>
      <c r="U470" s="185">
        <f t="shared" si="37"/>
        <v>0</v>
      </c>
      <c r="V470" s="185"/>
      <c r="W470" s="185">
        <f t="shared" si="38"/>
        <v>-13</v>
      </c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90"/>
      <c r="AI470" s="145"/>
    </row>
    <row r="471" spans="1:35">
      <c r="A471" s="145">
        <v>467</v>
      </c>
      <c r="B471" s="190" t="s">
        <v>1746</v>
      </c>
      <c r="C471" s="204"/>
      <c r="D471" s="186" t="s">
        <v>1747</v>
      </c>
      <c r="E471" s="185"/>
      <c r="F471" s="187"/>
      <c r="G471" s="190" t="s">
        <v>992</v>
      </c>
      <c r="H471" s="188"/>
      <c r="I471" s="188" t="s">
        <v>993</v>
      </c>
      <c r="J471" s="185"/>
      <c r="K471" s="185"/>
      <c r="L471" s="185">
        <v>145</v>
      </c>
      <c r="M471" s="185"/>
      <c r="N471" s="185">
        <f t="shared" si="39"/>
        <v>145</v>
      </c>
      <c r="O471" s="196">
        <v>0</v>
      </c>
      <c r="P471" s="185"/>
      <c r="Q471" s="185"/>
      <c r="R471" s="185">
        <f t="shared" si="35"/>
        <v>0</v>
      </c>
      <c r="S471" s="185"/>
      <c r="T471" s="185">
        <f t="shared" si="36"/>
        <v>0</v>
      </c>
      <c r="U471" s="185">
        <f t="shared" si="37"/>
        <v>-145</v>
      </c>
      <c r="V471" s="185"/>
      <c r="W471" s="185">
        <f t="shared" si="38"/>
        <v>-145</v>
      </c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90"/>
      <c r="AI471" s="145"/>
    </row>
    <row r="472" spans="1:35">
      <c r="A472" s="145">
        <v>468</v>
      </c>
      <c r="B472" s="190" t="s">
        <v>1748</v>
      </c>
      <c r="C472" s="204"/>
      <c r="D472" s="186" t="s">
        <v>1749</v>
      </c>
      <c r="E472" s="185"/>
      <c r="F472" s="187"/>
      <c r="G472" s="190" t="s">
        <v>992</v>
      </c>
      <c r="H472" s="188"/>
      <c r="I472" s="188" t="s">
        <v>993</v>
      </c>
      <c r="J472" s="185"/>
      <c r="K472" s="185"/>
      <c r="L472" s="185">
        <v>2584</v>
      </c>
      <c r="M472" s="185"/>
      <c r="N472" s="185">
        <f t="shared" si="39"/>
        <v>2584</v>
      </c>
      <c r="O472" s="196">
        <v>3500</v>
      </c>
      <c r="P472" s="185"/>
      <c r="Q472" s="185"/>
      <c r="R472" s="185">
        <f t="shared" si="35"/>
        <v>916</v>
      </c>
      <c r="S472" s="185"/>
      <c r="T472" s="185">
        <f t="shared" si="36"/>
        <v>0</v>
      </c>
      <c r="U472" s="185">
        <f t="shared" si="37"/>
        <v>0</v>
      </c>
      <c r="V472" s="185"/>
      <c r="W472" s="185">
        <f t="shared" si="38"/>
        <v>-2584</v>
      </c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5"/>
      <c r="AH472" s="190"/>
      <c r="AI472" s="145"/>
    </row>
    <row r="473" spans="1:35">
      <c r="A473" s="145">
        <v>469</v>
      </c>
      <c r="B473" s="190" t="s">
        <v>1750</v>
      </c>
      <c r="C473" s="204"/>
      <c r="D473" s="186" t="s">
        <v>1751</v>
      </c>
      <c r="E473" s="185"/>
      <c r="F473" s="187"/>
      <c r="G473" s="190" t="s">
        <v>992</v>
      </c>
      <c r="H473" s="188"/>
      <c r="I473" s="188" t="s">
        <v>993</v>
      </c>
      <c r="J473" s="185"/>
      <c r="K473" s="185"/>
      <c r="L473" s="185">
        <v>361</v>
      </c>
      <c r="M473" s="185"/>
      <c r="N473" s="185">
        <f t="shared" si="39"/>
        <v>361</v>
      </c>
      <c r="O473" s="196">
        <v>480</v>
      </c>
      <c r="P473" s="185"/>
      <c r="Q473" s="185"/>
      <c r="R473" s="185">
        <f t="shared" si="35"/>
        <v>119</v>
      </c>
      <c r="S473" s="185"/>
      <c r="T473" s="185">
        <f t="shared" si="36"/>
        <v>0</v>
      </c>
      <c r="U473" s="185">
        <f t="shared" si="37"/>
        <v>0</v>
      </c>
      <c r="V473" s="185"/>
      <c r="W473" s="185">
        <f t="shared" si="38"/>
        <v>-361</v>
      </c>
      <c r="X473" s="185"/>
      <c r="Y473" s="185"/>
      <c r="Z473" s="185"/>
      <c r="AA473" s="185"/>
      <c r="AB473" s="185"/>
      <c r="AC473" s="185"/>
      <c r="AD473" s="185"/>
      <c r="AE473" s="185"/>
      <c r="AF473" s="185"/>
      <c r="AG473" s="185"/>
      <c r="AH473" s="190"/>
      <c r="AI473" s="145"/>
    </row>
    <row r="474" spans="1:35">
      <c r="A474" s="145">
        <v>470</v>
      </c>
      <c r="B474" s="190" t="s">
        <v>1752</v>
      </c>
      <c r="C474" s="204"/>
      <c r="D474" s="186" t="s">
        <v>1753</v>
      </c>
      <c r="E474" s="185"/>
      <c r="F474" s="187"/>
      <c r="G474" s="190" t="s">
        <v>992</v>
      </c>
      <c r="H474" s="188"/>
      <c r="I474" s="188" t="s">
        <v>993</v>
      </c>
      <c r="J474" s="185"/>
      <c r="K474" s="185"/>
      <c r="L474" s="185">
        <v>600</v>
      </c>
      <c r="M474" s="185"/>
      <c r="N474" s="185">
        <f t="shared" si="39"/>
        <v>600</v>
      </c>
      <c r="O474" s="196">
        <v>600</v>
      </c>
      <c r="P474" s="185"/>
      <c r="Q474" s="185"/>
      <c r="R474" s="185">
        <f t="shared" si="35"/>
        <v>0</v>
      </c>
      <c r="S474" s="185"/>
      <c r="T474" s="185">
        <f t="shared" si="36"/>
        <v>0</v>
      </c>
      <c r="U474" s="185">
        <f t="shared" si="37"/>
        <v>0</v>
      </c>
      <c r="V474" s="185"/>
      <c r="W474" s="185">
        <f t="shared" si="38"/>
        <v>-600</v>
      </c>
      <c r="X474" s="185"/>
      <c r="Y474" s="185"/>
      <c r="Z474" s="185"/>
      <c r="AA474" s="185"/>
      <c r="AB474" s="185"/>
      <c r="AC474" s="185"/>
      <c r="AD474" s="185"/>
      <c r="AE474" s="185"/>
      <c r="AF474" s="185"/>
      <c r="AG474" s="185"/>
      <c r="AH474" s="190"/>
      <c r="AI474" s="145"/>
    </row>
    <row r="475" spans="1:35">
      <c r="A475" s="145">
        <v>471</v>
      </c>
      <c r="B475" s="189" t="s">
        <v>1754</v>
      </c>
      <c r="C475" s="204"/>
      <c r="D475" s="186" t="s">
        <v>1755</v>
      </c>
      <c r="E475" s="185"/>
      <c r="F475" s="187"/>
      <c r="G475" s="190" t="s">
        <v>992</v>
      </c>
      <c r="H475" s="188"/>
      <c r="I475" s="188" t="s">
        <v>993</v>
      </c>
      <c r="J475" s="185"/>
      <c r="K475" s="185"/>
      <c r="L475" s="185">
        <v>1038</v>
      </c>
      <c r="M475" s="185"/>
      <c r="N475" s="185">
        <f t="shared" si="39"/>
        <v>1038</v>
      </c>
      <c r="O475" s="196">
        <v>1010</v>
      </c>
      <c r="P475" s="185"/>
      <c r="Q475" s="185"/>
      <c r="R475" s="185">
        <f t="shared" si="35"/>
        <v>0</v>
      </c>
      <c r="S475" s="185"/>
      <c r="T475" s="185">
        <f t="shared" si="36"/>
        <v>0</v>
      </c>
      <c r="U475" s="185">
        <f t="shared" si="37"/>
        <v>-28</v>
      </c>
      <c r="V475" s="185"/>
      <c r="W475" s="185">
        <f t="shared" si="38"/>
        <v>-1038</v>
      </c>
      <c r="X475" s="185"/>
      <c r="Y475" s="185"/>
      <c r="Z475" s="185"/>
      <c r="AA475" s="185"/>
      <c r="AB475" s="185"/>
      <c r="AC475" s="185"/>
      <c r="AD475" s="185"/>
      <c r="AE475" s="185"/>
      <c r="AF475" s="185"/>
      <c r="AG475" s="185"/>
      <c r="AH475" s="190"/>
      <c r="AI475" s="145"/>
    </row>
    <row r="476" spans="1:35">
      <c r="A476" s="145">
        <v>472</v>
      </c>
      <c r="B476" s="190" t="s">
        <v>1756</v>
      </c>
      <c r="C476" s="204"/>
      <c r="D476" s="186" t="s">
        <v>1757</v>
      </c>
      <c r="E476" s="185"/>
      <c r="F476" s="187"/>
      <c r="G476" s="190" t="s">
        <v>992</v>
      </c>
      <c r="H476" s="188"/>
      <c r="I476" s="188" t="s">
        <v>993</v>
      </c>
      <c r="J476" s="185"/>
      <c r="K476" s="185"/>
      <c r="L476" s="185">
        <v>270</v>
      </c>
      <c r="M476" s="185"/>
      <c r="N476" s="185">
        <f t="shared" si="39"/>
        <v>270</v>
      </c>
      <c r="O476" s="196">
        <v>270</v>
      </c>
      <c r="P476" s="185"/>
      <c r="Q476" s="185"/>
      <c r="R476" s="185">
        <f t="shared" si="35"/>
        <v>0</v>
      </c>
      <c r="S476" s="185"/>
      <c r="T476" s="185">
        <f t="shared" si="36"/>
        <v>0</v>
      </c>
      <c r="U476" s="185">
        <f t="shared" si="37"/>
        <v>0</v>
      </c>
      <c r="V476" s="185"/>
      <c r="W476" s="185">
        <f t="shared" si="38"/>
        <v>-270</v>
      </c>
      <c r="X476" s="185"/>
      <c r="Y476" s="185"/>
      <c r="Z476" s="185"/>
      <c r="AA476" s="185"/>
      <c r="AB476" s="185"/>
      <c r="AC476" s="185"/>
      <c r="AD476" s="185"/>
      <c r="AE476" s="185"/>
      <c r="AF476" s="185"/>
      <c r="AG476" s="185"/>
      <c r="AH476" s="190"/>
      <c r="AI476" s="145"/>
    </row>
    <row r="477" spans="1:35">
      <c r="A477" s="145">
        <v>473</v>
      </c>
      <c r="B477" s="190" t="s">
        <v>1758</v>
      </c>
      <c r="C477" s="204"/>
      <c r="D477" s="186" t="s">
        <v>1759</v>
      </c>
      <c r="E477" s="185"/>
      <c r="F477" s="187"/>
      <c r="G477" s="190" t="s">
        <v>992</v>
      </c>
      <c r="H477" s="188"/>
      <c r="I477" s="188" t="s">
        <v>993</v>
      </c>
      <c r="J477" s="185"/>
      <c r="K477" s="185"/>
      <c r="L477" s="185">
        <v>83</v>
      </c>
      <c r="M477" s="185"/>
      <c r="N477" s="185">
        <f t="shared" si="39"/>
        <v>83</v>
      </c>
      <c r="O477" s="196">
        <v>90</v>
      </c>
      <c r="P477" s="185"/>
      <c r="Q477" s="185"/>
      <c r="R477" s="185">
        <f t="shared" si="35"/>
        <v>7</v>
      </c>
      <c r="S477" s="185"/>
      <c r="T477" s="185">
        <f t="shared" si="36"/>
        <v>0</v>
      </c>
      <c r="U477" s="185">
        <f t="shared" si="37"/>
        <v>0</v>
      </c>
      <c r="V477" s="185"/>
      <c r="W477" s="185">
        <f t="shared" si="38"/>
        <v>-83</v>
      </c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5"/>
      <c r="AH477" s="190"/>
      <c r="AI477" s="145"/>
    </row>
    <row r="478" spans="1:35">
      <c r="A478" s="145">
        <v>474</v>
      </c>
      <c r="B478" s="190" t="s">
        <v>1760</v>
      </c>
      <c r="C478" s="204"/>
      <c r="D478" s="186" t="s">
        <v>1761</v>
      </c>
      <c r="E478" s="185"/>
      <c r="F478" s="187"/>
      <c r="G478" s="190" t="s">
        <v>992</v>
      </c>
      <c r="H478" s="188"/>
      <c r="I478" s="188" t="s">
        <v>993</v>
      </c>
      <c r="J478" s="185"/>
      <c r="K478" s="185"/>
      <c r="L478" s="185">
        <v>543</v>
      </c>
      <c r="M478" s="185"/>
      <c r="N478" s="185">
        <f t="shared" si="39"/>
        <v>543</v>
      </c>
      <c r="O478" s="196">
        <v>700</v>
      </c>
      <c r="P478" s="185"/>
      <c r="Q478" s="185"/>
      <c r="R478" s="185">
        <f t="shared" si="35"/>
        <v>157</v>
      </c>
      <c r="S478" s="185"/>
      <c r="T478" s="185">
        <f t="shared" si="36"/>
        <v>0</v>
      </c>
      <c r="U478" s="185">
        <f t="shared" si="37"/>
        <v>0</v>
      </c>
      <c r="V478" s="185"/>
      <c r="W478" s="185">
        <f t="shared" si="38"/>
        <v>-543</v>
      </c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90"/>
      <c r="AI478" s="145"/>
    </row>
    <row r="479" spans="1:35">
      <c r="A479" s="145">
        <v>475</v>
      </c>
      <c r="B479" s="189" t="s">
        <v>1762</v>
      </c>
      <c r="C479" s="204"/>
      <c r="D479" s="186" t="s">
        <v>1763</v>
      </c>
      <c r="E479" s="185"/>
      <c r="F479" s="187"/>
      <c r="G479" s="190" t="s">
        <v>992</v>
      </c>
      <c r="H479" s="188"/>
      <c r="I479" s="188" t="s">
        <v>993</v>
      </c>
      <c r="J479" s="185"/>
      <c r="K479" s="185"/>
      <c r="L479" s="185">
        <v>3244</v>
      </c>
      <c r="M479" s="185"/>
      <c r="N479" s="185">
        <f t="shared" si="39"/>
        <v>3244</v>
      </c>
      <c r="O479" s="196">
        <v>2030</v>
      </c>
      <c r="P479" s="185"/>
      <c r="Q479" s="185"/>
      <c r="R479" s="185">
        <f t="shared" si="35"/>
        <v>0</v>
      </c>
      <c r="S479" s="185"/>
      <c r="T479" s="185">
        <f t="shared" si="36"/>
        <v>0</v>
      </c>
      <c r="U479" s="185">
        <f t="shared" si="37"/>
        <v>-1214</v>
      </c>
      <c r="V479" s="185"/>
      <c r="W479" s="185">
        <f t="shared" si="38"/>
        <v>-3244</v>
      </c>
      <c r="X479" s="185"/>
      <c r="Y479" s="185"/>
      <c r="Z479" s="185"/>
      <c r="AA479" s="185"/>
      <c r="AB479" s="185"/>
      <c r="AC479" s="185"/>
      <c r="AD479" s="185"/>
      <c r="AE479" s="185"/>
      <c r="AF479" s="185"/>
      <c r="AG479" s="185"/>
      <c r="AH479" s="190"/>
      <c r="AI479" s="145"/>
    </row>
    <row r="480" spans="1:35">
      <c r="A480" s="145">
        <v>476</v>
      </c>
      <c r="B480" s="190" t="s">
        <v>837</v>
      </c>
      <c r="C480" s="204"/>
      <c r="D480" s="186" t="s">
        <v>838</v>
      </c>
      <c r="E480" s="185"/>
      <c r="F480" s="187"/>
      <c r="G480" s="190" t="s">
        <v>992</v>
      </c>
      <c r="H480" s="188"/>
      <c r="I480" s="188" t="s">
        <v>993</v>
      </c>
      <c r="J480" s="185"/>
      <c r="K480" s="185"/>
      <c r="L480" s="185">
        <v>3000</v>
      </c>
      <c r="M480" s="185"/>
      <c r="N480" s="185">
        <f t="shared" si="39"/>
        <v>3000</v>
      </c>
      <c r="O480" s="196">
        <v>1895</v>
      </c>
      <c r="P480" s="185"/>
      <c r="Q480" s="185"/>
      <c r="R480" s="185">
        <f t="shared" si="35"/>
        <v>0</v>
      </c>
      <c r="S480" s="185"/>
      <c r="T480" s="185">
        <f t="shared" si="36"/>
        <v>0</v>
      </c>
      <c r="U480" s="185">
        <f t="shared" si="37"/>
        <v>-1105</v>
      </c>
      <c r="V480" s="185"/>
      <c r="W480" s="185">
        <f t="shared" si="38"/>
        <v>-3000</v>
      </c>
      <c r="X480" s="185"/>
      <c r="Y480" s="185"/>
      <c r="Z480" s="185"/>
      <c r="AA480" s="185"/>
      <c r="AB480" s="185"/>
      <c r="AC480" s="185"/>
      <c r="AD480" s="185"/>
      <c r="AE480" s="185"/>
      <c r="AF480" s="185"/>
      <c r="AG480" s="185"/>
      <c r="AH480" s="190"/>
      <c r="AI480" s="145"/>
    </row>
    <row r="481" spans="1:35">
      <c r="A481" s="145">
        <v>477</v>
      </c>
      <c r="B481" s="203" t="s">
        <v>1764</v>
      </c>
      <c r="C481" s="204"/>
      <c r="D481" s="186" t="s">
        <v>1765</v>
      </c>
      <c r="E481" s="185"/>
      <c r="F481" s="187"/>
      <c r="G481" s="192" t="s">
        <v>992</v>
      </c>
      <c r="H481" s="188"/>
      <c r="I481" s="188" t="s">
        <v>993</v>
      </c>
      <c r="J481" s="185"/>
      <c r="K481" s="185"/>
      <c r="L481" s="185">
        <v>149</v>
      </c>
      <c r="M481" s="185"/>
      <c r="N481" s="185">
        <f t="shared" si="39"/>
        <v>149</v>
      </c>
      <c r="O481" s="196">
        <v>195</v>
      </c>
      <c r="P481" s="185"/>
      <c r="Q481" s="185"/>
      <c r="R481" s="185">
        <f t="shared" si="35"/>
        <v>46</v>
      </c>
      <c r="S481" s="185"/>
      <c r="T481" s="185">
        <f t="shared" si="36"/>
        <v>0</v>
      </c>
      <c r="U481" s="185">
        <f t="shared" si="37"/>
        <v>0</v>
      </c>
      <c r="V481" s="185"/>
      <c r="W481" s="185">
        <f t="shared" si="38"/>
        <v>-149</v>
      </c>
      <c r="X481" s="185"/>
      <c r="Y481" s="185"/>
      <c r="Z481" s="185"/>
      <c r="AA481" s="185"/>
      <c r="AB481" s="185"/>
      <c r="AC481" s="185"/>
      <c r="AD481" s="185"/>
      <c r="AE481" s="185"/>
      <c r="AF481" s="185"/>
      <c r="AG481" s="185"/>
      <c r="AH481" s="190"/>
      <c r="AI481" s="145"/>
    </row>
    <row r="482" spans="1:35">
      <c r="A482" s="145">
        <v>478</v>
      </c>
      <c r="B482" s="192" t="s">
        <v>1766</v>
      </c>
      <c r="C482" s="204"/>
      <c r="D482" s="186" t="s">
        <v>1767</v>
      </c>
      <c r="E482" s="185"/>
      <c r="F482" s="187"/>
      <c r="G482" s="192" t="s">
        <v>992</v>
      </c>
      <c r="H482" s="188"/>
      <c r="I482" s="188" t="s">
        <v>993</v>
      </c>
      <c r="J482" s="185"/>
      <c r="K482" s="185"/>
      <c r="L482" s="185">
        <v>143</v>
      </c>
      <c r="M482" s="185"/>
      <c r="N482" s="185">
        <f t="shared" si="39"/>
        <v>143</v>
      </c>
      <c r="O482" s="196">
        <v>100</v>
      </c>
      <c r="P482" s="185"/>
      <c r="Q482" s="185"/>
      <c r="R482" s="185">
        <f t="shared" si="35"/>
        <v>0</v>
      </c>
      <c r="S482" s="185"/>
      <c r="T482" s="185">
        <f t="shared" si="36"/>
        <v>0</v>
      </c>
      <c r="U482" s="185">
        <f t="shared" si="37"/>
        <v>-43</v>
      </c>
      <c r="V482" s="185"/>
      <c r="W482" s="185">
        <f t="shared" si="38"/>
        <v>-143</v>
      </c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90"/>
      <c r="AI482" s="145"/>
    </row>
    <row r="483" spans="1:35">
      <c r="A483" s="145">
        <v>479</v>
      </c>
      <c r="B483" s="192" t="s">
        <v>859</v>
      </c>
      <c r="C483" s="204"/>
      <c r="D483" s="186" t="s">
        <v>860</v>
      </c>
      <c r="E483" s="185"/>
      <c r="F483" s="187"/>
      <c r="G483" s="192" t="s">
        <v>992</v>
      </c>
      <c r="H483" s="188"/>
      <c r="I483" s="188" t="s">
        <v>993</v>
      </c>
      <c r="J483" s="185"/>
      <c r="K483" s="185"/>
      <c r="L483" s="185">
        <v>2900</v>
      </c>
      <c r="M483" s="185"/>
      <c r="N483" s="185">
        <f t="shared" si="39"/>
        <v>2900</v>
      </c>
      <c r="O483" s="196">
        <v>912</v>
      </c>
      <c r="P483" s="185"/>
      <c r="Q483" s="185"/>
      <c r="R483" s="185">
        <f t="shared" si="35"/>
        <v>0</v>
      </c>
      <c r="S483" s="185"/>
      <c r="T483" s="185">
        <f t="shared" si="36"/>
        <v>0</v>
      </c>
      <c r="U483" s="185">
        <f t="shared" si="37"/>
        <v>-1988</v>
      </c>
      <c r="V483" s="185"/>
      <c r="W483" s="185">
        <f t="shared" si="38"/>
        <v>-2900</v>
      </c>
      <c r="X483" s="185"/>
      <c r="Y483" s="185"/>
      <c r="Z483" s="185"/>
      <c r="AA483" s="185"/>
      <c r="AB483" s="185"/>
      <c r="AC483" s="185"/>
      <c r="AD483" s="185"/>
      <c r="AE483" s="185"/>
      <c r="AF483" s="185"/>
      <c r="AG483" s="185"/>
      <c r="AH483" s="190"/>
      <c r="AI483" s="145"/>
    </row>
    <row r="484" spans="1:35">
      <c r="A484" s="145">
        <v>480</v>
      </c>
      <c r="B484" s="185" t="s">
        <v>1768</v>
      </c>
      <c r="C484" s="204"/>
      <c r="D484" s="186" t="s">
        <v>1769</v>
      </c>
      <c r="E484" s="185"/>
      <c r="F484" s="185"/>
      <c r="G484" s="192" t="s">
        <v>992</v>
      </c>
      <c r="H484" s="185"/>
      <c r="I484" s="188" t="s">
        <v>993</v>
      </c>
      <c r="J484" s="185"/>
      <c r="K484" s="185"/>
      <c r="L484" s="185">
        <v>106</v>
      </c>
      <c r="M484" s="185"/>
      <c r="N484" s="185">
        <f t="shared" si="39"/>
        <v>106</v>
      </c>
      <c r="O484" s="196">
        <v>90</v>
      </c>
      <c r="P484" s="185"/>
      <c r="Q484" s="185"/>
      <c r="R484" s="185">
        <f t="shared" si="35"/>
        <v>0</v>
      </c>
      <c r="S484" s="185"/>
      <c r="T484" s="185">
        <f t="shared" si="36"/>
        <v>0</v>
      </c>
      <c r="U484" s="185">
        <f t="shared" si="37"/>
        <v>-16</v>
      </c>
      <c r="V484" s="185"/>
      <c r="W484" s="185">
        <f t="shared" si="38"/>
        <v>-106</v>
      </c>
      <c r="X484" s="185"/>
      <c r="Y484" s="185"/>
      <c r="Z484" s="185"/>
      <c r="AA484" s="185"/>
      <c r="AB484" s="185"/>
      <c r="AC484" s="185"/>
      <c r="AD484" s="185"/>
      <c r="AE484" s="185"/>
      <c r="AF484" s="185"/>
      <c r="AG484" s="185"/>
      <c r="AH484" s="190"/>
      <c r="AI484" s="145"/>
    </row>
    <row r="485" spans="1:35">
      <c r="A485" s="145">
        <v>481</v>
      </c>
      <c r="B485" s="185" t="s">
        <v>968</v>
      </c>
      <c r="C485" s="204"/>
      <c r="D485" s="186" t="s">
        <v>1770</v>
      </c>
      <c r="E485" s="185"/>
      <c r="F485" s="185"/>
      <c r="G485" s="192" t="s">
        <v>992</v>
      </c>
      <c r="H485" s="185"/>
      <c r="I485" s="188" t="s">
        <v>993</v>
      </c>
      <c r="J485" s="185"/>
      <c r="K485" s="185"/>
      <c r="L485" s="185">
        <v>70</v>
      </c>
      <c r="M485" s="185"/>
      <c r="N485" s="185">
        <f t="shared" si="39"/>
        <v>70</v>
      </c>
      <c r="O485" s="196">
        <v>70</v>
      </c>
      <c r="P485" s="185"/>
      <c r="Q485" s="185"/>
      <c r="R485" s="185">
        <f t="shared" si="35"/>
        <v>0</v>
      </c>
      <c r="S485" s="185"/>
      <c r="T485" s="185">
        <f t="shared" si="36"/>
        <v>0</v>
      </c>
      <c r="U485" s="185">
        <f t="shared" si="37"/>
        <v>0</v>
      </c>
      <c r="V485" s="185"/>
      <c r="W485" s="185">
        <f t="shared" si="38"/>
        <v>-70</v>
      </c>
      <c r="X485" s="185"/>
      <c r="Y485" s="185"/>
      <c r="Z485" s="185"/>
      <c r="AA485" s="185"/>
      <c r="AB485" s="185"/>
      <c r="AC485" s="185"/>
      <c r="AD485" s="185"/>
      <c r="AE485" s="185"/>
      <c r="AF485" s="185"/>
      <c r="AG485" s="185"/>
      <c r="AH485" s="190"/>
      <c r="AI485" s="145"/>
    </row>
    <row r="486" spans="1:35">
      <c r="A486" s="145">
        <v>482</v>
      </c>
      <c r="B486" s="185" t="s">
        <v>1771</v>
      </c>
      <c r="C486" s="204"/>
      <c r="D486" s="186" t="s">
        <v>1772</v>
      </c>
      <c r="E486" s="185"/>
      <c r="F486" s="185"/>
      <c r="G486" s="192" t="s">
        <v>992</v>
      </c>
      <c r="H486" s="185"/>
      <c r="I486" s="188" t="s">
        <v>993</v>
      </c>
      <c r="J486" s="185"/>
      <c r="K486" s="185"/>
      <c r="L486" s="185">
        <v>362</v>
      </c>
      <c r="M486" s="185"/>
      <c r="N486" s="185">
        <f t="shared" si="39"/>
        <v>362</v>
      </c>
      <c r="O486" s="196">
        <v>217</v>
      </c>
      <c r="P486" s="185"/>
      <c r="Q486" s="185"/>
      <c r="R486" s="185">
        <f t="shared" si="35"/>
        <v>0</v>
      </c>
      <c r="S486" s="185"/>
      <c r="T486" s="185">
        <f t="shared" si="36"/>
        <v>0</v>
      </c>
      <c r="U486" s="185">
        <f t="shared" si="37"/>
        <v>-145</v>
      </c>
      <c r="V486" s="185"/>
      <c r="W486" s="185">
        <f t="shared" si="38"/>
        <v>-362</v>
      </c>
      <c r="X486" s="185"/>
      <c r="Y486" s="185"/>
      <c r="Z486" s="185"/>
      <c r="AA486" s="185"/>
      <c r="AB486" s="185"/>
      <c r="AC486" s="185"/>
      <c r="AD486" s="185"/>
      <c r="AE486" s="185"/>
      <c r="AF486" s="185"/>
      <c r="AG486" s="185"/>
      <c r="AH486" s="190"/>
      <c r="AI486" s="145"/>
    </row>
    <row r="487" spans="1:35">
      <c r="A487" s="145">
        <v>483</v>
      </c>
      <c r="B487" s="185" t="s">
        <v>1773</v>
      </c>
      <c r="C487" s="204"/>
      <c r="D487" s="186" t="s">
        <v>1774</v>
      </c>
      <c r="E487" s="185"/>
      <c r="F487" s="185"/>
      <c r="G487" s="192" t="s">
        <v>992</v>
      </c>
      <c r="H487" s="185"/>
      <c r="I487" s="188" t="s">
        <v>993</v>
      </c>
      <c r="J487" s="185"/>
      <c r="K487" s="185"/>
      <c r="L487" s="185">
        <v>3045</v>
      </c>
      <c r="M487" s="185"/>
      <c r="N487" s="185">
        <f t="shared" si="39"/>
        <v>3045</v>
      </c>
      <c r="O487" s="196">
        <v>1513</v>
      </c>
      <c r="P487" s="185"/>
      <c r="Q487" s="185"/>
      <c r="R487" s="185">
        <f t="shared" si="35"/>
        <v>0</v>
      </c>
      <c r="S487" s="185"/>
      <c r="T487" s="185">
        <f t="shared" si="36"/>
        <v>0</v>
      </c>
      <c r="U487" s="185">
        <f t="shared" si="37"/>
        <v>-1532</v>
      </c>
      <c r="V487" s="185"/>
      <c r="W487" s="185">
        <f t="shared" si="38"/>
        <v>-3045</v>
      </c>
      <c r="X487" s="185"/>
      <c r="Y487" s="185"/>
      <c r="Z487" s="185"/>
      <c r="AA487" s="185"/>
      <c r="AB487" s="185"/>
      <c r="AC487" s="185"/>
      <c r="AD487" s="185"/>
      <c r="AE487" s="185"/>
      <c r="AF487" s="185"/>
      <c r="AG487" s="185"/>
      <c r="AH487" s="190"/>
      <c r="AI487" s="145"/>
    </row>
    <row r="488" spans="1:35">
      <c r="A488" s="145">
        <v>484</v>
      </c>
      <c r="B488" s="185" t="s">
        <v>1775</v>
      </c>
      <c r="C488" s="204"/>
      <c r="D488" s="186" t="s">
        <v>1776</v>
      </c>
      <c r="E488" s="185"/>
      <c r="F488" s="185"/>
      <c r="G488" s="192" t="s">
        <v>992</v>
      </c>
      <c r="H488" s="185"/>
      <c r="I488" s="188" t="s">
        <v>993</v>
      </c>
      <c r="J488" s="185"/>
      <c r="K488" s="185"/>
      <c r="L488" s="185">
        <v>117</v>
      </c>
      <c r="M488" s="185"/>
      <c r="N488" s="185">
        <f t="shared" si="39"/>
        <v>117</v>
      </c>
      <c r="O488" s="196">
        <v>94</v>
      </c>
      <c r="P488" s="185"/>
      <c r="Q488" s="185"/>
      <c r="R488" s="185">
        <f t="shared" si="35"/>
        <v>0</v>
      </c>
      <c r="S488" s="185"/>
      <c r="T488" s="185">
        <f t="shared" si="36"/>
        <v>0</v>
      </c>
      <c r="U488" s="185">
        <f t="shared" si="37"/>
        <v>-23</v>
      </c>
      <c r="V488" s="185"/>
      <c r="W488" s="185">
        <f t="shared" si="38"/>
        <v>-117</v>
      </c>
      <c r="X488" s="185"/>
      <c r="Y488" s="185"/>
      <c r="Z488" s="185"/>
      <c r="AA488" s="185"/>
      <c r="AB488" s="185"/>
      <c r="AC488" s="185"/>
      <c r="AD488" s="185"/>
      <c r="AE488" s="185"/>
      <c r="AF488" s="185"/>
      <c r="AG488" s="185"/>
      <c r="AH488" s="190"/>
      <c r="AI488" s="145"/>
    </row>
    <row r="489" spans="1:35">
      <c r="A489" s="145">
        <v>485</v>
      </c>
      <c r="B489" s="185" t="s">
        <v>1777</v>
      </c>
      <c r="C489" s="204"/>
      <c r="D489" s="186" t="s">
        <v>1778</v>
      </c>
      <c r="E489" s="185"/>
      <c r="F489" s="185"/>
      <c r="G489" s="192" t="s">
        <v>992</v>
      </c>
      <c r="H489" s="185"/>
      <c r="I489" s="188" t="s">
        <v>993</v>
      </c>
      <c r="J489" s="185"/>
      <c r="K489" s="185"/>
      <c r="L489" s="185">
        <v>99</v>
      </c>
      <c r="M489" s="185"/>
      <c r="N489" s="185">
        <f t="shared" si="39"/>
        <v>99</v>
      </c>
      <c r="O489" s="196">
        <v>113</v>
      </c>
      <c r="P489" s="185"/>
      <c r="Q489" s="185"/>
      <c r="R489" s="185">
        <f t="shared" si="35"/>
        <v>14</v>
      </c>
      <c r="S489" s="185"/>
      <c r="T489" s="185">
        <f t="shared" si="36"/>
        <v>0</v>
      </c>
      <c r="U489" s="185">
        <f t="shared" si="37"/>
        <v>0</v>
      </c>
      <c r="V489" s="185"/>
      <c r="W489" s="185">
        <f t="shared" si="38"/>
        <v>-99</v>
      </c>
      <c r="X489" s="185"/>
      <c r="Y489" s="185"/>
      <c r="Z489" s="185"/>
      <c r="AA489" s="185"/>
      <c r="AB489" s="185"/>
      <c r="AC489" s="185"/>
      <c r="AD489" s="185"/>
      <c r="AE489" s="185"/>
      <c r="AF489" s="185"/>
      <c r="AG489" s="185"/>
      <c r="AH489" s="190"/>
      <c r="AI489" s="145"/>
    </row>
    <row r="490" spans="1:35">
      <c r="A490" s="145">
        <v>486</v>
      </c>
      <c r="B490" s="185" t="s">
        <v>1779</v>
      </c>
      <c r="C490" s="204"/>
      <c r="D490" s="186" t="s">
        <v>1780</v>
      </c>
      <c r="E490" s="185"/>
      <c r="F490" s="185"/>
      <c r="G490" s="192" t="s">
        <v>992</v>
      </c>
      <c r="H490" s="185"/>
      <c r="I490" s="188" t="s">
        <v>993</v>
      </c>
      <c r="J490" s="185"/>
      <c r="K490" s="185"/>
      <c r="L490" s="185">
        <v>162</v>
      </c>
      <c r="M490" s="185"/>
      <c r="N490" s="185">
        <f t="shared" si="39"/>
        <v>162</v>
      </c>
      <c r="O490" s="196">
        <v>118</v>
      </c>
      <c r="P490" s="185"/>
      <c r="Q490" s="185"/>
      <c r="R490" s="185">
        <f t="shared" si="35"/>
        <v>0</v>
      </c>
      <c r="S490" s="185"/>
      <c r="T490" s="185">
        <f t="shared" si="36"/>
        <v>0</v>
      </c>
      <c r="U490" s="185">
        <f t="shared" si="37"/>
        <v>-44</v>
      </c>
      <c r="V490" s="185"/>
      <c r="W490" s="185">
        <f t="shared" si="38"/>
        <v>-162</v>
      </c>
      <c r="X490" s="185"/>
      <c r="Y490" s="185"/>
      <c r="Z490" s="185"/>
      <c r="AA490" s="185"/>
      <c r="AB490" s="185"/>
      <c r="AC490" s="185"/>
      <c r="AD490" s="185"/>
      <c r="AE490" s="185"/>
      <c r="AF490" s="185"/>
      <c r="AG490" s="185"/>
      <c r="AH490" s="190"/>
      <c r="AI490" s="145"/>
    </row>
    <row r="491" spans="1:35">
      <c r="A491" s="145">
        <v>487</v>
      </c>
      <c r="B491" s="185" t="s">
        <v>1781</v>
      </c>
      <c r="C491" s="204"/>
      <c r="D491" s="186" t="s">
        <v>1782</v>
      </c>
      <c r="E491" s="185"/>
      <c r="F491" s="185"/>
      <c r="G491" s="192" t="s">
        <v>992</v>
      </c>
      <c r="H491" s="185"/>
      <c r="I491" s="188" t="s">
        <v>993</v>
      </c>
      <c r="J491" s="185"/>
      <c r="K491" s="185"/>
      <c r="L491" s="185">
        <v>117</v>
      </c>
      <c r="M491" s="185"/>
      <c r="N491" s="185">
        <f t="shared" si="39"/>
        <v>117</v>
      </c>
      <c r="O491" s="196">
        <v>110</v>
      </c>
      <c r="P491" s="185"/>
      <c r="Q491" s="185"/>
      <c r="R491" s="185">
        <f t="shared" si="35"/>
        <v>0</v>
      </c>
      <c r="S491" s="185"/>
      <c r="T491" s="185">
        <f t="shared" si="36"/>
        <v>0</v>
      </c>
      <c r="U491" s="185">
        <f t="shared" si="37"/>
        <v>-7</v>
      </c>
      <c r="V491" s="185"/>
      <c r="W491" s="185">
        <f t="shared" si="38"/>
        <v>-117</v>
      </c>
      <c r="X491" s="185"/>
      <c r="Y491" s="185"/>
      <c r="Z491" s="185"/>
      <c r="AA491" s="185"/>
      <c r="AB491" s="185"/>
      <c r="AC491" s="185"/>
      <c r="AD491" s="185"/>
      <c r="AE491" s="185"/>
      <c r="AF491" s="185"/>
      <c r="AG491" s="185"/>
      <c r="AH491" s="190"/>
      <c r="AI491" s="145"/>
    </row>
    <row r="492" spans="1:35">
      <c r="A492" s="145">
        <v>488</v>
      </c>
      <c r="B492" s="185" t="s">
        <v>1783</v>
      </c>
      <c r="C492" s="204"/>
      <c r="D492" s="186" t="s">
        <v>1784</v>
      </c>
      <c r="E492" s="185"/>
      <c r="F492" s="185"/>
      <c r="G492" s="192" t="s">
        <v>992</v>
      </c>
      <c r="H492" s="185"/>
      <c r="I492" s="188" t="s">
        <v>993</v>
      </c>
      <c r="J492" s="185"/>
      <c r="K492" s="185"/>
      <c r="L492" s="185">
        <v>64</v>
      </c>
      <c r="M492" s="185"/>
      <c r="N492" s="185">
        <f t="shared" si="39"/>
        <v>64</v>
      </c>
      <c r="O492" s="196">
        <v>72</v>
      </c>
      <c r="P492" s="185"/>
      <c r="Q492" s="185"/>
      <c r="R492" s="185">
        <f t="shared" si="35"/>
        <v>8</v>
      </c>
      <c r="S492" s="185"/>
      <c r="T492" s="185">
        <f t="shared" si="36"/>
        <v>0</v>
      </c>
      <c r="U492" s="185">
        <f t="shared" si="37"/>
        <v>0</v>
      </c>
      <c r="V492" s="185"/>
      <c r="W492" s="185">
        <f t="shared" si="38"/>
        <v>-64</v>
      </c>
      <c r="X492" s="185"/>
      <c r="Y492" s="185"/>
      <c r="Z492" s="185"/>
      <c r="AA492" s="185"/>
      <c r="AB492" s="185"/>
      <c r="AC492" s="185"/>
      <c r="AD492" s="185"/>
      <c r="AE492" s="185"/>
      <c r="AF492" s="185"/>
      <c r="AG492" s="185"/>
      <c r="AH492" s="190"/>
      <c r="AI492" s="145"/>
    </row>
    <row r="493" spans="1:35">
      <c r="A493" s="145">
        <v>489</v>
      </c>
      <c r="B493" s="185" t="s">
        <v>1785</v>
      </c>
      <c r="C493" s="204"/>
      <c r="D493" s="186" t="s">
        <v>1786</v>
      </c>
      <c r="E493" s="185"/>
      <c r="F493" s="185"/>
      <c r="G493" s="192" t="s">
        <v>992</v>
      </c>
      <c r="H493" s="185"/>
      <c r="I493" s="188" t="s">
        <v>993</v>
      </c>
      <c r="J493" s="185"/>
      <c r="K493" s="185"/>
      <c r="L493" s="185">
        <v>126</v>
      </c>
      <c r="M493" s="185"/>
      <c r="N493" s="185">
        <f t="shared" si="39"/>
        <v>126</v>
      </c>
      <c r="O493" s="196">
        <v>111</v>
      </c>
      <c r="P493" s="185"/>
      <c r="Q493" s="185"/>
      <c r="R493" s="185">
        <f t="shared" si="35"/>
        <v>0</v>
      </c>
      <c r="S493" s="185"/>
      <c r="T493" s="185">
        <f t="shared" si="36"/>
        <v>0</v>
      </c>
      <c r="U493" s="185">
        <f t="shared" si="37"/>
        <v>-15</v>
      </c>
      <c r="V493" s="185"/>
      <c r="W493" s="185">
        <f t="shared" si="38"/>
        <v>-126</v>
      </c>
      <c r="X493" s="185"/>
      <c r="Y493" s="185"/>
      <c r="Z493" s="185"/>
      <c r="AA493" s="185"/>
      <c r="AB493" s="185"/>
      <c r="AC493" s="185"/>
      <c r="AD493" s="185"/>
      <c r="AE493" s="185"/>
      <c r="AF493" s="185"/>
      <c r="AG493" s="185"/>
      <c r="AH493" s="190"/>
      <c r="AI493" s="145"/>
    </row>
    <row r="494" spans="1:35">
      <c r="A494" s="145">
        <v>490</v>
      </c>
      <c r="B494" s="185" t="s">
        <v>1787</v>
      </c>
      <c r="C494" s="204"/>
      <c r="D494" s="186" t="s">
        <v>1788</v>
      </c>
      <c r="E494" s="185"/>
      <c r="F494" s="185"/>
      <c r="G494" s="192" t="s">
        <v>992</v>
      </c>
      <c r="H494" s="185"/>
      <c r="I494" s="188" t="s">
        <v>993</v>
      </c>
      <c r="J494" s="185"/>
      <c r="K494" s="185"/>
      <c r="L494" s="185">
        <v>112</v>
      </c>
      <c r="M494" s="185"/>
      <c r="N494" s="185">
        <f t="shared" si="39"/>
        <v>112</v>
      </c>
      <c r="O494" s="196">
        <v>68</v>
      </c>
      <c r="P494" s="185"/>
      <c r="Q494" s="185"/>
      <c r="R494" s="185">
        <f t="shared" si="35"/>
        <v>0</v>
      </c>
      <c r="S494" s="185"/>
      <c r="T494" s="185">
        <f t="shared" si="36"/>
        <v>0</v>
      </c>
      <c r="U494" s="185">
        <f t="shared" si="37"/>
        <v>-44</v>
      </c>
      <c r="V494" s="185"/>
      <c r="W494" s="185">
        <f t="shared" si="38"/>
        <v>-112</v>
      </c>
      <c r="X494" s="185"/>
      <c r="Y494" s="185"/>
      <c r="Z494" s="185"/>
      <c r="AA494" s="185"/>
      <c r="AB494" s="185"/>
      <c r="AC494" s="185"/>
      <c r="AD494" s="185"/>
      <c r="AE494" s="185"/>
      <c r="AF494" s="185"/>
      <c r="AG494" s="185"/>
      <c r="AH494" s="190"/>
      <c r="AI494" s="145"/>
    </row>
    <row r="495" spans="1:35">
      <c r="A495" s="145">
        <v>491</v>
      </c>
      <c r="B495" s="185" t="s">
        <v>1789</v>
      </c>
      <c r="C495" s="204"/>
      <c r="D495" s="186" t="s">
        <v>1790</v>
      </c>
      <c r="E495" s="185"/>
      <c r="F495" s="185"/>
      <c r="G495" s="192" t="s">
        <v>992</v>
      </c>
      <c r="H495" s="185"/>
      <c r="I495" s="188" t="s">
        <v>993</v>
      </c>
      <c r="J495" s="185"/>
      <c r="K495" s="185"/>
      <c r="L495" s="185">
        <v>103</v>
      </c>
      <c r="M495" s="185"/>
      <c r="N495" s="185">
        <f t="shared" si="39"/>
        <v>103</v>
      </c>
      <c r="O495" s="196">
        <v>97</v>
      </c>
      <c r="P495" s="185"/>
      <c r="Q495" s="185"/>
      <c r="R495" s="185">
        <f t="shared" si="35"/>
        <v>0</v>
      </c>
      <c r="S495" s="185"/>
      <c r="T495" s="185">
        <f t="shared" si="36"/>
        <v>0</v>
      </c>
      <c r="U495" s="185">
        <f t="shared" si="37"/>
        <v>-6</v>
      </c>
      <c r="V495" s="185"/>
      <c r="W495" s="185">
        <f t="shared" si="38"/>
        <v>-103</v>
      </c>
      <c r="X495" s="185"/>
      <c r="Y495" s="185"/>
      <c r="Z495" s="185"/>
      <c r="AA495" s="185"/>
      <c r="AB495" s="185"/>
      <c r="AC495" s="185"/>
      <c r="AD495" s="185"/>
      <c r="AE495" s="185"/>
      <c r="AF495" s="185"/>
      <c r="AG495" s="185"/>
      <c r="AH495" s="190"/>
      <c r="AI495" s="145"/>
    </row>
    <row r="496" spans="1:35">
      <c r="A496" s="145">
        <v>492</v>
      </c>
      <c r="B496" s="185" t="s">
        <v>1791</v>
      </c>
      <c r="C496" s="204"/>
      <c r="D496" s="186" t="s">
        <v>1792</v>
      </c>
      <c r="E496" s="185"/>
      <c r="F496" s="185"/>
      <c r="G496" s="192" t="s">
        <v>992</v>
      </c>
      <c r="H496" s="185"/>
      <c r="I496" s="188" t="s">
        <v>993</v>
      </c>
      <c r="J496" s="185"/>
      <c r="K496" s="185"/>
      <c r="L496" s="185">
        <v>210</v>
      </c>
      <c r="M496" s="185"/>
      <c r="N496" s="185">
        <f t="shared" si="39"/>
        <v>210</v>
      </c>
      <c r="O496" s="196">
        <v>166</v>
      </c>
      <c r="P496" s="185"/>
      <c r="Q496" s="185"/>
      <c r="R496" s="185">
        <f t="shared" si="35"/>
        <v>0</v>
      </c>
      <c r="S496" s="185"/>
      <c r="T496" s="185">
        <f t="shared" si="36"/>
        <v>0</v>
      </c>
      <c r="U496" s="185">
        <f t="shared" si="37"/>
        <v>-44</v>
      </c>
      <c r="V496" s="185"/>
      <c r="W496" s="185">
        <f t="shared" si="38"/>
        <v>-210</v>
      </c>
      <c r="X496" s="185"/>
      <c r="Y496" s="185"/>
      <c r="Z496" s="185"/>
      <c r="AA496" s="185"/>
      <c r="AB496" s="185"/>
      <c r="AC496" s="185"/>
      <c r="AD496" s="185"/>
      <c r="AE496" s="185"/>
      <c r="AF496" s="185"/>
      <c r="AG496" s="185"/>
      <c r="AH496" s="190"/>
      <c r="AI496" s="145"/>
    </row>
    <row r="497" spans="1:35">
      <c r="A497" s="145">
        <v>493</v>
      </c>
      <c r="B497" s="185" t="s">
        <v>1793</v>
      </c>
      <c r="C497" s="204"/>
      <c r="D497" s="186" t="s">
        <v>1794</v>
      </c>
      <c r="E497" s="185"/>
      <c r="F497" s="185"/>
      <c r="G497" s="192" t="s">
        <v>992</v>
      </c>
      <c r="H497" s="185"/>
      <c r="I497" s="188" t="s">
        <v>993</v>
      </c>
      <c r="J497" s="185"/>
      <c r="K497" s="185"/>
      <c r="L497" s="185">
        <v>172</v>
      </c>
      <c r="M497" s="185"/>
      <c r="N497" s="185">
        <f t="shared" si="39"/>
        <v>172</v>
      </c>
      <c r="O497" s="196">
        <v>163</v>
      </c>
      <c r="P497" s="185"/>
      <c r="Q497" s="185"/>
      <c r="R497" s="185">
        <f t="shared" si="35"/>
        <v>0</v>
      </c>
      <c r="S497" s="185"/>
      <c r="T497" s="185">
        <f t="shared" si="36"/>
        <v>0</v>
      </c>
      <c r="U497" s="185">
        <f t="shared" si="37"/>
        <v>-9</v>
      </c>
      <c r="V497" s="185"/>
      <c r="W497" s="185">
        <f t="shared" si="38"/>
        <v>-172</v>
      </c>
      <c r="X497" s="185"/>
      <c r="Y497" s="185"/>
      <c r="Z497" s="185"/>
      <c r="AA497" s="185"/>
      <c r="AB497" s="185"/>
      <c r="AC497" s="185"/>
      <c r="AD497" s="185"/>
      <c r="AE497" s="185"/>
      <c r="AF497" s="185"/>
      <c r="AG497" s="185"/>
      <c r="AH497" s="190"/>
      <c r="AI497" s="145"/>
    </row>
    <row r="498" spans="1:35">
      <c r="A498" s="145">
        <v>494</v>
      </c>
      <c r="B498" s="185" t="s">
        <v>1795</v>
      </c>
      <c r="C498" s="204"/>
      <c r="D498" s="186" t="s">
        <v>1796</v>
      </c>
      <c r="E498" s="185"/>
      <c r="F498" s="185"/>
      <c r="G498" s="192" t="s">
        <v>992</v>
      </c>
      <c r="H498" s="185"/>
      <c r="I498" s="188" t="s">
        <v>993</v>
      </c>
      <c r="J498" s="185"/>
      <c r="K498" s="185"/>
      <c r="L498" s="185">
        <v>280</v>
      </c>
      <c r="M498" s="185"/>
      <c r="N498" s="185">
        <f t="shared" si="39"/>
        <v>280</v>
      </c>
      <c r="O498" s="196">
        <v>124</v>
      </c>
      <c r="P498" s="185"/>
      <c r="Q498" s="185"/>
      <c r="R498" s="185">
        <f t="shared" si="35"/>
        <v>0</v>
      </c>
      <c r="S498" s="185"/>
      <c r="T498" s="185">
        <f t="shared" si="36"/>
        <v>0</v>
      </c>
      <c r="U498" s="185">
        <f t="shared" si="37"/>
        <v>-156</v>
      </c>
      <c r="V498" s="185"/>
      <c r="W498" s="185">
        <f t="shared" si="38"/>
        <v>-280</v>
      </c>
      <c r="X498" s="185"/>
      <c r="Y498" s="185"/>
      <c r="Z498" s="185"/>
      <c r="AA498" s="185"/>
      <c r="AB498" s="185"/>
      <c r="AC498" s="185"/>
      <c r="AD498" s="185"/>
      <c r="AE498" s="185"/>
      <c r="AF498" s="185"/>
      <c r="AG498" s="185"/>
      <c r="AH498" s="190"/>
      <c r="AI498" s="145"/>
    </row>
    <row r="499" spans="1:35">
      <c r="A499" s="145">
        <v>495</v>
      </c>
      <c r="B499" s="185" t="s">
        <v>1797</v>
      </c>
      <c r="C499" s="204"/>
      <c r="D499" s="186" t="s">
        <v>1798</v>
      </c>
      <c r="E499" s="185"/>
      <c r="F499" s="185"/>
      <c r="G499" s="192" t="s">
        <v>992</v>
      </c>
      <c r="H499" s="185"/>
      <c r="I499" s="188" t="s">
        <v>993</v>
      </c>
      <c r="J499" s="185"/>
      <c r="K499" s="185"/>
      <c r="L499" s="185">
        <v>394</v>
      </c>
      <c r="M499" s="185"/>
      <c r="N499" s="185">
        <f t="shared" si="39"/>
        <v>394</v>
      </c>
      <c r="O499" s="196">
        <v>496</v>
      </c>
      <c r="P499" s="185"/>
      <c r="Q499" s="185"/>
      <c r="R499" s="185">
        <f t="shared" si="35"/>
        <v>102</v>
      </c>
      <c r="S499" s="185"/>
      <c r="T499" s="185">
        <f t="shared" si="36"/>
        <v>0</v>
      </c>
      <c r="U499" s="185">
        <f t="shared" si="37"/>
        <v>0</v>
      </c>
      <c r="V499" s="185"/>
      <c r="W499" s="185">
        <f t="shared" si="38"/>
        <v>-394</v>
      </c>
      <c r="X499" s="185"/>
      <c r="Y499" s="185"/>
      <c r="Z499" s="185"/>
      <c r="AA499" s="185"/>
      <c r="AB499" s="185"/>
      <c r="AC499" s="185"/>
      <c r="AD499" s="185"/>
      <c r="AE499" s="185"/>
      <c r="AF499" s="185"/>
      <c r="AG499" s="185"/>
      <c r="AH499" s="190"/>
      <c r="AI499" s="145"/>
    </row>
    <row r="500" spans="1:35">
      <c r="A500" s="145">
        <v>496</v>
      </c>
      <c r="B500" s="185" t="s">
        <v>1799</v>
      </c>
      <c r="C500" s="204"/>
      <c r="D500" s="186" t="s">
        <v>1800</v>
      </c>
      <c r="E500" s="185"/>
      <c r="F500" s="185"/>
      <c r="G500" s="192" t="s">
        <v>992</v>
      </c>
      <c r="H500" s="185"/>
      <c r="I500" s="188" t="s">
        <v>993</v>
      </c>
      <c r="J500" s="185"/>
      <c r="K500" s="185"/>
      <c r="L500" s="185">
        <v>427</v>
      </c>
      <c r="M500" s="185"/>
      <c r="N500" s="185">
        <f t="shared" si="39"/>
        <v>427</v>
      </c>
      <c r="O500" s="196">
        <v>493</v>
      </c>
      <c r="P500" s="185"/>
      <c r="Q500" s="185"/>
      <c r="R500" s="185">
        <f t="shared" si="35"/>
        <v>66</v>
      </c>
      <c r="S500" s="185"/>
      <c r="T500" s="185">
        <f t="shared" si="36"/>
        <v>0</v>
      </c>
      <c r="U500" s="185">
        <f t="shared" si="37"/>
        <v>0</v>
      </c>
      <c r="V500" s="185"/>
      <c r="W500" s="185">
        <f t="shared" si="38"/>
        <v>-427</v>
      </c>
      <c r="X500" s="185"/>
      <c r="Y500" s="185"/>
      <c r="Z500" s="185"/>
      <c r="AA500" s="185"/>
      <c r="AB500" s="185"/>
      <c r="AC500" s="185"/>
      <c r="AD500" s="185"/>
      <c r="AE500" s="185"/>
      <c r="AF500" s="185"/>
      <c r="AG500" s="185"/>
      <c r="AH500" s="190"/>
      <c r="AI500" s="145"/>
    </row>
    <row r="501" spans="1:35">
      <c r="A501" s="145">
        <v>497</v>
      </c>
      <c r="B501" s="185" t="s">
        <v>1801</v>
      </c>
      <c r="C501" s="204"/>
      <c r="D501" s="186" t="s">
        <v>1802</v>
      </c>
      <c r="E501" s="185"/>
      <c r="F501" s="185"/>
      <c r="G501" s="192" t="s">
        <v>992</v>
      </c>
      <c r="H501" s="185"/>
      <c r="I501" s="188" t="s">
        <v>993</v>
      </c>
      <c r="J501" s="185"/>
      <c r="K501" s="185"/>
      <c r="L501" s="185">
        <v>443</v>
      </c>
      <c r="M501" s="185"/>
      <c r="N501" s="185">
        <f t="shared" si="39"/>
        <v>443</v>
      </c>
      <c r="O501" s="196">
        <v>417</v>
      </c>
      <c r="P501" s="185"/>
      <c r="Q501" s="185"/>
      <c r="R501" s="185">
        <f t="shared" si="35"/>
        <v>0</v>
      </c>
      <c r="S501" s="185"/>
      <c r="T501" s="185">
        <f t="shared" si="36"/>
        <v>0</v>
      </c>
      <c r="U501" s="185">
        <f t="shared" si="37"/>
        <v>-26</v>
      </c>
      <c r="V501" s="185"/>
      <c r="W501" s="185">
        <f t="shared" si="38"/>
        <v>-443</v>
      </c>
      <c r="X501" s="185"/>
      <c r="Y501" s="185"/>
      <c r="Z501" s="185"/>
      <c r="AA501" s="185"/>
      <c r="AB501" s="185"/>
      <c r="AC501" s="185"/>
      <c r="AD501" s="185"/>
      <c r="AE501" s="185"/>
      <c r="AF501" s="185"/>
      <c r="AG501" s="185"/>
      <c r="AH501" s="190"/>
      <c r="AI501" s="145"/>
    </row>
    <row r="502" spans="1:35">
      <c r="A502" s="145">
        <v>498</v>
      </c>
      <c r="B502" s="185" t="s">
        <v>1803</v>
      </c>
      <c r="C502" s="204"/>
      <c r="D502" s="186" t="s">
        <v>1804</v>
      </c>
      <c r="E502" s="185"/>
      <c r="F502" s="185"/>
      <c r="G502" s="192" t="s">
        <v>992</v>
      </c>
      <c r="H502" s="185"/>
      <c r="I502" s="188" t="s">
        <v>993</v>
      </c>
      <c r="J502" s="185"/>
      <c r="K502" s="185"/>
      <c r="L502" s="185">
        <v>182</v>
      </c>
      <c r="M502" s="185"/>
      <c r="N502" s="185">
        <f t="shared" si="39"/>
        <v>182</v>
      </c>
      <c r="O502" s="196">
        <v>111</v>
      </c>
      <c r="P502" s="185"/>
      <c r="Q502" s="185"/>
      <c r="R502" s="185">
        <f t="shared" si="35"/>
        <v>0</v>
      </c>
      <c r="S502" s="185"/>
      <c r="T502" s="185">
        <f t="shared" si="36"/>
        <v>0</v>
      </c>
      <c r="U502" s="185">
        <f t="shared" si="37"/>
        <v>-71</v>
      </c>
      <c r="V502" s="185"/>
      <c r="W502" s="185">
        <f t="shared" si="38"/>
        <v>-182</v>
      </c>
      <c r="X502" s="185"/>
      <c r="Y502" s="185"/>
      <c r="Z502" s="185"/>
      <c r="AA502" s="185"/>
      <c r="AB502" s="185"/>
      <c r="AC502" s="185"/>
      <c r="AD502" s="185"/>
      <c r="AE502" s="185"/>
      <c r="AF502" s="185"/>
      <c r="AG502" s="185"/>
      <c r="AH502" s="190"/>
      <c r="AI502" s="145"/>
    </row>
    <row r="503" spans="1:35">
      <c r="A503" s="145">
        <v>499</v>
      </c>
      <c r="B503" s="185" t="s">
        <v>1805</v>
      </c>
      <c r="C503" s="204"/>
      <c r="D503" s="186" t="s">
        <v>1806</v>
      </c>
      <c r="E503" s="185"/>
      <c r="F503" s="185"/>
      <c r="G503" s="192" t="s">
        <v>992</v>
      </c>
      <c r="H503" s="185"/>
      <c r="I503" s="188" t="s">
        <v>993</v>
      </c>
      <c r="J503" s="185"/>
      <c r="K503" s="185"/>
      <c r="L503" s="185">
        <v>164</v>
      </c>
      <c r="M503" s="185"/>
      <c r="N503" s="185">
        <f t="shared" si="39"/>
        <v>164</v>
      </c>
      <c r="O503" s="196">
        <v>224</v>
      </c>
      <c r="P503" s="185"/>
      <c r="Q503" s="185"/>
      <c r="R503" s="185">
        <f t="shared" si="35"/>
        <v>60</v>
      </c>
      <c r="S503" s="185"/>
      <c r="T503" s="185">
        <f t="shared" si="36"/>
        <v>0</v>
      </c>
      <c r="U503" s="185">
        <f t="shared" si="37"/>
        <v>0</v>
      </c>
      <c r="V503" s="185"/>
      <c r="W503" s="185">
        <f t="shared" si="38"/>
        <v>-164</v>
      </c>
      <c r="X503" s="185"/>
      <c r="Y503" s="185"/>
      <c r="Z503" s="185"/>
      <c r="AA503" s="185"/>
      <c r="AB503" s="185"/>
      <c r="AC503" s="185"/>
      <c r="AD503" s="185"/>
      <c r="AE503" s="185"/>
      <c r="AF503" s="185"/>
      <c r="AG503" s="185"/>
      <c r="AH503" s="190"/>
      <c r="AI503" s="145"/>
    </row>
    <row r="504" spans="1:35">
      <c r="A504" s="145">
        <v>500</v>
      </c>
      <c r="B504" s="185" t="s">
        <v>1807</v>
      </c>
      <c r="C504" s="204"/>
      <c r="D504" s="186" t="s">
        <v>1808</v>
      </c>
      <c r="E504" s="185"/>
      <c r="F504" s="185"/>
      <c r="G504" s="192" t="s">
        <v>992</v>
      </c>
      <c r="H504" s="185"/>
      <c r="I504" s="188" t="s">
        <v>993</v>
      </c>
      <c r="J504" s="185"/>
      <c r="K504" s="185"/>
      <c r="L504" s="185">
        <v>150</v>
      </c>
      <c r="M504" s="185"/>
      <c r="N504" s="185">
        <f t="shared" si="39"/>
        <v>150</v>
      </c>
      <c r="O504" s="196">
        <v>153</v>
      </c>
      <c r="P504" s="185"/>
      <c r="Q504" s="185"/>
      <c r="R504" s="185">
        <f t="shared" si="35"/>
        <v>3</v>
      </c>
      <c r="S504" s="185"/>
      <c r="T504" s="185">
        <f t="shared" si="36"/>
        <v>0</v>
      </c>
      <c r="U504" s="185">
        <f t="shared" si="37"/>
        <v>0</v>
      </c>
      <c r="V504" s="185"/>
      <c r="W504" s="185">
        <f t="shared" si="38"/>
        <v>-150</v>
      </c>
      <c r="X504" s="185"/>
      <c r="Y504" s="185"/>
      <c r="Z504" s="185"/>
      <c r="AA504" s="185"/>
      <c r="AB504" s="185"/>
      <c r="AC504" s="185"/>
      <c r="AD504" s="185"/>
      <c r="AE504" s="185"/>
      <c r="AF504" s="185"/>
      <c r="AG504" s="185"/>
      <c r="AH504" s="190"/>
      <c r="AI504" s="145"/>
    </row>
    <row r="505" spans="1:35">
      <c r="A505" s="145">
        <v>501</v>
      </c>
      <c r="B505" s="185" t="s">
        <v>1809</v>
      </c>
      <c r="C505" s="204"/>
      <c r="D505" s="186" t="s">
        <v>1810</v>
      </c>
      <c r="E505" s="185"/>
      <c r="F505" s="185"/>
      <c r="G505" s="192" t="s">
        <v>992</v>
      </c>
      <c r="H505" s="185"/>
      <c r="I505" s="188" t="s">
        <v>993</v>
      </c>
      <c r="J505" s="185"/>
      <c r="K505" s="185"/>
      <c r="L505" s="185">
        <v>160</v>
      </c>
      <c r="M505" s="185"/>
      <c r="N505" s="185">
        <f t="shared" si="39"/>
        <v>160</v>
      </c>
      <c r="O505" s="196">
        <v>165</v>
      </c>
      <c r="P505" s="185"/>
      <c r="Q505" s="185"/>
      <c r="R505" s="185">
        <f t="shared" ref="R505:R558" si="40">IF((O505-L505)&gt;0,O505-L505,0)</f>
        <v>5</v>
      </c>
      <c r="S505" s="185"/>
      <c r="T505" s="185">
        <f t="shared" ref="T505:T558" si="41">IF((Q505-N505)&gt;0,Q505-N505,0)</f>
        <v>0</v>
      </c>
      <c r="U505" s="185">
        <f t="shared" ref="U505:U549" si="42">IF((O505-L505)&lt;0,O505-L505,0)</f>
        <v>0</v>
      </c>
      <c r="V505" s="185"/>
      <c r="W505" s="185">
        <f t="shared" ref="W505:W558" si="43">IF((Q505-N505)&lt;0,Q505-N505,0)</f>
        <v>-160</v>
      </c>
      <c r="X505" s="185"/>
      <c r="Y505" s="185"/>
      <c r="Z505" s="185"/>
      <c r="AA505" s="185"/>
      <c r="AB505" s="185"/>
      <c r="AC505" s="185"/>
      <c r="AD505" s="185"/>
      <c r="AE505" s="185"/>
      <c r="AF505" s="185"/>
      <c r="AG505" s="185"/>
      <c r="AH505" s="190"/>
      <c r="AI505" s="145"/>
    </row>
    <row r="506" spans="1:35">
      <c r="A506" s="145">
        <v>502</v>
      </c>
      <c r="B506" s="185" t="s">
        <v>1811</v>
      </c>
      <c r="C506" s="204"/>
      <c r="D506" s="186" t="s">
        <v>1812</v>
      </c>
      <c r="E506" s="185"/>
      <c r="F506" s="185"/>
      <c r="G506" s="192" t="s">
        <v>992</v>
      </c>
      <c r="H506" s="185"/>
      <c r="I506" s="188" t="s">
        <v>993</v>
      </c>
      <c r="J506" s="185"/>
      <c r="K506" s="185"/>
      <c r="L506" s="185">
        <v>80</v>
      </c>
      <c r="M506" s="185"/>
      <c r="N506" s="185">
        <f t="shared" si="39"/>
        <v>80</v>
      </c>
      <c r="O506" s="196">
        <v>87</v>
      </c>
      <c r="P506" s="185"/>
      <c r="Q506" s="185"/>
      <c r="R506" s="185">
        <f t="shared" si="40"/>
        <v>7</v>
      </c>
      <c r="S506" s="185"/>
      <c r="T506" s="185">
        <f t="shared" si="41"/>
        <v>0</v>
      </c>
      <c r="U506" s="185">
        <f t="shared" si="42"/>
        <v>0</v>
      </c>
      <c r="V506" s="185"/>
      <c r="W506" s="185">
        <f t="shared" si="43"/>
        <v>-80</v>
      </c>
      <c r="X506" s="185"/>
      <c r="Y506" s="185"/>
      <c r="Z506" s="185"/>
      <c r="AA506" s="185"/>
      <c r="AB506" s="185"/>
      <c r="AC506" s="185"/>
      <c r="AD506" s="185"/>
      <c r="AE506" s="185"/>
      <c r="AF506" s="185"/>
      <c r="AG506" s="185"/>
      <c r="AH506" s="190"/>
      <c r="AI506" s="145"/>
    </row>
    <row r="507" spans="1:35">
      <c r="A507" s="145">
        <v>503</v>
      </c>
      <c r="B507" s="185" t="s">
        <v>1813</v>
      </c>
      <c r="C507" s="204"/>
      <c r="D507" s="186" t="s">
        <v>1814</v>
      </c>
      <c r="E507" s="185"/>
      <c r="F507" s="185"/>
      <c r="G507" s="192" t="s">
        <v>992</v>
      </c>
      <c r="H507" s="185"/>
      <c r="I507" s="188" t="s">
        <v>993</v>
      </c>
      <c r="J507" s="185"/>
      <c r="K507" s="185"/>
      <c r="L507" s="185">
        <v>80</v>
      </c>
      <c r="M507" s="185"/>
      <c r="N507" s="185">
        <f t="shared" si="39"/>
        <v>80</v>
      </c>
      <c r="O507" s="196">
        <v>88</v>
      </c>
      <c r="P507" s="185"/>
      <c r="Q507" s="185"/>
      <c r="R507" s="185">
        <f t="shared" si="40"/>
        <v>8</v>
      </c>
      <c r="S507" s="185"/>
      <c r="T507" s="185">
        <f t="shared" si="41"/>
        <v>0</v>
      </c>
      <c r="U507" s="185">
        <f t="shared" si="42"/>
        <v>0</v>
      </c>
      <c r="V507" s="185"/>
      <c r="W507" s="185">
        <f t="shared" si="43"/>
        <v>-80</v>
      </c>
      <c r="X507" s="185"/>
      <c r="Y507" s="185"/>
      <c r="Z507" s="185"/>
      <c r="AA507" s="185"/>
      <c r="AB507" s="185"/>
      <c r="AC507" s="185"/>
      <c r="AD507" s="185"/>
      <c r="AE507" s="185"/>
      <c r="AF507" s="185"/>
      <c r="AG507" s="185"/>
      <c r="AH507" s="190"/>
      <c r="AI507" s="145"/>
    </row>
    <row r="508" spans="1:35">
      <c r="A508" s="145">
        <v>504</v>
      </c>
      <c r="B508" s="185" t="s">
        <v>877</v>
      </c>
      <c r="C508" s="204"/>
      <c r="D508" s="186" t="s">
        <v>878</v>
      </c>
      <c r="E508" s="185"/>
      <c r="F508" s="185"/>
      <c r="G508" s="192" t="s">
        <v>992</v>
      </c>
      <c r="H508" s="185"/>
      <c r="I508" s="188" t="s">
        <v>993</v>
      </c>
      <c r="J508" s="185"/>
      <c r="K508" s="185"/>
      <c r="L508" s="185">
        <v>317</v>
      </c>
      <c r="M508" s="185"/>
      <c r="N508" s="185">
        <f t="shared" si="39"/>
        <v>317</v>
      </c>
      <c r="O508" s="196">
        <v>353</v>
      </c>
      <c r="P508" s="185"/>
      <c r="Q508" s="185"/>
      <c r="R508" s="185">
        <f t="shared" si="40"/>
        <v>36</v>
      </c>
      <c r="S508" s="185"/>
      <c r="T508" s="185">
        <f t="shared" si="41"/>
        <v>0</v>
      </c>
      <c r="U508" s="185">
        <f t="shared" si="42"/>
        <v>0</v>
      </c>
      <c r="V508" s="185"/>
      <c r="W508" s="185">
        <f t="shared" si="43"/>
        <v>-317</v>
      </c>
      <c r="X508" s="185"/>
      <c r="Y508" s="185"/>
      <c r="Z508" s="185"/>
      <c r="AA508" s="185"/>
      <c r="AB508" s="185"/>
      <c r="AC508" s="185"/>
      <c r="AD508" s="185"/>
      <c r="AE508" s="185"/>
      <c r="AF508" s="185"/>
      <c r="AG508" s="185"/>
      <c r="AH508" s="190"/>
      <c r="AI508" s="145"/>
    </row>
    <row r="509" s="168" customFormat="1" spans="1:35">
      <c r="A509" s="145">
        <v>505</v>
      </c>
      <c r="B509" s="185" t="s">
        <v>1815</v>
      </c>
      <c r="C509" s="204"/>
      <c r="D509" s="186" t="s">
        <v>1816</v>
      </c>
      <c r="E509" s="185"/>
      <c r="F509" s="185"/>
      <c r="G509" s="192" t="s">
        <v>992</v>
      </c>
      <c r="H509" s="185"/>
      <c r="I509" s="188" t="s">
        <v>993</v>
      </c>
      <c r="J509" s="185"/>
      <c r="K509" s="185"/>
      <c r="L509" s="185">
        <v>223</v>
      </c>
      <c r="M509" s="185"/>
      <c r="N509" s="185">
        <f t="shared" si="39"/>
        <v>223</v>
      </c>
      <c r="O509" s="196">
        <v>76</v>
      </c>
      <c r="P509" s="185"/>
      <c r="Q509" s="185"/>
      <c r="R509" s="185">
        <f t="shared" si="40"/>
        <v>0</v>
      </c>
      <c r="S509" s="185"/>
      <c r="T509" s="185">
        <f t="shared" si="41"/>
        <v>0</v>
      </c>
      <c r="U509" s="185">
        <f t="shared" si="42"/>
        <v>-147</v>
      </c>
      <c r="V509" s="185"/>
      <c r="W509" s="185">
        <f t="shared" si="43"/>
        <v>-223</v>
      </c>
      <c r="X509" s="185"/>
      <c r="Y509" s="185"/>
      <c r="Z509" s="185"/>
      <c r="AA509" s="185"/>
      <c r="AB509" s="185"/>
      <c r="AC509" s="185"/>
      <c r="AD509" s="185"/>
      <c r="AE509" s="185"/>
      <c r="AF509" s="185"/>
      <c r="AG509" s="185"/>
      <c r="AH509" s="190"/>
      <c r="AI509" s="145"/>
    </row>
    <row r="510" s="168" customFormat="1" spans="1:35">
      <c r="A510" s="145">
        <v>506</v>
      </c>
      <c r="B510" s="185" t="s">
        <v>1817</v>
      </c>
      <c r="C510" s="204"/>
      <c r="D510" s="186" t="s">
        <v>1818</v>
      </c>
      <c r="E510" s="185"/>
      <c r="F510" s="185"/>
      <c r="G510" s="192" t="s">
        <v>992</v>
      </c>
      <c r="H510" s="185"/>
      <c r="I510" s="188" t="s">
        <v>993</v>
      </c>
      <c r="J510" s="185"/>
      <c r="K510" s="185"/>
      <c r="L510" s="185">
        <v>351</v>
      </c>
      <c r="M510" s="185"/>
      <c r="N510" s="185">
        <f t="shared" si="39"/>
        <v>351</v>
      </c>
      <c r="O510" s="196">
        <v>193</v>
      </c>
      <c r="P510" s="185"/>
      <c r="Q510" s="185"/>
      <c r="R510" s="185">
        <f t="shared" si="40"/>
        <v>0</v>
      </c>
      <c r="S510" s="185"/>
      <c r="T510" s="185">
        <f t="shared" si="41"/>
        <v>0</v>
      </c>
      <c r="U510" s="185">
        <f t="shared" si="42"/>
        <v>-158</v>
      </c>
      <c r="V510" s="185"/>
      <c r="W510" s="185">
        <f t="shared" si="43"/>
        <v>-351</v>
      </c>
      <c r="X510" s="185"/>
      <c r="Y510" s="185"/>
      <c r="Z510" s="185"/>
      <c r="AA510" s="185"/>
      <c r="AB510" s="185"/>
      <c r="AC510" s="185"/>
      <c r="AD510" s="185"/>
      <c r="AE510" s="185"/>
      <c r="AF510" s="185"/>
      <c r="AG510" s="185"/>
      <c r="AH510" s="190"/>
      <c r="AI510" s="145"/>
    </row>
    <row r="511" s="168" customFormat="1" spans="1:35">
      <c r="A511" s="145">
        <v>507</v>
      </c>
      <c r="B511" s="185" t="s">
        <v>1819</v>
      </c>
      <c r="C511" s="204"/>
      <c r="D511" s="186" t="s">
        <v>1820</v>
      </c>
      <c r="E511" s="185"/>
      <c r="F511" s="185"/>
      <c r="G511" s="192" t="s">
        <v>992</v>
      </c>
      <c r="H511" s="185"/>
      <c r="I511" s="188" t="s">
        <v>993</v>
      </c>
      <c r="J511" s="185"/>
      <c r="K511" s="185"/>
      <c r="L511" s="185">
        <v>43</v>
      </c>
      <c r="M511" s="185"/>
      <c r="N511" s="185">
        <f t="shared" si="39"/>
        <v>43</v>
      </c>
      <c r="O511" s="196">
        <v>38</v>
      </c>
      <c r="P511" s="185"/>
      <c r="Q511" s="185"/>
      <c r="R511" s="185">
        <f t="shared" si="40"/>
        <v>0</v>
      </c>
      <c r="S511" s="185"/>
      <c r="T511" s="185">
        <f t="shared" si="41"/>
        <v>0</v>
      </c>
      <c r="U511" s="185">
        <f t="shared" si="42"/>
        <v>-5</v>
      </c>
      <c r="V511" s="185"/>
      <c r="W511" s="185">
        <f t="shared" si="43"/>
        <v>-43</v>
      </c>
      <c r="X511" s="185"/>
      <c r="Y511" s="185"/>
      <c r="Z511" s="185"/>
      <c r="AA511" s="185"/>
      <c r="AB511" s="185"/>
      <c r="AC511" s="185"/>
      <c r="AD511" s="185"/>
      <c r="AE511" s="185"/>
      <c r="AF511" s="185"/>
      <c r="AG511" s="185"/>
      <c r="AH511" s="190"/>
      <c r="AI511" s="145"/>
    </row>
    <row r="512" s="168" customFormat="1" spans="1:35">
      <c r="A512" s="145">
        <v>508</v>
      </c>
      <c r="B512" s="185" t="s">
        <v>1821</v>
      </c>
      <c r="C512" s="204"/>
      <c r="D512" s="186" t="s">
        <v>1822</v>
      </c>
      <c r="E512" s="185"/>
      <c r="F512" s="185"/>
      <c r="G512" s="192" t="s">
        <v>992</v>
      </c>
      <c r="H512" s="185"/>
      <c r="I512" s="188" t="s">
        <v>993</v>
      </c>
      <c r="J512" s="185"/>
      <c r="K512" s="185"/>
      <c r="L512" s="185">
        <v>118</v>
      </c>
      <c r="M512" s="185"/>
      <c r="N512" s="185">
        <f t="shared" si="39"/>
        <v>118</v>
      </c>
      <c r="O512" s="196">
        <v>44</v>
      </c>
      <c r="P512" s="185"/>
      <c r="Q512" s="185"/>
      <c r="R512" s="185">
        <f t="shared" si="40"/>
        <v>0</v>
      </c>
      <c r="S512" s="185"/>
      <c r="T512" s="185">
        <f t="shared" si="41"/>
        <v>0</v>
      </c>
      <c r="U512" s="185">
        <f t="shared" si="42"/>
        <v>-74</v>
      </c>
      <c r="V512" s="185"/>
      <c r="W512" s="185">
        <f t="shared" si="43"/>
        <v>-118</v>
      </c>
      <c r="X512" s="185"/>
      <c r="Y512" s="185"/>
      <c r="Z512" s="185"/>
      <c r="AA512" s="185"/>
      <c r="AB512" s="185"/>
      <c r="AC512" s="185"/>
      <c r="AD512" s="185"/>
      <c r="AE512" s="185"/>
      <c r="AF512" s="185"/>
      <c r="AG512" s="185"/>
      <c r="AH512" s="190"/>
      <c r="AI512" s="145"/>
    </row>
    <row r="513" s="168" customFormat="1" spans="1:35">
      <c r="A513" s="145">
        <v>509</v>
      </c>
      <c r="B513" s="185" t="s">
        <v>1823</v>
      </c>
      <c r="C513" s="204"/>
      <c r="D513" s="186" t="s">
        <v>1824</v>
      </c>
      <c r="E513" s="185"/>
      <c r="F513" s="185"/>
      <c r="G513" s="192" t="s">
        <v>992</v>
      </c>
      <c r="H513" s="185"/>
      <c r="I513" s="188" t="s">
        <v>993</v>
      </c>
      <c r="J513" s="185"/>
      <c r="K513" s="185"/>
      <c r="L513" s="185">
        <v>69</v>
      </c>
      <c r="M513" s="185"/>
      <c r="N513" s="185">
        <f t="shared" si="39"/>
        <v>69</v>
      </c>
      <c r="O513" s="196">
        <v>58</v>
      </c>
      <c r="P513" s="185"/>
      <c r="Q513" s="185"/>
      <c r="R513" s="185">
        <f t="shared" si="40"/>
        <v>0</v>
      </c>
      <c r="S513" s="185"/>
      <c r="T513" s="185">
        <f t="shared" si="41"/>
        <v>0</v>
      </c>
      <c r="U513" s="185">
        <f t="shared" si="42"/>
        <v>-11</v>
      </c>
      <c r="V513" s="185"/>
      <c r="W513" s="185">
        <f t="shared" si="43"/>
        <v>-69</v>
      </c>
      <c r="X513" s="185"/>
      <c r="Y513" s="185"/>
      <c r="Z513" s="185"/>
      <c r="AA513" s="185"/>
      <c r="AB513" s="185"/>
      <c r="AC513" s="185"/>
      <c r="AD513" s="185"/>
      <c r="AE513" s="185"/>
      <c r="AF513" s="185"/>
      <c r="AG513" s="185"/>
      <c r="AH513" s="190"/>
      <c r="AI513" s="145"/>
    </row>
    <row r="514" s="168" customFormat="1" spans="1:35">
      <c r="A514" s="145">
        <v>510</v>
      </c>
      <c r="B514" s="185" t="s">
        <v>1825</v>
      </c>
      <c r="C514" s="204"/>
      <c r="D514" s="186" t="s">
        <v>1826</v>
      </c>
      <c r="E514" s="185"/>
      <c r="F514" s="185"/>
      <c r="G514" s="192" t="s">
        <v>992</v>
      </c>
      <c r="H514" s="185"/>
      <c r="I514" s="188" t="s">
        <v>993</v>
      </c>
      <c r="J514" s="185"/>
      <c r="K514" s="185"/>
      <c r="L514" s="185">
        <v>57</v>
      </c>
      <c r="M514" s="185"/>
      <c r="N514" s="185">
        <f t="shared" si="39"/>
        <v>57</v>
      </c>
      <c r="O514" s="196">
        <v>0</v>
      </c>
      <c r="P514" s="185"/>
      <c r="Q514" s="185"/>
      <c r="R514" s="185">
        <f t="shared" si="40"/>
        <v>0</v>
      </c>
      <c r="S514" s="185"/>
      <c r="T514" s="185">
        <f t="shared" si="41"/>
        <v>0</v>
      </c>
      <c r="U514" s="185">
        <f t="shared" si="42"/>
        <v>-57</v>
      </c>
      <c r="V514" s="185"/>
      <c r="W514" s="185">
        <f t="shared" si="43"/>
        <v>-57</v>
      </c>
      <c r="X514" s="185"/>
      <c r="Y514" s="185"/>
      <c r="Z514" s="185"/>
      <c r="AA514" s="185"/>
      <c r="AB514" s="185"/>
      <c r="AC514" s="185"/>
      <c r="AD514" s="185"/>
      <c r="AE514" s="185"/>
      <c r="AF514" s="185"/>
      <c r="AG514" s="185"/>
      <c r="AH514" s="190"/>
      <c r="AI514" s="145"/>
    </row>
    <row r="515" s="168" customFormat="1" spans="1:35">
      <c r="A515" s="145">
        <v>511</v>
      </c>
      <c r="B515" s="185" t="s">
        <v>1827</v>
      </c>
      <c r="C515" s="204"/>
      <c r="D515" s="186" t="s">
        <v>1828</v>
      </c>
      <c r="E515" s="185"/>
      <c r="F515" s="185"/>
      <c r="G515" s="192" t="s">
        <v>992</v>
      </c>
      <c r="H515" s="185"/>
      <c r="I515" s="188" t="s">
        <v>993</v>
      </c>
      <c r="J515" s="185"/>
      <c r="K515" s="185"/>
      <c r="L515" s="185">
        <v>53</v>
      </c>
      <c r="M515" s="185"/>
      <c r="N515" s="185">
        <f t="shared" si="39"/>
        <v>53</v>
      </c>
      <c r="O515" s="196">
        <v>0</v>
      </c>
      <c r="P515" s="185"/>
      <c r="Q515" s="185"/>
      <c r="R515" s="185">
        <f t="shared" si="40"/>
        <v>0</v>
      </c>
      <c r="S515" s="185"/>
      <c r="T515" s="185">
        <f t="shared" si="41"/>
        <v>0</v>
      </c>
      <c r="U515" s="185">
        <f t="shared" si="42"/>
        <v>-53</v>
      </c>
      <c r="V515" s="185"/>
      <c r="W515" s="185">
        <f t="shared" si="43"/>
        <v>-53</v>
      </c>
      <c r="X515" s="185"/>
      <c r="Y515" s="185"/>
      <c r="Z515" s="185"/>
      <c r="AA515" s="185"/>
      <c r="AB515" s="185"/>
      <c r="AC515" s="185"/>
      <c r="AD515" s="185"/>
      <c r="AE515" s="185"/>
      <c r="AF515" s="185"/>
      <c r="AG515" s="185"/>
      <c r="AH515" s="190"/>
      <c r="AI515" s="145"/>
    </row>
    <row r="516" s="168" customFormat="1" spans="1:35">
      <c r="A516" s="145">
        <v>512</v>
      </c>
      <c r="B516" s="185" t="s">
        <v>1829</v>
      </c>
      <c r="C516" s="204"/>
      <c r="D516" s="186" t="s">
        <v>1830</v>
      </c>
      <c r="E516" s="185"/>
      <c r="F516" s="185"/>
      <c r="G516" s="192" t="s">
        <v>992</v>
      </c>
      <c r="H516" s="185"/>
      <c r="I516" s="188" t="s">
        <v>993</v>
      </c>
      <c r="J516" s="185"/>
      <c r="K516" s="185"/>
      <c r="L516" s="185">
        <v>45</v>
      </c>
      <c r="M516" s="185"/>
      <c r="N516" s="185">
        <f t="shared" si="39"/>
        <v>45</v>
      </c>
      <c r="O516" s="196">
        <v>47</v>
      </c>
      <c r="P516" s="185"/>
      <c r="Q516" s="185"/>
      <c r="R516" s="185">
        <f t="shared" si="40"/>
        <v>2</v>
      </c>
      <c r="S516" s="185"/>
      <c r="T516" s="185">
        <f t="shared" si="41"/>
        <v>0</v>
      </c>
      <c r="U516" s="185">
        <f t="shared" si="42"/>
        <v>0</v>
      </c>
      <c r="V516" s="185"/>
      <c r="W516" s="185">
        <f t="shared" si="43"/>
        <v>-45</v>
      </c>
      <c r="X516" s="185"/>
      <c r="Y516" s="185"/>
      <c r="Z516" s="185"/>
      <c r="AA516" s="185"/>
      <c r="AB516" s="185"/>
      <c r="AC516" s="185"/>
      <c r="AD516" s="185"/>
      <c r="AE516" s="185"/>
      <c r="AF516" s="185"/>
      <c r="AG516" s="185"/>
      <c r="AH516" s="190"/>
      <c r="AI516" s="145"/>
    </row>
    <row r="517" s="168" customFormat="1" spans="1:35">
      <c r="A517" s="145">
        <v>513</v>
      </c>
      <c r="B517" s="185" t="s">
        <v>1831</v>
      </c>
      <c r="C517" s="204"/>
      <c r="D517" s="186" t="s">
        <v>1832</v>
      </c>
      <c r="E517" s="185"/>
      <c r="F517" s="185"/>
      <c r="G517" s="192" t="s">
        <v>992</v>
      </c>
      <c r="H517" s="185"/>
      <c r="I517" s="188" t="s">
        <v>993</v>
      </c>
      <c r="J517" s="185"/>
      <c r="K517" s="185"/>
      <c r="L517" s="185">
        <v>39</v>
      </c>
      <c r="M517" s="185"/>
      <c r="N517" s="185">
        <f t="shared" si="39"/>
        <v>39</v>
      </c>
      <c r="O517" s="196">
        <v>43</v>
      </c>
      <c r="P517" s="185"/>
      <c r="Q517" s="185"/>
      <c r="R517" s="185">
        <f t="shared" si="40"/>
        <v>4</v>
      </c>
      <c r="S517" s="185"/>
      <c r="T517" s="185">
        <f t="shared" si="41"/>
        <v>0</v>
      </c>
      <c r="U517" s="185">
        <f t="shared" si="42"/>
        <v>0</v>
      </c>
      <c r="V517" s="185"/>
      <c r="W517" s="185">
        <f t="shared" si="43"/>
        <v>-39</v>
      </c>
      <c r="X517" s="185"/>
      <c r="Y517" s="185"/>
      <c r="Z517" s="185"/>
      <c r="AA517" s="185"/>
      <c r="AB517" s="185"/>
      <c r="AC517" s="185"/>
      <c r="AD517" s="185"/>
      <c r="AE517" s="185"/>
      <c r="AF517" s="185"/>
      <c r="AG517" s="185"/>
      <c r="AH517" s="190"/>
      <c r="AI517" s="145"/>
    </row>
    <row r="518" s="168" customFormat="1" spans="1:35">
      <c r="A518" s="145">
        <v>514</v>
      </c>
      <c r="B518" s="185" t="s">
        <v>1833</v>
      </c>
      <c r="C518" s="204"/>
      <c r="D518" s="186" t="s">
        <v>1834</v>
      </c>
      <c r="E518" s="185"/>
      <c r="F518" s="185"/>
      <c r="G518" s="192" t="s">
        <v>992</v>
      </c>
      <c r="H518" s="185"/>
      <c r="I518" s="188" t="s">
        <v>993</v>
      </c>
      <c r="J518" s="185"/>
      <c r="K518" s="185"/>
      <c r="L518" s="185">
        <v>150</v>
      </c>
      <c r="M518" s="185"/>
      <c r="N518" s="185">
        <f t="shared" ref="N518:N581" si="44">L518-M518</f>
        <v>150</v>
      </c>
      <c r="O518" s="196">
        <v>123</v>
      </c>
      <c r="P518" s="185"/>
      <c r="Q518" s="185"/>
      <c r="R518" s="185">
        <f t="shared" si="40"/>
        <v>0</v>
      </c>
      <c r="S518" s="185"/>
      <c r="T518" s="185">
        <f t="shared" si="41"/>
        <v>0</v>
      </c>
      <c r="U518" s="185">
        <f t="shared" si="42"/>
        <v>-27</v>
      </c>
      <c r="V518" s="185"/>
      <c r="W518" s="185">
        <f t="shared" si="43"/>
        <v>-150</v>
      </c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90"/>
      <c r="AI518" s="145"/>
    </row>
    <row r="519" s="168" customFormat="1" spans="1:35">
      <c r="A519" s="145">
        <v>515</v>
      </c>
      <c r="B519" s="185" t="s">
        <v>1835</v>
      </c>
      <c r="C519" s="204"/>
      <c r="D519" s="186" t="s">
        <v>1836</v>
      </c>
      <c r="E519" s="185"/>
      <c r="F519" s="185"/>
      <c r="G519" s="192" t="s">
        <v>992</v>
      </c>
      <c r="H519" s="185"/>
      <c r="I519" s="188" t="s">
        <v>993</v>
      </c>
      <c r="J519" s="185"/>
      <c r="K519" s="185"/>
      <c r="L519" s="185">
        <v>158</v>
      </c>
      <c r="M519" s="185"/>
      <c r="N519" s="185">
        <f t="shared" si="44"/>
        <v>158</v>
      </c>
      <c r="O519" s="196">
        <v>139</v>
      </c>
      <c r="P519" s="185"/>
      <c r="Q519" s="185"/>
      <c r="R519" s="185">
        <f t="shared" si="40"/>
        <v>0</v>
      </c>
      <c r="S519" s="185"/>
      <c r="T519" s="185">
        <f t="shared" si="41"/>
        <v>0</v>
      </c>
      <c r="U519" s="185">
        <f t="shared" si="42"/>
        <v>-19</v>
      </c>
      <c r="V519" s="185"/>
      <c r="W519" s="185">
        <f t="shared" si="43"/>
        <v>-158</v>
      </c>
      <c r="X519" s="185"/>
      <c r="Y519" s="185"/>
      <c r="Z519" s="185"/>
      <c r="AA519" s="185"/>
      <c r="AB519" s="185"/>
      <c r="AC519" s="185"/>
      <c r="AD519" s="185"/>
      <c r="AE519" s="185"/>
      <c r="AF519" s="185"/>
      <c r="AG519" s="185"/>
      <c r="AH519" s="190"/>
      <c r="AI519" s="145"/>
    </row>
    <row r="520" s="168" customFormat="1" spans="1:35">
      <c r="A520" s="145">
        <v>516</v>
      </c>
      <c r="B520" s="185" t="s">
        <v>1837</v>
      </c>
      <c r="C520" s="204"/>
      <c r="D520" s="186" t="s">
        <v>1838</v>
      </c>
      <c r="E520" s="185"/>
      <c r="F520" s="185"/>
      <c r="G520" s="192" t="s">
        <v>992</v>
      </c>
      <c r="H520" s="185"/>
      <c r="I520" s="188" t="s">
        <v>993</v>
      </c>
      <c r="J520" s="185"/>
      <c r="K520" s="185"/>
      <c r="L520" s="185">
        <v>531</v>
      </c>
      <c r="M520" s="185"/>
      <c r="N520" s="185">
        <f t="shared" si="44"/>
        <v>531</v>
      </c>
      <c r="O520" s="196">
        <v>77</v>
      </c>
      <c r="P520" s="185"/>
      <c r="Q520" s="185"/>
      <c r="R520" s="185">
        <f t="shared" si="40"/>
        <v>0</v>
      </c>
      <c r="S520" s="185"/>
      <c r="T520" s="185">
        <f t="shared" si="41"/>
        <v>0</v>
      </c>
      <c r="U520" s="185">
        <f t="shared" si="42"/>
        <v>-454</v>
      </c>
      <c r="V520" s="185"/>
      <c r="W520" s="185">
        <f t="shared" si="43"/>
        <v>-531</v>
      </c>
      <c r="X520" s="185"/>
      <c r="Y520" s="185"/>
      <c r="Z520" s="185"/>
      <c r="AA520" s="185"/>
      <c r="AB520" s="185"/>
      <c r="AC520" s="185"/>
      <c r="AD520" s="185"/>
      <c r="AE520" s="185"/>
      <c r="AF520" s="185"/>
      <c r="AG520" s="185"/>
      <c r="AH520" s="190"/>
      <c r="AI520" s="145"/>
    </row>
    <row r="521" s="168" customFormat="1" spans="1:35">
      <c r="A521" s="145">
        <v>517</v>
      </c>
      <c r="B521" s="185" t="s">
        <v>1839</v>
      </c>
      <c r="C521" s="204"/>
      <c r="D521" s="186" t="s">
        <v>1840</v>
      </c>
      <c r="E521" s="185"/>
      <c r="F521" s="185"/>
      <c r="G521" s="192" t="s">
        <v>992</v>
      </c>
      <c r="H521" s="185"/>
      <c r="I521" s="188" t="s">
        <v>993</v>
      </c>
      <c r="J521" s="185"/>
      <c r="K521" s="185"/>
      <c r="L521" s="185">
        <v>75</v>
      </c>
      <c r="M521" s="185"/>
      <c r="N521" s="185">
        <f t="shared" si="44"/>
        <v>75</v>
      </c>
      <c r="O521" s="196">
        <v>31</v>
      </c>
      <c r="P521" s="185"/>
      <c r="Q521" s="185"/>
      <c r="R521" s="185">
        <f t="shared" si="40"/>
        <v>0</v>
      </c>
      <c r="S521" s="185"/>
      <c r="T521" s="185">
        <f t="shared" si="41"/>
        <v>0</v>
      </c>
      <c r="U521" s="185">
        <f t="shared" si="42"/>
        <v>-44</v>
      </c>
      <c r="V521" s="185"/>
      <c r="W521" s="185">
        <f t="shared" si="43"/>
        <v>-75</v>
      </c>
      <c r="X521" s="185"/>
      <c r="Y521" s="185"/>
      <c r="Z521" s="185"/>
      <c r="AA521" s="185"/>
      <c r="AB521" s="185"/>
      <c r="AC521" s="185"/>
      <c r="AD521" s="185"/>
      <c r="AE521" s="185"/>
      <c r="AF521" s="185"/>
      <c r="AG521" s="185"/>
      <c r="AH521" s="190"/>
      <c r="AI521" s="145"/>
    </row>
    <row r="522" s="168" customFormat="1" spans="1:35">
      <c r="A522" s="145">
        <v>518</v>
      </c>
      <c r="B522" s="185" t="s">
        <v>1841</v>
      </c>
      <c r="C522" s="204"/>
      <c r="D522" s="186" t="s">
        <v>1842</v>
      </c>
      <c r="E522" s="185"/>
      <c r="F522" s="185"/>
      <c r="G522" s="192" t="s">
        <v>992</v>
      </c>
      <c r="H522" s="185"/>
      <c r="I522" s="188" t="s">
        <v>993</v>
      </c>
      <c r="J522" s="185"/>
      <c r="K522" s="185"/>
      <c r="L522" s="185">
        <v>70</v>
      </c>
      <c r="M522" s="185"/>
      <c r="N522" s="185">
        <f t="shared" si="44"/>
        <v>70</v>
      </c>
      <c r="O522" s="196">
        <v>20</v>
      </c>
      <c r="P522" s="185"/>
      <c r="Q522" s="185"/>
      <c r="R522" s="185">
        <f t="shared" si="40"/>
        <v>0</v>
      </c>
      <c r="S522" s="185"/>
      <c r="T522" s="185">
        <f t="shared" si="41"/>
        <v>0</v>
      </c>
      <c r="U522" s="185">
        <f t="shared" si="42"/>
        <v>-50</v>
      </c>
      <c r="V522" s="185"/>
      <c r="W522" s="185">
        <f t="shared" si="43"/>
        <v>-70</v>
      </c>
      <c r="X522" s="185"/>
      <c r="Y522" s="185"/>
      <c r="Z522" s="185"/>
      <c r="AA522" s="185"/>
      <c r="AB522" s="185"/>
      <c r="AC522" s="185"/>
      <c r="AD522" s="185"/>
      <c r="AE522" s="185"/>
      <c r="AF522" s="185"/>
      <c r="AG522" s="185"/>
      <c r="AH522" s="190"/>
      <c r="AI522" s="145"/>
    </row>
    <row r="523" s="168" customFormat="1" spans="1:35">
      <c r="A523" s="145">
        <v>519</v>
      </c>
      <c r="B523" s="185" t="s">
        <v>1843</v>
      </c>
      <c r="C523" s="204"/>
      <c r="D523" s="186" t="s">
        <v>1844</v>
      </c>
      <c r="E523" s="185"/>
      <c r="F523" s="185"/>
      <c r="G523" s="192" t="s">
        <v>992</v>
      </c>
      <c r="H523" s="185"/>
      <c r="I523" s="188" t="s">
        <v>993</v>
      </c>
      <c r="J523" s="185"/>
      <c r="K523" s="185"/>
      <c r="L523" s="185">
        <v>84</v>
      </c>
      <c r="M523" s="185"/>
      <c r="N523" s="185">
        <f t="shared" si="44"/>
        <v>84</v>
      </c>
      <c r="O523" s="196">
        <v>49</v>
      </c>
      <c r="P523" s="185"/>
      <c r="Q523" s="185"/>
      <c r="R523" s="185">
        <f t="shared" si="40"/>
        <v>0</v>
      </c>
      <c r="S523" s="185"/>
      <c r="T523" s="185">
        <f t="shared" si="41"/>
        <v>0</v>
      </c>
      <c r="U523" s="185">
        <f t="shared" si="42"/>
        <v>-35</v>
      </c>
      <c r="V523" s="185"/>
      <c r="W523" s="185">
        <f t="shared" si="43"/>
        <v>-84</v>
      </c>
      <c r="X523" s="185"/>
      <c r="Y523" s="185"/>
      <c r="Z523" s="185"/>
      <c r="AA523" s="185"/>
      <c r="AB523" s="185"/>
      <c r="AC523" s="185"/>
      <c r="AD523" s="185"/>
      <c r="AE523" s="185"/>
      <c r="AF523" s="185"/>
      <c r="AG523" s="185"/>
      <c r="AH523" s="190"/>
      <c r="AI523" s="145"/>
    </row>
    <row r="524" s="168" customFormat="1" spans="1:35">
      <c r="A524" s="145">
        <v>520</v>
      </c>
      <c r="B524" s="185" t="s">
        <v>1845</v>
      </c>
      <c r="C524" s="204"/>
      <c r="D524" s="186" t="s">
        <v>1846</v>
      </c>
      <c r="E524" s="185"/>
      <c r="F524" s="185"/>
      <c r="G524" s="192" t="s">
        <v>992</v>
      </c>
      <c r="H524" s="185"/>
      <c r="I524" s="188" t="s">
        <v>993</v>
      </c>
      <c r="J524" s="185"/>
      <c r="K524" s="185"/>
      <c r="L524" s="185">
        <v>107</v>
      </c>
      <c r="M524" s="185"/>
      <c r="N524" s="185">
        <f t="shared" si="44"/>
        <v>107</v>
      </c>
      <c r="O524" s="196">
        <v>50</v>
      </c>
      <c r="P524" s="185"/>
      <c r="Q524" s="185"/>
      <c r="R524" s="185">
        <f t="shared" si="40"/>
        <v>0</v>
      </c>
      <c r="S524" s="185"/>
      <c r="T524" s="185">
        <f t="shared" si="41"/>
        <v>0</v>
      </c>
      <c r="U524" s="185">
        <f t="shared" si="42"/>
        <v>-57</v>
      </c>
      <c r="V524" s="185"/>
      <c r="W524" s="185">
        <f t="shared" si="43"/>
        <v>-107</v>
      </c>
      <c r="X524" s="185"/>
      <c r="Y524" s="185"/>
      <c r="Z524" s="185"/>
      <c r="AA524" s="185"/>
      <c r="AB524" s="185"/>
      <c r="AC524" s="185"/>
      <c r="AD524" s="185"/>
      <c r="AE524" s="185"/>
      <c r="AF524" s="185"/>
      <c r="AG524" s="185"/>
      <c r="AH524" s="190"/>
      <c r="AI524" s="145"/>
    </row>
    <row r="525" s="168" customFormat="1" spans="1:35">
      <c r="A525" s="145">
        <v>521</v>
      </c>
      <c r="B525" s="185" t="s">
        <v>891</v>
      </c>
      <c r="C525" s="204"/>
      <c r="D525" s="186" t="s">
        <v>892</v>
      </c>
      <c r="E525" s="185"/>
      <c r="F525" s="185"/>
      <c r="G525" s="192" t="s">
        <v>992</v>
      </c>
      <c r="H525" s="185"/>
      <c r="I525" s="188" t="s">
        <v>993</v>
      </c>
      <c r="J525" s="185"/>
      <c r="K525" s="185"/>
      <c r="L525" s="185">
        <v>6</v>
      </c>
      <c r="M525" s="185"/>
      <c r="N525" s="185">
        <f t="shared" si="44"/>
        <v>6</v>
      </c>
      <c r="O525" s="196">
        <v>0</v>
      </c>
      <c r="P525" s="185"/>
      <c r="Q525" s="185"/>
      <c r="R525" s="185">
        <f t="shared" si="40"/>
        <v>0</v>
      </c>
      <c r="S525" s="185"/>
      <c r="T525" s="185">
        <f t="shared" si="41"/>
        <v>0</v>
      </c>
      <c r="U525" s="185">
        <f t="shared" si="42"/>
        <v>-6</v>
      </c>
      <c r="V525" s="185"/>
      <c r="W525" s="185">
        <f t="shared" si="43"/>
        <v>-6</v>
      </c>
      <c r="X525" s="185"/>
      <c r="Y525" s="185"/>
      <c r="Z525" s="185"/>
      <c r="AA525" s="185"/>
      <c r="AB525" s="185"/>
      <c r="AC525" s="185"/>
      <c r="AD525" s="185"/>
      <c r="AE525" s="185"/>
      <c r="AF525" s="185"/>
      <c r="AG525" s="185"/>
      <c r="AH525" s="190"/>
      <c r="AI525" s="145"/>
    </row>
    <row r="526" s="168" customFormat="1" spans="1:35">
      <c r="A526" s="145">
        <v>522</v>
      </c>
      <c r="B526" s="185" t="s">
        <v>893</v>
      </c>
      <c r="C526" s="204"/>
      <c r="D526" s="186" t="s">
        <v>894</v>
      </c>
      <c r="E526" s="185"/>
      <c r="F526" s="185"/>
      <c r="G526" s="192" t="s">
        <v>992</v>
      </c>
      <c r="H526" s="185"/>
      <c r="I526" s="188" t="s">
        <v>993</v>
      </c>
      <c r="J526" s="185"/>
      <c r="K526" s="185"/>
      <c r="L526" s="185">
        <v>2</v>
      </c>
      <c r="M526" s="185"/>
      <c r="N526" s="185">
        <f t="shared" si="44"/>
        <v>2</v>
      </c>
      <c r="O526" s="196">
        <v>0</v>
      </c>
      <c r="P526" s="185"/>
      <c r="Q526" s="185"/>
      <c r="R526" s="185">
        <f t="shared" si="40"/>
        <v>0</v>
      </c>
      <c r="S526" s="185"/>
      <c r="T526" s="185">
        <f t="shared" si="41"/>
        <v>0</v>
      </c>
      <c r="U526" s="185">
        <f t="shared" si="42"/>
        <v>-2</v>
      </c>
      <c r="V526" s="185"/>
      <c r="W526" s="185">
        <f t="shared" si="43"/>
        <v>-2</v>
      </c>
      <c r="X526" s="185"/>
      <c r="Y526" s="185"/>
      <c r="Z526" s="185"/>
      <c r="AA526" s="185"/>
      <c r="AB526" s="185"/>
      <c r="AC526" s="185"/>
      <c r="AD526" s="185"/>
      <c r="AE526" s="185"/>
      <c r="AF526" s="185"/>
      <c r="AG526" s="185"/>
      <c r="AH526" s="190"/>
      <c r="AI526" s="145"/>
    </row>
    <row r="527" s="168" customFormat="1" spans="1:35">
      <c r="A527" s="145">
        <v>523</v>
      </c>
      <c r="B527" s="185" t="s">
        <v>895</v>
      </c>
      <c r="C527" s="204"/>
      <c r="D527" s="186" t="s">
        <v>896</v>
      </c>
      <c r="E527" s="185"/>
      <c r="F527" s="185"/>
      <c r="G527" s="192" t="s">
        <v>992</v>
      </c>
      <c r="H527" s="185"/>
      <c r="I527" s="188" t="s">
        <v>993</v>
      </c>
      <c r="J527" s="185"/>
      <c r="K527" s="185"/>
      <c r="L527" s="185">
        <v>6</v>
      </c>
      <c r="M527" s="185"/>
      <c r="N527" s="185">
        <f t="shared" si="44"/>
        <v>6</v>
      </c>
      <c r="O527" s="196">
        <v>0</v>
      </c>
      <c r="P527" s="185"/>
      <c r="Q527" s="185"/>
      <c r="R527" s="185">
        <f t="shared" si="40"/>
        <v>0</v>
      </c>
      <c r="S527" s="185"/>
      <c r="T527" s="185">
        <f t="shared" si="41"/>
        <v>0</v>
      </c>
      <c r="U527" s="185">
        <f t="shared" si="42"/>
        <v>-6</v>
      </c>
      <c r="V527" s="185"/>
      <c r="W527" s="185">
        <f t="shared" si="43"/>
        <v>-6</v>
      </c>
      <c r="X527" s="185"/>
      <c r="Y527" s="185"/>
      <c r="Z527" s="185"/>
      <c r="AA527" s="185"/>
      <c r="AB527" s="185"/>
      <c r="AC527" s="185"/>
      <c r="AD527" s="185"/>
      <c r="AE527" s="185"/>
      <c r="AF527" s="185"/>
      <c r="AG527" s="185"/>
      <c r="AH527" s="190"/>
      <c r="AI527" s="145"/>
    </row>
    <row r="528" s="168" customFormat="1" spans="1:35">
      <c r="A528" s="145">
        <v>524</v>
      </c>
      <c r="B528" s="185" t="s">
        <v>1847</v>
      </c>
      <c r="C528" s="184"/>
      <c r="D528" s="188" t="s">
        <v>1848</v>
      </c>
      <c r="E528" s="185"/>
      <c r="F528" s="185"/>
      <c r="G528" s="192" t="s">
        <v>992</v>
      </c>
      <c r="H528" s="185"/>
      <c r="I528" s="188" t="s">
        <v>993</v>
      </c>
      <c r="J528" s="185"/>
      <c r="K528" s="185"/>
      <c r="L528" s="185">
        <v>471</v>
      </c>
      <c r="M528" s="185"/>
      <c r="N528" s="185">
        <f t="shared" si="44"/>
        <v>471</v>
      </c>
      <c r="O528" s="196">
        <v>265</v>
      </c>
      <c r="P528" s="185"/>
      <c r="Q528" s="185"/>
      <c r="R528" s="185">
        <f t="shared" si="40"/>
        <v>0</v>
      </c>
      <c r="S528" s="185"/>
      <c r="T528" s="185">
        <f t="shared" si="41"/>
        <v>0</v>
      </c>
      <c r="U528" s="185">
        <f t="shared" ref="U528:U567" si="45">IF((O528-L528)&lt;0,O528-L528,0)</f>
        <v>-206</v>
      </c>
      <c r="V528" s="185"/>
      <c r="W528" s="185">
        <f t="shared" si="43"/>
        <v>-471</v>
      </c>
      <c r="X528" s="185"/>
      <c r="Y528" s="185"/>
      <c r="Z528" s="185"/>
      <c r="AA528" s="185"/>
      <c r="AB528" s="185"/>
      <c r="AC528" s="185"/>
      <c r="AD528" s="185"/>
      <c r="AE528" s="185"/>
      <c r="AF528" s="185"/>
      <c r="AG528" s="185"/>
      <c r="AH528" s="190"/>
      <c r="AI528" s="145"/>
    </row>
    <row r="529" s="168" customFormat="1" spans="1:35">
      <c r="A529" s="145">
        <v>525</v>
      </c>
      <c r="B529" s="185" t="s">
        <v>1849</v>
      </c>
      <c r="C529" s="184"/>
      <c r="D529" s="188" t="s">
        <v>1850</v>
      </c>
      <c r="E529" s="185"/>
      <c r="F529" s="185"/>
      <c r="G529" s="192" t="s">
        <v>992</v>
      </c>
      <c r="H529" s="185"/>
      <c r="I529" s="188" t="s">
        <v>993</v>
      </c>
      <c r="J529" s="185"/>
      <c r="K529" s="185"/>
      <c r="L529" s="185">
        <v>198</v>
      </c>
      <c r="M529" s="185"/>
      <c r="N529" s="185">
        <f t="shared" si="44"/>
        <v>198</v>
      </c>
      <c r="O529" s="196">
        <v>112</v>
      </c>
      <c r="P529" s="185"/>
      <c r="Q529" s="185"/>
      <c r="R529" s="185">
        <f t="shared" si="40"/>
        <v>0</v>
      </c>
      <c r="S529" s="185"/>
      <c r="T529" s="185">
        <f t="shared" si="41"/>
        <v>0</v>
      </c>
      <c r="U529" s="185">
        <f t="shared" si="45"/>
        <v>-86</v>
      </c>
      <c r="V529" s="185"/>
      <c r="W529" s="185">
        <f t="shared" si="43"/>
        <v>-198</v>
      </c>
      <c r="X529" s="185"/>
      <c r="Y529" s="185"/>
      <c r="Z529" s="185"/>
      <c r="AA529" s="185"/>
      <c r="AB529" s="185"/>
      <c r="AC529" s="185"/>
      <c r="AD529" s="185"/>
      <c r="AE529" s="185"/>
      <c r="AF529" s="185"/>
      <c r="AG529" s="185"/>
      <c r="AH529" s="190"/>
      <c r="AI529" s="145"/>
    </row>
    <row r="530" s="168" customFormat="1" spans="1:35">
      <c r="A530" s="145">
        <v>526</v>
      </c>
      <c r="B530" s="185" t="s">
        <v>1851</v>
      </c>
      <c r="C530" s="184"/>
      <c r="D530" s="188" t="s">
        <v>1852</v>
      </c>
      <c r="E530" s="185"/>
      <c r="F530" s="185"/>
      <c r="G530" s="192" t="s">
        <v>992</v>
      </c>
      <c r="H530" s="185"/>
      <c r="I530" s="188" t="s">
        <v>993</v>
      </c>
      <c r="J530" s="185"/>
      <c r="K530" s="185"/>
      <c r="L530" s="185">
        <v>373</v>
      </c>
      <c r="M530" s="185"/>
      <c r="N530" s="185">
        <f t="shared" si="44"/>
        <v>373</v>
      </c>
      <c r="O530" s="196">
        <v>285</v>
      </c>
      <c r="P530" s="185"/>
      <c r="Q530" s="185"/>
      <c r="R530" s="185">
        <f t="shared" si="40"/>
        <v>0</v>
      </c>
      <c r="S530" s="185"/>
      <c r="T530" s="185">
        <f t="shared" si="41"/>
        <v>0</v>
      </c>
      <c r="U530" s="185">
        <f t="shared" si="45"/>
        <v>-88</v>
      </c>
      <c r="V530" s="185"/>
      <c r="W530" s="185">
        <f t="shared" si="43"/>
        <v>-373</v>
      </c>
      <c r="X530" s="185"/>
      <c r="Y530" s="185"/>
      <c r="Z530" s="185"/>
      <c r="AA530" s="185"/>
      <c r="AB530" s="185"/>
      <c r="AC530" s="185"/>
      <c r="AD530" s="185"/>
      <c r="AE530" s="185"/>
      <c r="AF530" s="185"/>
      <c r="AG530" s="185"/>
      <c r="AH530" s="190"/>
      <c r="AI530" s="145"/>
    </row>
    <row r="531" s="168" customFormat="1" spans="1:35">
      <c r="A531" s="145">
        <v>527</v>
      </c>
      <c r="B531" s="185" t="s">
        <v>1853</v>
      </c>
      <c r="C531" s="184"/>
      <c r="D531" s="188" t="s">
        <v>1854</v>
      </c>
      <c r="E531" s="185"/>
      <c r="F531" s="185"/>
      <c r="G531" s="192" t="s">
        <v>992</v>
      </c>
      <c r="H531" s="185"/>
      <c r="I531" s="188" t="s">
        <v>993</v>
      </c>
      <c r="J531" s="185"/>
      <c r="K531" s="185"/>
      <c r="L531" s="185">
        <v>515</v>
      </c>
      <c r="M531" s="185"/>
      <c r="N531" s="185">
        <f t="shared" si="44"/>
        <v>515</v>
      </c>
      <c r="O531" s="196">
        <v>265</v>
      </c>
      <c r="P531" s="185"/>
      <c r="Q531" s="185"/>
      <c r="R531" s="185">
        <f t="shared" si="40"/>
        <v>0</v>
      </c>
      <c r="S531" s="185"/>
      <c r="T531" s="185">
        <f t="shared" si="41"/>
        <v>0</v>
      </c>
      <c r="U531" s="185">
        <f t="shared" si="45"/>
        <v>-250</v>
      </c>
      <c r="V531" s="185"/>
      <c r="W531" s="185">
        <f t="shared" si="43"/>
        <v>-515</v>
      </c>
      <c r="X531" s="185"/>
      <c r="Y531" s="185"/>
      <c r="Z531" s="185"/>
      <c r="AA531" s="185"/>
      <c r="AB531" s="185"/>
      <c r="AC531" s="185"/>
      <c r="AD531" s="185"/>
      <c r="AE531" s="185"/>
      <c r="AF531" s="185"/>
      <c r="AG531" s="185"/>
      <c r="AH531" s="190"/>
      <c r="AI531" s="145"/>
    </row>
    <row r="532" s="168" customFormat="1" spans="1:35">
      <c r="A532" s="145">
        <v>528</v>
      </c>
      <c r="B532" s="185" t="s">
        <v>1855</v>
      </c>
      <c r="C532" s="184"/>
      <c r="D532" s="188" t="s">
        <v>1856</v>
      </c>
      <c r="E532" s="185"/>
      <c r="F532" s="185"/>
      <c r="G532" s="192" t="s">
        <v>992</v>
      </c>
      <c r="H532" s="185"/>
      <c r="I532" s="188" t="s">
        <v>993</v>
      </c>
      <c r="J532" s="185"/>
      <c r="K532" s="185"/>
      <c r="L532" s="185">
        <v>38</v>
      </c>
      <c r="M532" s="185"/>
      <c r="N532" s="185">
        <f t="shared" si="44"/>
        <v>38</v>
      </c>
      <c r="O532" s="196">
        <v>77</v>
      </c>
      <c r="P532" s="185"/>
      <c r="Q532" s="185"/>
      <c r="R532" s="185">
        <f t="shared" si="40"/>
        <v>39</v>
      </c>
      <c r="S532" s="185"/>
      <c r="T532" s="185">
        <f t="shared" si="41"/>
        <v>0</v>
      </c>
      <c r="U532" s="185">
        <f t="shared" si="45"/>
        <v>0</v>
      </c>
      <c r="V532" s="185"/>
      <c r="W532" s="185">
        <f t="shared" si="43"/>
        <v>-38</v>
      </c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90"/>
      <c r="AI532" s="145"/>
    </row>
    <row r="533" s="168" customFormat="1" spans="1:35">
      <c r="A533" s="145">
        <v>529</v>
      </c>
      <c r="B533" s="185" t="s">
        <v>1857</v>
      </c>
      <c r="C533" s="184"/>
      <c r="D533" s="188" t="s">
        <v>1858</v>
      </c>
      <c r="E533" s="185"/>
      <c r="F533" s="185"/>
      <c r="G533" s="192" t="s">
        <v>992</v>
      </c>
      <c r="H533" s="185"/>
      <c r="I533" s="188" t="s">
        <v>993</v>
      </c>
      <c r="J533" s="185"/>
      <c r="K533" s="185"/>
      <c r="L533" s="185">
        <v>77</v>
      </c>
      <c r="M533" s="185"/>
      <c r="N533" s="185">
        <f t="shared" si="44"/>
        <v>77</v>
      </c>
      <c r="O533" s="196">
        <v>77</v>
      </c>
      <c r="P533" s="185"/>
      <c r="Q533" s="185"/>
      <c r="R533" s="185">
        <f t="shared" si="40"/>
        <v>0</v>
      </c>
      <c r="S533" s="185"/>
      <c r="T533" s="185">
        <f t="shared" si="41"/>
        <v>0</v>
      </c>
      <c r="U533" s="185">
        <f t="shared" si="45"/>
        <v>0</v>
      </c>
      <c r="V533" s="185"/>
      <c r="W533" s="185">
        <f t="shared" si="43"/>
        <v>-77</v>
      </c>
      <c r="X533" s="185"/>
      <c r="Y533" s="185"/>
      <c r="Z533" s="185"/>
      <c r="AA533" s="185"/>
      <c r="AB533" s="185"/>
      <c r="AC533" s="185"/>
      <c r="AD533" s="185"/>
      <c r="AE533" s="185"/>
      <c r="AF533" s="185"/>
      <c r="AG533" s="185"/>
      <c r="AH533" s="190"/>
      <c r="AI533" s="145"/>
    </row>
    <row r="534" s="168" customFormat="1" spans="1:35">
      <c r="A534" s="145">
        <v>530</v>
      </c>
      <c r="B534" s="185" t="s">
        <v>1859</v>
      </c>
      <c r="C534" s="184"/>
      <c r="D534" s="188" t="s">
        <v>1860</v>
      </c>
      <c r="E534" s="185"/>
      <c r="F534" s="185"/>
      <c r="G534" s="192" t="s">
        <v>992</v>
      </c>
      <c r="H534" s="185"/>
      <c r="I534" s="188" t="s">
        <v>993</v>
      </c>
      <c r="J534" s="185"/>
      <c r="K534" s="185"/>
      <c r="L534" s="185">
        <v>92</v>
      </c>
      <c r="M534" s="185"/>
      <c r="N534" s="185">
        <f t="shared" si="44"/>
        <v>92</v>
      </c>
      <c r="O534" s="196">
        <v>84</v>
      </c>
      <c r="P534" s="185"/>
      <c r="Q534" s="185"/>
      <c r="R534" s="185">
        <f t="shared" si="40"/>
        <v>0</v>
      </c>
      <c r="S534" s="185"/>
      <c r="T534" s="185">
        <f t="shared" si="41"/>
        <v>0</v>
      </c>
      <c r="U534" s="185">
        <f t="shared" si="45"/>
        <v>-8</v>
      </c>
      <c r="V534" s="185"/>
      <c r="W534" s="185">
        <f t="shared" si="43"/>
        <v>-92</v>
      </c>
      <c r="X534" s="185"/>
      <c r="Y534" s="185"/>
      <c r="Z534" s="185"/>
      <c r="AA534" s="185"/>
      <c r="AB534" s="185"/>
      <c r="AC534" s="185"/>
      <c r="AD534" s="185"/>
      <c r="AE534" s="185"/>
      <c r="AF534" s="185"/>
      <c r="AG534" s="185"/>
      <c r="AH534" s="190"/>
      <c r="AI534" s="145"/>
    </row>
    <row r="535" s="168" customFormat="1" spans="1:35">
      <c r="A535" s="145">
        <v>531</v>
      </c>
      <c r="B535" s="185" t="s">
        <v>1861</v>
      </c>
      <c r="C535" s="184"/>
      <c r="D535" s="188" t="s">
        <v>1862</v>
      </c>
      <c r="E535" s="185"/>
      <c r="F535" s="185"/>
      <c r="G535" s="192" t="s">
        <v>992</v>
      </c>
      <c r="H535" s="185"/>
      <c r="I535" s="188" t="s">
        <v>993</v>
      </c>
      <c r="J535" s="185"/>
      <c r="K535" s="185"/>
      <c r="L535" s="185">
        <v>87</v>
      </c>
      <c r="M535" s="185"/>
      <c r="N535" s="185">
        <f t="shared" si="44"/>
        <v>87</v>
      </c>
      <c r="O535" s="196">
        <v>88</v>
      </c>
      <c r="P535" s="185"/>
      <c r="Q535" s="185"/>
      <c r="R535" s="185">
        <f t="shared" si="40"/>
        <v>1</v>
      </c>
      <c r="S535" s="185"/>
      <c r="T535" s="185">
        <f t="shared" si="41"/>
        <v>0</v>
      </c>
      <c r="U535" s="185">
        <f t="shared" si="45"/>
        <v>0</v>
      </c>
      <c r="V535" s="185"/>
      <c r="W535" s="185">
        <f t="shared" si="43"/>
        <v>-87</v>
      </c>
      <c r="X535" s="185"/>
      <c r="Y535" s="185"/>
      <c r="Z535" s="185"/>
      <c r="AA535" s="185"/>
      <c r="AB535" s="185"/>
      <c r="AC535" s="185"/>
      <c r="AD535" s="185"/>
      <c r="AE535" s="185"/>
      <c r="AF535" s="185"/>
      <c r="AG535" s="185"/>
      <c r="AH535" s="190"/>
      <c r="AI535" s="145"/>
    </row>
    <row r="536" s="168" customFormat="1" spans="1:35">
      <c r="A536" s="145">
        <v>532</v>
      </c>
      <c r="B536" s="185" t="s">
        <v>905</v>
      </c>
      <c r="C536" s="184"/>
      <c r="D536" s="188" t="s">
        <v>906</v>
      </c>
      <c r="E536" s="185"/>
      <c r="F536" s="185"/>
      <c r="G536" s="192" t="s">
        <v>992</v>
      </c>
      <c r="H536" s="185"/>
      <c r="I536" s="188" t="s">
        <v>993</v>
      </c>
      <c r="J536" s="185"/>
      <c r="K536" s="185"/>
      <c r="L536" s="185">
        <v>146</v>
      </c>
      <c r="M536" s="185"/>
      <c r="N536" s="185">
        <f t="shared" si="44"/>
        <v>146</v>
      </c>
      <c r="O536" s="196">
        <v>12</v>
      </c>
      <c r="P536" s="185"/>
      <c r="Q536" s="185"/>
      <c r="R536" s="185">
        <f t="shared" si="40"/>
        <v>0</v>
      </c>
      <c r="S536" s="185"/>
      <c r="T536" s="185">
        <f t="shared" si="41"/>
        <v>0</v>
      </c>
      <c r="U536" s="185">
        <f t="shared" si="45"/>
        <v>-134</v>
      </c>
      <c r="V536" s="185"/>
      <c r="W536" s="185">
        <f t="shared" si="43"/>
        <v>-146</v>
      </c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90"/>
      <c r="AI536" s="145"/>
    </row>
    <row r="537" s="168" customFormat="1" spans="1:35">
      <c r="A537" s="145">
        <v>533</v>
      </c>
      <c r="B537" s="185" t="s">
        <v>1863</v>
      </c>
      <c r="C537" s="184"/>
      <c r="D537" s="188" t="s">
        <v>1864</v>
      </c>
      <c r="E537" s="185"/>
      <c r="F537" s="185"/>
      <c r="G537" s="192" t="s">
        <v>992</v>
      </c>
      <c r="H537" s="185"/>
      <c r="I537" s="188" t="s">
        <v>993</v>
      </c>
      <c r="J537" s="185"/>
      <c r="K537" s="185"/>
      <c r="L537" s="185">
        <v>44</v>
      </c>
      <c r="M537" s="185"/>
      <c r="N537" s="185">
        <f t="shared" si="44"/>
        <v>44</v>
      </c>
      <c r="O537" s="196">
        <v>65</v>
      </c>
      <c r="P537" s="185"/>
      <c r="Q537" s="185"/>
      <c r="R537" s="185">
        <f t="shared" si="40"/>
        <v>21</v>
      </c>
      <c r="S537" s="185"/>
      <c r="T537" s="185">
        <f t="shared" si="41"/>
        <v>0</v>
      </c>
      <c r="U537" s="185">
        <f t="shared" si="45"/>
        <v>0</v>
      </c>
      <c r="V537" s="185"/>
      <c r="W537" s="185">
        <f t="shared" si="43"/>
        <v>-44</v>
      </c>
      <c r="X537" s="185"/>
      <c r="Y537" s="185"/>
      <c r="Z537" s="185"/>
      <c r="AA537" s="185"/>
      <c r="AB537" s="185"/>
      <c r="AC537" s="185"/>
      <c r="AD537" s="185"/>
      <c r="AE537" s="185"/>
      <c r="AF537" s="185"/>
      <c r="AG537" s="185"/>
      <c r="AH537" s="190"/>
      <c r="AI537" s="145"/>
    </row>
    <row r="538" s="168" customFormat="1" spans="1:35">
      <c r="A538" s="145">
        <v>534</v>
      </c>
      <c r="B538" s="185" t="s">
        <v>1865</v>
      </c>
      <c r="C538" s="184"/>
      <c r="D538" s="188" t="s">
        <v>1866</v>
      </c>
      <c r="E538" s="185"/>
      <c r="F538" s="185"/>
      <c r="G538" s="192" t="s">
        <v>992</v>
      </c>
      <c r="H538" s="185"/>
      <c r="I538" s="188" t="s">
        <v>993</v>
      </c>
      <c r="J538" s="185"/>
      <c r="K538" s="185"/>
      <c r="L538" s="185">
        <v>56</v>
      </c>
      <c r="M538" s="185"/>
      <c r="N538" s="185">
        <f t="shared" si="44"/>
        <v>56</v>
      </c>
      <c r="O538" s="196">
        <v>36</v>
      </c>
      <c r="P538" s="185"/>
      <c r="Q538" s="185"/>
      <c r="R538" s="185">
        <f t="shared" si="40"/>
        <v>0</v>
      </c>
      <c r="S538" s="185"/>
      <c r="T538" s="185">
        <f t="shared" si="41"/>
        <v>0</v>
      </c>
      <c r="U538" s="185">
        <f t="shared" si="45"/>
        <v>-20</v>
      </c>
      <c r="V538" s="185"/>
      <c r="W538" s="185">
        <f t="shared" si="43"/>
        <v>-56</v>
      </c>
      <c r="X538" s="185"/>
      <c r="Y538" s="185"/>
      <c r="Z538" s="185"/>
      <c r="AA538" s="185"/>
      <c r="AB538" s="185"/>
      <c r="AC538" s="185"/>
      <c r="AD538" s="185"/>
      <c r="AE538" s="185"/>
      <c r="AF538" s="185"/>
      <c r="AG538" s="185"/>
      <c r="AH538" s="190"/>
      <c r="AI538" s="145"/>
    </row>
    <row r="539" s="168" customFormat="1" spans="1:35">
      <c r="A539" s="145">
        <v>535</v>
      </c>
      <c r="B539" s="185" t="s">
        <v>1867</v>
      </c>
      <c r="C539" s="184"/>
      <c r="D539" s="188" t="s">
        <v>1868</v>
      </c>
      <c r="E539" s="185"/>
      <c r="F539" s="185"/>
      <c r="G539" s="192" t="s">
        <v>992</v>
      </c>
      <c r="H539" s="185"/>
      <c r="I539" s="188" t="s">
        <v>993</v>
      </c>
      <c r="J539" s="185"/>
      <c r="K539" s="185"/>
      <c r="L539" s="185">
        <v>83</v>
      </c>
      <c r="M539" s="185"/>
      <c r="N539" s="185">
        <f t="shared" si="44"/>
        <v>83</v>
      </c>
      <c r="O539" s="196">
        <v>62</v>
      </c>
      <c r="P539" s="185"/>
      <c r="Q539" s="185"/>
      <c r="R539" s="185">
        <f t="shared" si="40"/>
        <v>0</v>
      </c>
      <c r="S539" s="185"/>
      <c r="T539" s="185">
        <f t="shared" si="41"/>
        <v>0</v>
      </c>
      <c r="U539" s="185">
        <f t="shared" si="45"/>
        <v>-21</v>
      </c>
      <c r="V539" s="185"/>
      <c r="W539" s="185">
        <f t="shared" si="43"/>
        <v>-83</v>
      </c>
      <c r="X539" s="185"/>
      <c r="Y539" s="185"/>
      <c r="Z539" s="185"/>
      <c r="AA539" s="185"/>
      <c r="AB539" s="185"/>
      <c r="AC539" s="185"/>
      <c r="AD539" s="185"/>
      <c r="AE539" s="185"/>
      <c r="AF539" s="185"/>
      <c r="AG539" s="185"/>
      <c r="AH539" s="190"/>
      <c r="AI539" s="145"/>
    </row>
    <row r="540" s="168" customFormat="1" spans="1:35">
      <c r="A540" s="145">
        <v>536</v>
      </c>
      <c r="B540" s="185" t="s">
        <v>1869</v>
      </c>
      <c r="C540" s="184"/>
      <c r="D540" s="188" t="s">
        <v>1870</v>
      </c>
      <c r="E540" s="185"/>
      <c r="F540" s="185"/>
      <c r="G540" s="192" t="s">
        <v>992</v>
      </c>
      <c r="H540" s="185"/>
      <c r="I540" s="188" t="s">
        <v>993</v>
      </c>
      <c r="J540" s="185"/>
      <c r="K540" s="185"/>
      <c r="L540" s="185">
        <v>258</v>
      </c>
      <c r="M540" s="185"/>
      <c r="N540" s="185">
        <f t="shared" si="44"/>
        <v>258</v>
      </c>
      <c r="O540" s="196">
        <v>187</v>
      </c>
      <c r="P540" s="185"/>
      <c r="Q540" s="185"/>
      <c r="R540" s="185">
        <f t="shared" si="40"/>
        <v>0</v>
      </c>
      <c r="S540" s="185"/>
      <c r="T540" s="185">
        <f t="shared" si="41"/>
        <v>0</v>
      </c>
      <c r="U540" s="185">
        <f t="shared" si="45"/>
        <v>-71</v>
      </c>
      <c r="V540" s="185"/>
      <c r="W540" s="185">
        <f t="shared" si="43"/>
        <v>-258</v>
      </c>
      <c r="X540" s="185"/>
      <c r="Y540" s="185"/>
      <c r="Z540" s="185"/>
      <c r="AA540" s="185"/>
      <c r="AB540" s="185"/>
      <c r="AC540" s="185"/>
      <c r="AD540" s="185"/>
      <c r="AE540" s="185"/>
      <c r="AF540" s="185"/>
      <c r="AG540" s="185"/>
      <c r="AH540" s="190"/>
      <c r="AI540" s="145"/>
    </row>
    <row r="541" s="168" customFormat="1" spans="1:35">
      <c r="A541" s="145">
        <v>537</v>
      </c>
      <c r="B541" s="185" t="s">
        <v>1871</v>
      </c>
      <c r="C541" s="184"/>
      <c r="D541" s="188" t="s">
        <v>1872</v>
      </c>
      <c r="E541" s="185"/>
      <c r="F541" s="185"/>
      <c r="G541" s="192" t="s">
        <v>992</v>
      </c>
      <c r="H541" s="185"/>
      <c r="I541" s="188" t="s">
        <v>993</v>
      </c>
      <c r="J541" s="185"/>
      <c r="K541" s="185"/>
      <c r="L541" s="185">
        <v>186</v>
      </c>
      <c r="M541" s="185"/>
      <c r="N541" s="185">
        <f t="shared" si="44"/>
        <v>186</v>
      </c>
      <c r="O541" s="196">
        <v>170</v>
      </c>
      <c r="P541" s="185"/>
      <c r="Q541" s="185"/>
      <c r="R541" s="185">
        <f t="shared" si="40"/>
        <v>0</v>
      </c>
      <c r="S541" s="185"/>
      <c r="T541" s="185">
        <f t="shared" si="41"/>
        <v>0</v>
      </c>
      <c r="U541" s="185">
        <f t="shared" si="45"/>
        <v>-16</v>
      </c>
      <c r="V541" s="185"/>
      <c r="W541" s="185">
        <f t="shared" si="43"/>
        <v>-186</v>
      </c>
      <c r="X541" s="185"/>
      <c r="Y541" s="185"/>
      <c r="Z541" s="185"/>
      <c r="AA541" s="185"/>
      <c r="AB541" s="185"/>
      <c r="AC541" s="185"/>
      <c r="AD541" s="185"/>
      <c r="AE541" s="185"/>
      <c r="AF541" s="185"/>
      <c r="AG541" s="185"/>
      <c r="AH541" s="190"/>
      <c r="AI541" s="145"/>
    </row>
    <row r="542" s="168" customFormat="1" spans="1:35">
      <c r="A542" s="145">
        <v>538</v>
      </c>
      <c r="B542" s="185" t="s">
        <v>1873</v>
      </c>
      <c r="C542" s="184"/>
      <c r="D542" s="188" t="s">
        <v>1874</v>
      </c>
      <c r="E542" s="185"/>
      <c r="F542" s="185"/>
      <c r="G542" s="192" t="s">
        <v>992</v>
      </c>
      <c r="H542" s="185"/>
      <c r="I542" s="188" t="s">
        <v>993</v>
      </c>
      <c r="J542" s="185"/>
      <c r="K542" s="185"/>
      <c r="L542" s="185">
        <v>1206</v>
      </c>
      <c r="M542" s="185"/>
      <c r="N542" s="185">
        <f t="shared" si="44"/>
        <v>1206</v>
      </c>
      <c r="O542" s="196">
        <v>755</v>
      </c>
      <c r="P542" s="185"/>
      <c r="Q542" s="185"/>
      <c r="R542" s="185">
        <f t="shared" si="40"/>
        <v>0</v>
      </c>
      <c r="S542" s="185"/>
      <c r="T542" s="185">
        <f t="shared" si="41"/>
        <v>0</v>
      </c>
      <c r="U542" s="185">
        <f t="shared" si="45"/>
        <v>-451</v>
      </c>
      <c r="V542" s="185"/>
      <c r="W542" s="185">
        <f t="shared" si="43"/>
        <v>-1206</v>
      </c>
      <c r="X542" s="185"/>
      <c r="Y542" s="185"/>
      <c r="Z542" s="185"/>
      <c r="AA542" s="185"/>
      <c r="AB542" s="185"/>
      <c r="AC542" s="185"/>
      <c r="AD542" s="185"/>
      <c r="AE542" s="185"/>
      <c r="AF542" s="185"/>
      <c r="AG542" s="185"/>
      <c r="AH542" s="190"/>
      <c r="AI542" s="145"/>
    </row>
    <row r="543" s="168" customFormat="1" spans="1:35">
      <c r="A543" s="145">
        <v>539</v>
      </c>
      <c r="B543" s="185" t="s">
        <v>1875</v>
      </c>
      <c r="C543" s="184"/>
      <c r="D543" s="188" t="s">
        <v>1876</v>
      </c>
      <c r="E543" s="185"/>
      <c r="F543" s="185"/>
      <c r="G543" s="192" t="s">
        <v>992</v>
      </c>
      <c r="H543" s="185"/>
      <c r="I543" s="188" t="s">
        <v>993</v>
      </c>
      <c r="J543" s="185"/>
      <c r="K543" s="185"/>
      <c r="L543" s="185">
        <v>715</v>
      </c>
      <c r="M543" s="185"/>
      <c r="N543" s="185">
        <f t="shared" si="44"/>
        <v>715</v>
      </c>
      <c r="O543" s="196">
        <v>717</v>
      </c>
      <c r="P543" s="185"/>
      <c r="Q543" s="185"/>
      <c r="R543" s="185">
        <f t="shared" si="40"/>
        <v>2</v>
      </c>
      <c r="S543" s="185"/>
      <c r="T543" s="185">
        <f t="shared" si="41"/>
        <v>0</v>
      </c>
      <c r="U543" s="185">
        <f t="shared" si="45"/>
        <v>0</v>
      </c>
      <c r="V543" s="185"/>
      <c r="W543" s="185">
        <f t="shared" si="43"/>
        <v>-715</v>
      </c>
      <c r="X543" s="185"/>
      <c r="Y543" s="185"/>
      <c r="Z543" s="185"/>
      <c r="AA543" s="185"/>
      <c r="AB543" s="185"/>
      <c r="AC543" s="185"/>
      <c r="AD543" s="185"/>
      <c r="AE543" s="185"/>
      <c r="AF543" s="185"/>
      <c r="AG543" s="185"/>
      <c r="AH543" s="190"/>
      <c r="AI543" s="145"/>
    </row>
    <row r="544" s="168" customFormat="1" spans="1:35">
      <c r="A544" s="145">
        <v>540</v>
      </c>
      <c r="B544" s="185" t="s">
        <v>1877</v>
      </c>
      <c r="C544" s="184"/>
      <c r="D544" s="188" t="s">
        <v>1878</v>
      </c>
      <c r="E544" s="185"/>
      <c r="F544" s="185"/>
      <c r="G544" s="192" t="s">
        <v>992</v>
      </c>
      <c r="H544" s="185"/>
      <c r="I544" s="188" t="s">
        <v>993</v>
      </c>
      <c r="J544" s="185"/>
      <c r="K544" s="185"/>
      <c r="L544" s="185">
        <v>734</v>
      </c>
      <c r="M544" s="185"/>
      <c r="N544" s="185">
        <f t="shared" si="44"/>
        <v>734</v>
      </c>
      <c r="O544" s="196">
        <v>705</v>
      </c>
      <c r="P544" s="185"/>
      <c r="Q544" s="185"/>
      <c r="R544" s="185">
        <f t="shared" si="40"/>
        <v>0</v>
      </c>
      <c r="S544" s="185"/>
      <c r="T544" s="185">
        <f t="shared" si="41"/>
        <v>0</v>
      </c>
      <c r="U544" s="185">
        <f t="shared" si="45"/>
        <v>-29</v>
      </c>
      <c r="V544" s="185"/>
      <c r="W544" s="185">
        <f t="shared" si="43"/>
        <v>-734</v>
      </c>
      <c r="X544" s="185"/>
      <c r="Y544" s="185"/>
      <c r="Z544" s="185"/>
      <c r="AA544" s="185"/>
      <c r="AB544" s="185"/>
      <c r="AC544" s="185"/>
      <c r="AD544" s="185"/>
      <c r="AE544" s="185"/>
      <c r="AF544" s="185"/>
      <c r="AG544" s="185"/>
      <c r="AH544" s="190"/>
      <c r="AI544" s="145"/>
    </row>
    <row r="545" s="168" customFormat="1" spans="1:35">
      <c r="A545" s="145">
        <v>541</v>
      </c>
      <c r="B545" s="185" t="s">
        <v>1879</v>
      </c>
      <c r="C545" s="184"/>
      <c r="D545" s="188" t="s">
        <v>1880</v>
      </c>
      <c r="E545" s="185"/>
      <c r="F545" s="185"/>
      <c r="G545" s="192" t="s">
        <v>992</v>
      </c>
      <c r="H545" s="185"/>
      <c r="I545" s="188" t="s">
        <v>993</v>
      </c>
      <c r="J545" s="185"/>
      <c r="K545" s="185"/>
      <c r="L545" s="185">
        <v>1500</v>
      </c>
      <c r="M545" s="185"/>
      <c r="N545" s="185">
        <f t="shared" si="44"/>
        <v>1500</v>
      </c>
      <c r="O545" s="196">
        <v>1494</v>
      </c>
      <c r="P545" s="185"/>
      <c r="Q545" s="185"/>
      <c r="R545" s="185">
        <f t="shared" si="40"/>
        <v>0</v>
      </c>
      <c r="S545" s="185"/>
      <c r="T545" s="185">
        <f t="shared" si="41"/>
        <v>0</v>
      </c>
      <c r="U545" s="185">
        <f t="shared" si="45"/>
        <v>-6</v>
      </c>
      <c r="V545" s="185"/>
      <c r="W545" s="185">
        <f t="shared" si="43"/>
        <v>-1500</v>
      </c>
      <c r="X545" s="185"/>
      <c r="Y545" s="185"/>
      <c r="Z545" s="185"/>
      <c r="AA545" s="185"/>
      <c r="AB545" s="185"/>
      <c r="AC545" s="185"/>
      <c r="AD545" s="185"/>
      <c r="AE545" s="185"/>
      <c r="AF545" s="185"/>
      <c r="AG545" s="185"/>
      <c r="AH545" s="190"/>
      <c r="AI545" s="145"/>
    </row>
    <row r="546" s="168" customFormat="1" spans="1:35">
      <c r="A546" s="145">
        <v>542</v>
      </c>
      <c r="B546" s="185" t="s">
        <v>1881</v>
      </c>
      <c r="C546" s="184"/>
      <c r="D546" s="188" t="s">
        <v>1882</v>
      </c>
      <c r="E546" s="185"/>
      <c r="F546" s="185"/>
      <c r="G546" s="192" t="s">
        <v>992</v>
      </c>
      <c r="H546" s="185"/>
      <c r="I546" s="188" t="s">
        <v>993</v>
      </c>
      <c r="J546" s="185"/>
      <c r="K546" s="185"/>
      <c r="L546" s="185">
        <v>106</v>
      </c>
      <c r="M546" s="185"/>
      <c r="N546" s="185">
        <f t="shared" si="44"/>
        <v>106</v>
      </c>
      <c r="O546" s="196">
        <v>90</v>
      </c>
      <c r="P546" s="185"/>
      <c r="Q546" s="185"/>
      <c r="R546" s="185">
        <f t="shared" si="40"/>
        <v>0</v>
      </c>
      <c r="S546" s="185"/>
      <c r="T546" s="185">
        <f t="shared" si="41"/>
        <v>0</v>
      </c>
      <c r="U546" s="185">
        <f t="shared" si="45"/>
        <v>-16</v>
      </c>
      <c r="V546" s="185"/>
      <c r="W546" s="185">
        <f t="shared" si="43"/>
        <v>-106</v>
      </c>
      <c r="X546" s="185"/>
      <c r="Y546" s="185"/>
      <c r="Z546" s="185"/>
      <c r="AA546" s="185"/>
      <c r="AB546" s="185"/>
      <c r="AC546" s="185"/>
      <c r="AD546" s="185"/>
      <c r="AE546" s="185"/>
      <c r="AF546" s="185"/>
      <c r="AG546" s="185"/>
      <c r="AH546" s="190"/>
      <c r="AI546" s="145"/>
    </row>
    <row r="547" s="168" customFormat="1" spans="1:35">
      <c r="A547" s="145">
        <v>543</v>
      </c>
      <c r="B547" s="185" t="s">
        <v>1883</v>
      </c>
      <c r="C547" s="184"/>
      <c r="D547" s="188" t="s">
        <v>1884</v>
      </c>
      <c r="E547" s="185"/>
      <c r="F547" s="185"/>
      <c r="G547" s="192" t="s">
        <v>992</v>
      </c>
      <c r="H547" s="185"/>
      <c r="I547" s="188" t="s">
        <v>993</v>
      </c>
      <c r="J547" s="185"/>
      <c r="K547" s="185"/>
      <c r="L547" s="185">
        <v>97</v>
      </c>
      <c r="M547" s="185"/>
      <c r="N547" s="185">
        <f t="shared" si="44"/>
        <v>97</v>
      </c>
      <c r="O547" s="196">
        <v>90</v>
      </c>
      <c r="P547" s="185"/>
      <c r="Q547" s="185"/>
      <c r="R547" s="185">
        <f t="shared" si="40"/>
        <v>0</v>
      </c>
      <c r="S547" s="185"/>
      <c r="T547" s="185">
        <f t="shared" si="41"/>
        <v>0</v>
      </c>
      <c r="U547" s="185">
        <f t="shared" si="45"/>
        <v>-7</v>
      </c>
      <c r="V547" s="185"/>
      <c r="W547" s="185">
        <f t="shared" si="43"/>
        <v>-97</v>
      </c>
      <c r="X547" s="185"/>
      <c r="Y547" s="185"/>
      <c r="Z547" s="185"/>
      <c r="AA547" s="185"/>
      <c r="AB547" s="185"/>
      <c r="AC547" s="185"/>
      <c r="AD547" s="185"/>
      <c r="AE547" s="185"/>
      <c r="AF547" s="185"/>
      <c r="AG547" s="185"/>
      <c r="AH547" s="190"/>
      <c r="AI547" s="145"/>
    </row>
    <row r="548" s="168" customFormat="1" spans="1:35">
      <c r="A548" s="145">
        <v>544</v>
      </c>
      <c r="B548" s="185" t="s">
        <v>1885</v>
      </c>
      <c r="C548" s="184"/>
      <c r="D548" s="188" t="s">
        <v>1886</v>
      </c>
      <c r="E548" s="185"/>
      <c r="F548" s="185"/>
      <c r="G548" s="192" t="s">
        <v>992</v>
      </c>
      <c r="H548" s="185"/>
      <c r="I548" s="188" t="s">
        <v>993</v>
      </c>
      <c r="J548" s="185"/>
      <c r="K548" s="185"/>
      <c r="L548" s="185">
        <v>138</v>
      </c>
      <c r="M548" s="185"/>
      <c r="N548" s="185">
        <f t="shared" si="44"/>
        <v>138</v>
      </c>
      <c r="O548" s="196">
        <v>95</v>
      </c>
      <c r="P548" s="185"/>
      <c r="Q548" s="185"/>
      <c r="R548" s="185">
        <f t="shared" si="40"/>
        <v>0</v>
      </c>
      <c r="S548" s="185"/>
      <c r="T548" s="185">
        <f t="shared" si="41"/>
        <v>0</v>
      </c>
      <c r="U548" s="185">
        <f t="shared" si="45"/>
        <v>-43</v>
      </c>
      <c r="V548" s="185"/>
      <c r="W548" s="185">
        <f t="shared" si="43"/>
        <v>-138</v>
      </c>
      <c r="X548" s="185"/>
      <c r="Y548" s="185"/>
      <c r="Z548" s="185"/>
      <c r="AA548" s="185"/>
      <c r="AB548" s="185"/>
      <c r="AC548" s="185"/>
      <c r="AD548" s="185"/>
      <c r="AE548" s="185"/>
      <c r="AF548" s="185"/>
      <c r="AG548" s="185"/>
      <c r="AH548" s="190"/>
      <c r="AI548" s="145"/>
    </row>
    <row r="549" s="168" customFormat="1" spans="1:35">
      <c r="A549" s="145">
        <v>545</v>
      </c>
      <c r="B549" s="185" t="s">
        <v>1887</v>
      </c>
      <c r="C549" s="184"/>
      <c r="D549" s="188" t="s">
        <v>1888</v>
      </c>
      <c r="E549" s="185"/>
      <c r="F549" s="185"/>
      <c r="G549" s="192" t="s">
        <v>992</v>
      </c>
      <c r="H549" s="185"/>
      <c r="I549" s="188" t="s">
        <v>993</v>
      </c>
      <c r="J549" s="185"/>
      <c r="K549" s="185"/>
      <c r="L549" s="185">
        <v>40</v>
      </c>
      <c r="M549" s="185"/>
      <c r="N549" s="185">
        <f t="shared" si="44"/>
        <v>40</v>
      </c>
      <c r="O549" s="196">
        <v>38</v>
      </c>
      <c r="P549" s="185"/>
      <c r="Q549" s="185"/>
      <c r="R549" s="185">
        <f t="shared" si="40"/>
        <v>0</v>
      </c>
      <c r="S549" s="185"/>
      <c r="T549" s="185">
        <f t="shared" si="41"/>
        <v>0</v>
      </c>
      <c r="U549" s="185">
        <f t="shared" si="45"/>
        <v>-2</v>
      </c>
      <c r="V549" s="185"/>
      <c r="W549" s="185">
        <f t="shared" si="43"/>
        <v>-40</v>
      </c>
      <c r="X549" s="185"/>
      <c r="Y549" s="185"/>
      <c r="Z549" s="185"/>
      <c r="AA549" s="185"/>
      <c r="AB549" s="185"/>
      <c r="AC549" s="185"/>
      <c r="AD549" s="185"/>
      <c r="AE549" s="185"/>
      <c r="AF549" s="185"/>
      <c r="AG549" s="185"/>
      <c r="AH549" s="190"/>
      <c r="AI549" s="145"/>
    </row>
    <row r="550" s="168" customFormat="1" spans="1:35">
      <c r="A550" s="145">
        <v>546</v>
      </c>
      <c r="B550" s="185" t="s">
        <v>1889</v>
      </c>
      <c r="C550" s="184"/>
      <c r="D550" s="188" t="s">
        <v>1890</v>
      </c>
      <c r="E550" s="185"/>
      <c r="F550" s="185"/>
      <c r="G550" s="192" t="s">
        <v>992</v>
      </c>
      <c r="H550" s="185"/>
      <c r="I550" s="188" t="s">
        <v>993</v>
      </c>
      <c r="J550" s="185"/>
      <c r="K550" s="185"/>
      <c r="L550" s="185">
        <v>40</v>
      </c>
      <c r="M550" s="185"/>
      <c r="N550" s="185">
        <f t="shared" si="44"/>
        <v>40</v>
      </c>
      <c r="O550" s="196">
        <v>39</v>
      </c>
      <c r="P550" s="185"/>
      <c r="Q550" s="185"/>
      <c r="R550" s="185">
        <f t="shared" si="40"/>
        <v>0</v>
      </c>
      <c r="S550" s="185"/>
      <c r="T550" s="185">
        <f t="shared" si="41"/>
        <v>0</v>
      </c>
      <c r="U550" s="185">
        <f t="shared" si="45"/>
        <v>-1</v>
      </c>
      <c r="V550" s="185"/>
      <c r="W550" s="185">
        <f t="shared" si="43"/>
        <v>-40</v>
      </c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90"/>
      <c r="AI550" s="145"/>
    </row>
    <row r="551" s="168" customFormat="1" spans="1:35">
      <c r="A551" s="145">
        <v>547</v>
      </c>
      <c r="B551" s="185" t="s">
        <v>1891</v>
      </c>
      <c r="C551" s="184"/>
      <c r="D551" s="188" t="s">
        <v>1892</v>
      </c>
      <c r="E551" s="185"/>
      <c r="F551" s="185"/>
      <c r="G551" s="192" t="s">
        <v>992</v>
      </c>
      <c r="H551" s="185"/>
      <c r="I551" s="188" t="s">
        <v>993</v>
      </c>
      <c r="J551" s="185"/>
      <c r="K551" s="185"/>
      <c r="L551" s="185">
        <v>1039</v>
      </c>
      <c r="M551" s="185"/>
      <c r="N551" s="185">
        <f t="shared" si="44"/>
        <v>1039</v>
      </c>
      <c r="O551" s="196">
        <v>600</v>
      </c>
      <c r="P551" s="185"/>
      <c r="Q551" s="185"/>
      <c r="R551" s="185">
        <f t="shared" si="40"/>
        <v>0</v>
      </c>
      <c r="S551" s="185"/>
      <c r="T551" s="185">
        <f t="shared" si="41"/>
        <v>0</v>
      </c>
      <c r="U551" s="185">
        <f t="shared" si="45"/>
        <v>-439</v>
      </c>
      <c r="V551" s="185"/>
      <c r="W551" s="185">
        <f t="shared" si="43"/>
        <v>-1039</v>
      </c>
      <c r="X551" s="185"/>
      <c r="Y551" s="185"/>
      <c r="Z551" s="185"/>
      <c r="AA551" s="185"/>
      <c r="AB551" s="185"/>
      <c r="AC551" s="185"/>
      <c r="AD551" s="185"/>
      <c r="AE551" s="185"/>
      <c r="AF551" s="185"/>
      <c r="AG551" s="185"/>
      <c r="AH551" s="190"/>
      <c r="AI551" s="145"/>
    </row>
    <row r="552" s="168" customFormat="1" spans="1:35">
      <c r="A552" s="145">
        <v>548</v>
      </c>
      <c r="B552" s="185" t="s">
        <v>1893</v>
      </c>
      <c r="C552" s="184"/>
      <c r="D552" s="188" t="s">
        <v>1894</v>
      </c>
      <c r="E552" s="185"/>
      <c r="F552" s="185"/>
      <c r="G552" s="192" t="s">
        <v>992</v>
      </c>
      <c r="H552" s="185"/>
      <c r="I552" s="188" t="s">
        <v>993</v>
      </c>
      <c r="J552" s="185"/>
      <c r="K552" s="185"/>
      <c r="L552" s="185">
        <v>2250</v>
      </c>
      <c r="M552" s="185"/>
      <c r="N552" s="185">
        <f t="shared" si="44"/>
        <v>2250</v>
      </c>
      <c r="O552" s="196">
        <v>2250</v>
      </c>
      <c r="P552" s="185"/>
      <c r="Q552" s="185"/>
      <c r="R552" s="185">
        <f t="shared" si="40"/>
        <v>0</v>
      </c>
      <c r="S552" s="185"/>
      <c r="T552" s="185">
        <f t="shared" si="41"/>
        <v>0</v>
      </c>
      <c r="U552" s="185">
        <f t="shared" si="45"/>
        <v>0</v>
      </c>
      <c r="V552" s="185"/>
      <c r="W552" s="185">
        <f t="shared" si="43"/>
        <v>-2250</v>
      </c>
      <c r="X552" s="185"/>
      <c r="Y552" s="185"/>
      <c r="Z552" s="185"/>
      <c r="AA552" s="185"/>
      <c r="AB552" s="185"/>
      <c r="AC552" s="185"/>
      <c r="AD552" s="185"/>
      <c r="AE552" s="185"/>
      <c r="AF552" s="185"/>
      <c r="AG552" s="185"/>
      <c r="AH552" s="190"/>
      <c r="AI552" s="145"/>
    </row>
    <row r="553" s="168" customFormat="1" spans="1:35">
      <c r="A553" s="145">
        <v>549</v>
      </c>
      <c r="B553" s="185" t="s">
        <v>1895</v>
      </c>
      <c r="C553" s="184"/>
      <c r="D553" s="188" t="s">
        <v>1896</v>
      </c>
      <c r="E553" s="185"/>
      <c r="F553" s="185"/>
      <c r="G553" s="192" t="s">
        <v>992</v>
      </c>
      <c r="H553" s="185"/>
      <c r="I553" s="188" t="s">
        <v>993</v>
      </c>
      <c r="J553" s="185"/>
      <c r="K553" s="185"/>
      <c r="L553" s="185">
        <v>6865</v>
      </c>
      <c r="M553" s="185"/>
      <c r="N553" s="185">
        <f t="shared" si="44"/>
        <v>6865</v>
      </c>
      <c r="O553" s="196">
        <v>4460</v>
      </c>
      <c r="P553" s="185"/>
      <c r="Q553" s="185"/>
      <c r="R553" s="185">
        <f t="shared" si="40"/>
        <v>0</v>
      </c>
      <c r="S553" s="185"/>
      <c r="T553" s="185">
        <f t="shared" si="41"/>
        <v>0</v>
      </c>
      <c r="U553" s="185">
        <f t="shared" si="45"/>
        <v>-2405</v>
      </c>
      <c r="V553" s="185"/>
      <c r="W553" s="185">
        <f t="shared" si="43"/>
        <v>-6865</v>
      </c>
      <c r="X553" s="185"/>
      <c r="Y553" s="185"/>
      <c r="Z553" s="185"/>
      <c r="AA553" s="185"/>
      <c r="AB553" s="185"/>
      <c r="AC553" s="185"/>
      <c r="AD553" s="185"/>
      <c r="AE553" s="185"/>
      <c r="AF553" s="185"/>
      <c r="AG553" s="185"/>
      <c r="AH553" s="190"/>
      <c r="AI553" s="145"/>
    </row>
    <row r="554" s="168" customFormat="1" spans="1:35">
      <c r="A554" s="145">
        <v>550</v>
      </c>
      <c r="B554" s="185" t="s">
        <v>952</v>
      </c>
      <c r="C554" s="184"/>
      <c r="D554" s="188" t="s">
        <v>838</v>
      </c>
      <c r="E554" s="185"/>
      <c r="F554" s="185"/>
      <c r="G554" s="192" t="s">
        <v>992</v>
      </c>
      <c r="H554" s="185"/>
      <c r="I554" s="188" t="s">
        <v>993</v>
      </c>
      <c r="J554" s="185"/>
      <c r="K554" s="185"/>
      <c r="L554" s="185">
        <v>9000</v>
      </c>
      <c r="M554" s="185"/>
      <c r="N554" s="185">
        <f t="shared" si="44"/>
        <v>9000</v>
      </c>
      <c r="O554" s="196">
        <v>9884</v>
      </c>
      <c r="P554" s="185"/>
      <c r="Q554" s="185"/>
      <c r="R554" s="185">
        <f t="shared" si="40"/>
        <v>884</v>
      </c>
      <c r="S554" s="185"/>
      <c r="T554" s="185">
        <f t="shared" si="41"/>
        <v>0</v>
      </c>
      <c r="U554" s="185">
        <f t="shared" si="45"/>
        <v>0</v>
      </c>
      <c r="V554" s="185"/>
      <c r="W554" s="185">
        <f t="shared" si="43"/>
        <v>-9000</v>
      </c>
      <c r="X554" s="185"/>
      <c r="Y554" s="185"/>
      <c r="Z554" s="185"/>
      <c r="AA554" s="185"/>
      <c r="AB554" s="185"/>
      <c r="AC554" s="185"/>
      <c r="AD554" s="185"/>
      <c r="AE554" s="185"/>
      <c r="AF554" s="185"/>
      <c r="AG554" s="185"/>
      <c r="AH554" s="190"/>
      <c r="AI554" s="145"/>
    </row>
    <row r="555" s="168" customFormat="1" spans="1:35">
      <c r="A555" s="145">
        <v>551</v>
      </c>
      <c r="B555" s="185" t="s">
        <v>1897</v>
      </c>
      <c r="C555" s="184"/>
      <c r="D555" s="188" t="s">
        <v>1898</v>
      </c>
      <c r="E555" s="185"/>
      <c r="F555" s="185"/>
      <c r="G555" s="192" t="s">
        <v>992</v>
      </c>
      <c r="H555" s="185"/>
      <c r="I555" s="188" t="s">
        <v>993</v>
      </c>
      <c r="J555" s="185"/>
      <c r="K555" s="185"/>
      <c r="L555" s="185">
        <v>0</v>
      </c>
      <c r="M555" s="185"/>
      <c r="N555" s="185">
        <f t="shared" si="44"/>
        <v>0</v>
      </c>
      <c r="O555" s="196">
        <v>54</v>
      </c>
      <c r="P555" s="185"/>
      <c r="Q555" s="185"/>
      <c r="R555" s="185">
        <f t="shared" si="40"/>
        <v>54</v>
      </c>
      <c r="S555" s="185"/>
      <c r="T555" s="185">
        <f t="shared" si="41"/>
        <v>0</v>
      </c>
      <c r="U555" s="185">
        <f t="shared" si="45"/>
        <v>0</v>
      </c>
      <c r="V555" s="185"/>
      <c r="W555" s="185">
        <f t="shared" si="43"/>
        <v>0</v>
      </c>
      <c r="X555" s="185"/>
      <c r="Y555" s="185"/>
      <c r="Z555" s="185"/>
      <c r="AA555" s="185"/>
      <c r="AB555" s="185"/>
      <c r="AC555" s="185"/>
      <c r="AD555" s="185"/>
      <c r="AE555" s="185"/>
      <c r="AF555" s="185"/>
      <c r="AG555" s="185"/>
      <c r="AH555" s="190"/>
      <c r="AI555" s="145"/>
    </row>
    <row r="556" s="168" customFormat="1" spans="1:35">
      <c r="A556" s="145">
        <v>552</v>
      </c>
      <c r="B556" s="185" t="s">
        <v>1899</v>
      </c>
      <c r="C556" s="184"/>
      <c r="D556" s="188" t="s">
        <v>1900</v>
      </c>
      <c r="E556" s="185"/>
      <c r="F556" s="185"/>
      <c r="G556" s="192" t="s">
        <v>992</v>
      </c>
      <c r="H556" s="185"/>
      <c r="I556" s="188" t="s">
        <v>993</v>
      </c>
      <c r="J556" s="185"/>
      <c r="K556" s="185"/>
      <c r="L556" s="185">
        <v>0</v>
      </c>
      <c r="M556" s="185"/>
      <c r="N556" s="185">
        <f t="shared" si="44"/>
        <v>0</v>
      </c>
      <c r="O556" s="196">
        <v>35</v>
      </c>
      <c r="P556" s="185"/>
      <c r="Q556" s="185"/>
      <c r="R556" s="185">
        <f t="shared" si="40"/>
        <v>35</v>
      </c>
      <c r="S556" s="185"/>
      <c r="T556" s="185">
        <f t="shared" si="41"/>
        <v>0</v>
      </c>
      <c r="U556" s="185">
        <f t="shared" si="45"/>
        <v>0</v>
      </c>
      <c r="V556" s="185"/>
      <c r="W556" s="185">
        <f t="shared" si="43"/>
        <v>0</v>
      </c>
      <c r="X556" s="185"/>
      <c r="Y556" s="185"/>
      <c r="Z556" s="185"/>
      <c r="AA556" s="185"/>
      <c r="AB556" s="185"/>
      <c r="AC556" s="185"/>
      <c r="AD556" s="185"/>
      <c r="AE556" s="185"/>
      <c r="AF556" s="185"/>
      <c r="AG556" s="185"/>
      <c r="AH556" s="190"/>
      <c r="AI556" s="145"/>
    </row>
    <row r="557" s="168" customFormat="1" spans="1:35">
      <c r="A557" s="145">
        <v>553</v>
      </c>
      <c r="B557" s="185" t="s">
        <v>487</v>
      </c>
      <c r="C557" s="184"/>
      <c r="D557" s="188" t="s">
        <v>488</v>
      </c>
      <c r="E557" s="185"/>
      <c r="F557" s="185"/>
      <c r="G557" s="192" t="s">
        <v>992</v>
      </c>
      <c r="H557" s="185"/>
      <c r="I557" s="188" t="s">
        <v>993</v>
      </c>
      <c r="J557" s="185"/>
      <c r="K557" s="185"/>
      <c r="L557" s="185">
        <v>0</v>
      </c>
      <c r="M557" s="185"/>
      <c r="N557" s="185">
        <f t="shared" si="44"/>
        <v>0</v>
      </c>
      <c r="O557" s="196">
        <v>57</v>
      </c>
      <c r="P557" s="185"/>
      <c r="Q557" s="185"/>
      <c r="R557" s="185">
        <f t="shared" ref="R557:R582" si="46">IF((O557-L557)&gt;0,O557-L557,0)</f>
        <v>57</v>
      </c>
      <c r="S557" s="185"/>
      <c r="T557" s="185">
        <f t="shared" ref="T557:T582" si="47">IF((Q557-N557)&gt;0,Q557-N557,0)</f>
        <v>0</v>
      </c>
      <c r="U557" s="185">
        <f t="shared" ref="U557:U580" si="48">IF((O557-L557)&lt;0,O557-L557,0)</f>
        <v>0</v>
      </c>
      <c r="V557" s="185"/>
      <c r="W557" s="185">
        <f t="shared" ref="W557:W582" si="49">IF((Q557-N557)&lt;0,Q557-N557,0)</f>
        <v>0</v>
      </c>
      <c r="X557" s="185"/>
      <c r="Y557" s="185"/>
      <c r="Z557" s="185"/>
      <c r="AA557" s="185"/>
      <c r="AB557" s="185"/>
      <c r="AC557" s="185"/>
      <c r="AD557" s="185"/>
      <c r="AE557" s="185"/>
      <c r="AF557" s="185"/>
      <c r="AG557" s="185"/>
      <c r="AH557" s="190"/>
      <c r="AI557" s="145"/>
    </row>
    <row r="558" s="168" customFormat="1" spans="1:35">
      <c r="A558" s="145">
        <v>554</v>
      </c>
      <c r="B558" s="185" t="s">
        <v>1901</v>
      </c>
      <c r="C558" s="184"/>
      <c r="D558" s="188" t="s">
        <v>1902</v>
      </c>
      <c r="E558" s="185"/>
      <c r="F558" s="185"/>
      <c r="G558" s="192" t="s">
        <v>992</v>
      </c>
      <c r="H558" s="185"/>
      <c r="I558" s="188" t="s">
        <v>993</v>
      </c>
      <c r="J558" s="185"/>
      <c r="K558" s="185"/>
      <c r="L558" s="185">
        <v>0</v>
      </c>
      <c r="M558" s="185"/>
      <c r="N558" s="185">
        <f t="shared" si="44"/>
        <v>0</v>
      </c>
      <c r="O558" s="196">
        <v>68</v>
      </c>
      <c r="P558" s="185"/>
      <c r="Q558" s="185"/>
      <c r="R558" s="185">
        <f t="shared" si="46"/>
        <v>68</v>
      </c>
      <c r="S558" s="185"/>
      <c r="T558" s="185">
        <f t="shared" si="47"/>
        <v>0</v>
      </c>
      <c r="U558" s="185">
        <f t="shared" si="48"/>
        <v>0</v>
      </c>
      <c r="V558" s="185"/>
      <c r="W558" s="185">
        <f t="shared" si="49"/>
        <v>0</v>
      </c>
      <c r="X558" s="185"/>
      <c r="Y558" s="185"/>
      <c r="Z558" s="185"/>
      <c r="AA558" s="185"/>
      <c r="AB558" s="185"/>
      <c r="AC558" s="185"/>
      <c r="AD558" s="185"/>
      <c r="AE558" s="185"/>
      <c r="AF558" s="185"/>
      <c r="AG558" s="185"/>
      <c r="AH558" s="190"/>
      <c r="AI558" s="145"/>
    </row>
    <row r="559" s="168" customFormat="1" spans="1:35">
      <c r="A559" s="145">
        <v>555</v>
      </c>
      <c r="B559" s="185" t="s">
        <v>457</v>
      </c>
      <c r="C559" s="184"/>
      <c r="D559" s="188" t="s">
        <v>458</v>
      </c>
      <c r="E559" s="185"/>
      <c r="F559" s="185"/>
      <c r="G559" s="192" t="s">
        <v>992</v>
      </c>
      <c r="H559" s="185"/>
      <c r="I559" s="188" t="s">
        <v>993</v>
      </c>
      <c r="J559" s="185"/>
      <c r="K559" s="185"/>
      <c r="L559" s="185">
        <v>0</v>
      </c>
      <c r="M559" s="185"/>
      <c r="N559" s="185">
        <f t="shared" si="44"/>
        <v>0</v>
      </c>
      <c r="O559" s="196">
        <v>245</v>
      </c>
      <c r="P559" s="185"/>
      <c r="Q559" s="185"/>
      <c r="R559" s="185">
        <f t="shared" si="46"/>
        <v>245</v>
      </c>
      <c r="S559" s="185"/>
      <c r="T559" s="185">
        <f t="shared" si="47"/>
        <v>0</v>
      </c>
      <c r="U559" s="185">
        <f t="shared" si="48"/>
        <v>0</v>
      </c>
      <c r="V559" s="185"/>
      <c r="W559" s="185">
        <f t="shared" si="49"/>
        <v>0</v>
      </c>
      <c r="X559" s="185"/>
      <c r="Y559" s="185"/>
      <c r="Z559" s="185"/>
      <c r="AA559" s="185"/>
      <c r="AB559" s="185"/>
      <c r="AC559" s="185"/>
      <c r="AD559" s="185"/>
      <c r="AE559" s="185"/>
      <c r="AF559" s="185"/>
      <c r="AG559" s="185"/>
      <c r="AH559" s="190"/>
      <c r="AI559" s="145"/>
    </row>
    <row r="560" s="168" customFormat="1" spans="1:35">
      <c r="A560" s="145">
        <v>556</v>
      </c>
      <c r="B560" s="185" t="s">
        <v>1903</v>
      </c>
      <c r="C560" s="184"/>
      <c r="D560" s="188" t="s">
        <v>1904</v>
      </c>
      <c r="E560" s="185"/>
      <c r="F560" s="185"/>
      <c r="G560" s="192" t="s">
        <v>992</v>
      </c>
      <c r="H560" s="185"/>
      <c r="I560" s="188" t="s">
        <v>993</v>
      </c>
      <c r="J560" s="185"/>
      <c r="K560" s="185"/>
      <c r="L560" s="185">
        <v>0</v>
      </c>
      <c r="M560" s="185"/>
      <c r="N560" s="185">
        <f t="shared" si="44"/>
        <v>0</v>
      </c>
      <c r="O560" s="196">
        <v>5</v>
      </c>
      <c r="P560" s="185"/>
      <c r="Q560" s="185"/>
      <c r="R560" s="185">
        <f t="shared" si="46"/>
        <v>5</v>
      </c>
      <c r="S560" s="185"/>
      <c r="T560" s="185">
        <f t="shared" si="47"/>
        <v>0</v>
      </c>
      <c r="U560" s="185">
        <f t="shared" si="48"/>
        <v>0</v>
      </c>
      <c r="V560" s="185"/>
      <c r="W560" s="185">
        <f t="shared" si="49"/>
        <v>0</v>
      </c>
      <c r="X560" s="185"/>
      <c r="Y560" s="185"/>
      <c r="Z560" s="185"/>
      <c r="AA560" s="185"/>
      <c r="AB560" s="185"/>
      <c r="AC560" s="185"/>
      <c r="AD560" s="185"/>
      <c r="AE560" s="185"/>
      <c r="AF560" s="185"/>
      <c r="AG560" s="185"/>
      <c r="AH560" s="190"/>
      <c r="AI560" s="145"/>
    </row>
    <row r="561" s="168" customFormat="1" spans="1:35">
      <c r="A561" s="145">
        <v>557</v>
      </c>
      <c r="B561" s="185" t="s">
        <v>1905</v>
      </c>
      <c r="C561" s="184"/>
      <c r="D561" s="188" t="s">
        <v>1906</v>
      </c>
      <c r="E561" s="185"/>
      <c r="F561" s="185"/>
      <c r="G561" s="192" t="s">
        <v>992</v>
      </c>
      <c r="H561" s="185"/>
      <c r="I561" s="188" t="s">
        <v>993</v>
      </c>
      <c r="J561" s="185"/>
      <c r="K561" s="185"/>
      <c r="L561" s="185">
        <v>0</v>
      </c>
      <c r="M561" s="185"/>
      <c r="N561" s="185">
        <f t="shared" si="44"/>
        <v>0</v>
      </c>
      <c r="O561" s="196">
        <v>1</v>
      </c>
      <c r="P561" s="185"/>
      <c r="Q561" s="185"/>
      <c r="R561" s="185">
        <f t="shared" si="46"/>
        <v>1</v>
      </c>
      <c r="S561" s="185"/>
      <c r="T561" s="185">
        <f t="shared" si="47"/>
        <v>0</v>
      </c>
      <c r="U561" s="185">
        <f t="shared" si="48"/>
        <v>0</v>
      </c>
      <c r="V561" s="185"/>
      <c r="W561" s="185">
        <f t="shared" si="49"/>
        <v>0</v>
      </c>
      <c r="X561" s="185"/>
      <c r="Y561" s="185"/>
      <c r="Z561" s="185"/>
      <c r="AA561" s="185"/>
      <c r="AB561" s="185"/>
      <c r="AC561" s="185"/>
      <c r="AD561" s="185"/>
      <c r="AE561" s="185"/>
      <c r="AF561" s="185"/>
      <c r="AG561" s="185"/>
      <c r="AH561" s="190"/>
      <c r="AI561" s="145"/>
    </row>
    <row r="562" s="168" customFormat="1" spans="1:35">
      <c r="A562" s="145">
        <v>558</v>
      </c>
      <c r="B562" s="185" t="s">
        <v>1907</v>
      </c>
      <c r="C562" s="184"/>
      <c r="D562" s="188" t="s">
        <v>1908</v>
      </c>
      <c r="E562" s="185"/>
      <c r="F562" s="185"/>
      <c r="G562" s="192" t="s">
        <v>992</v>
      </c>
      <c r="H562" s="185"/>
      <c r="I562" s="188" t="s">
        <v>993</v>
      </c>
      <c r="J562" s="185"/>
      <c r="K562" s="185"/>
      <c r="L562" s="185">
        <v>0</v>
      </c>
      <c r="M562" s="185"/>
      <c r="N562" s="185">
        <f t="shared" si="44"/>
        <v>0</v>
      </c>
      <c r="O562" s="196">
        <v>1</v>
      </c>
      <c r="P562" s="185"/>
      <c r="Q562" s="185"/>
      <c r="R562" s="185">
        <f t="shared" si="46"/>
        <v>1</v>
      </c>
      <c r="S562" s="185"/>
      <c r="T562" s="185">
        <f t="shared" si="47"/>
        <v>0</v>
      </c>
      <c r="U562" s="185">
        <f t="shared" si="48"/>
        <v>0</v>
      </c>
      <c r="V562" s="185"/>
      <c r="W562" s="185">
        <f t="shared" si="49"/>
        <v>0</v>
      </c>
      <c r="X562" s="185"/>
      <c r="Y562" s="185"/>
      <c r="Z562" s="185"/>
      <c r="AA562" s="185"/>
      <c r="AB562" s="185"/>
      <c r="AC562" s="185"/>
      <c r="AD562" s="185"/>
      <c r="AE562" s="185"/>
      <c r="AF562" s="185"/>
      <c r="AG562" s="185"/>
      <c r="AH562" s="190"/>
      <c r="AI562" s="145"/>
    </row>
    <row r="563" s="168" customFormat="1" spans="1:35">
      <c r="A563" s="145">
        <v>559</v>
      </c>
      <c r="B563" s="185" t="s">
        <v>1909</v>
      </c>
      <c r="C563" s="184"/>
      <c r="D563" s="188" t="s">
        <v>1910</v>
      </c>
      <c r="E563" s="185"/>
      <c r="F563" s="185"/>
      <c r="G563" s="192" t="s">
        <v>992</v>
      </c>
      <c r="H563" s="185"/>
      <c r="I563" s="188" t="s">
        <v>993</v>
      </c>
      <c r="J563" s="185"/>
      <c r="K563" s="185"/>
      <c r="L563" s="185">
        <v>0</v>
      </c>
      <c r="M563" s="185"/>
      <c r="N563" s="185">
        <f t="shared" si="44"/>
        <v>0</v>
      </c>
      <c r="O563" s="196">
        <v>47</v>
      </c>
      <c r="P563" s="185"/>
      <c r="Q563" s="185"/>
      <c r="R563" s="185">
        <f t="shared" si="46"/>
        <v>47</v>
      </c>
      <c r="S563" s="185"/>
      <c r="T563" s="185">
        <f t="shared" si="47"/>
        <v>0</v>
      </c>
      <c r="U563" s="185">
        <f t="shared" si="48"/>
        <v>0</v>
      </c>
      <c r="V563" s="185"/>
      <c r="W563" s="185">
        <f t="shared" si="49"/>
        <v>0</v>
      </c>
      <c r="X563" s="185"/>
      <c r="Y563" s="185"/>
      <c r="Z563" s="185"/>
      <c r="AA563" s="185"/>
      <c r="AB563" s="185"/>
      <c r="AC563" s="185"/>
      <c r="AD563" s="185"/>
      <c r="AE563" s="185"/>
      <c r="AF563" s="185"/>
      <c r="AG563" s="185"/>
      <c r="AH563" s="190"/>
      <c r="AI563" s="145"/>
    </row>
    <row r="564" s="168" customFormat="1" spans="1:35">
      <c r="A564" s="145">
        <v>560</v>
      </c>
      <c r="B564" s="185" t="s">
        <v>1911</v>
      </c>
      <c r="C564" s="184"/>
      <c r="D564" s="188" t="s">
        <v>1912</v>
      </c>
      <c r="E564" s="185"/>
      <c r="F564" s="185"/>
      <c r="G564" s="192" t="s">
        <v>992</v>
      </c>
      <c r="H564" s="185"/>
      <c r="I564" s="188" t="s">
        <v>993</v>
      </c>
      <c r="J564" s="185"/>
      <c r="K564" s="185"/>
      <c r="L564" s="185">
        <v>0</v>
      </c>
      <c r="M564" s="185"/>
      <c r="N564" s="185">
        <f t="shared" si="44"/>
        <v>0</v>
      </c>
      <c r="O564" s="196">
        <v>2433</v>
      </c>
      <c r="P564" s="185"/>
      <c r="Q564" s="185"/>
      <c r="R564" s="185">
        <f t="shared" si="46"/>
        <v>2433</v>
      </c>
      <c r="S564" s="185"/>
      <c r="T564" s="185">
        <f t="shared" si="47"/>
        <v>0</v>
      </c>
      <c r="U564" s="185">
        <f t="shared" si="48"/>
        <v>0</v>
      </c>
      <c r="V564" s="185"/>
      <c r="W564" s="185">
        <f t="shared" si="49"/>
        <v>0</v>
      </c>
      <c r="X564" s="185"/>
      <c r="Y564" s="185"/>
      <c r="Z564" s="185"/>
      <c r="AA564" s="185"/>
      <c r="AB564" s="185"/>
      <c r="AC564" s="185"/>
      <c r="AD564" s="185"/>
      <c r="AE564" s="185"/>
      <c r="AF564" s="185"/>
      <c r="AG564" s="185"/>
      <c r="AH564" s="190"/>
      <c r="AI564" s="145"/>
    </row>
    <row r="565" s="168" customFormat="1" spans="1:35">
      <c r="A565" s="145">
        <v>561</v>
      </c>
      <c r="B565" s="185" t="s">
        <v>1913</v>
      </c>
      <c r="C565" s="184"/>
      <c r="D565" s="188" t="s">
        <v>1914</v>
      </c>
      <c r="E565" s="185"/>
      <c r="F565" s="185"/>
      <c r="G565" s="192" t="s">
        <v>992</v>
      </c>
      <c r="H565" s="185"/>
      <c r="I565" s="188" t="s">
        <v>993</v>
      </c>
      <c r="J565" s="185"/>
      <c r="K565" s="185"/>
      <c r="L565" s="185">
        <v>0</v>
      </c>
      <c r="M565" s="185"/>
      <c r="N565" s="185">
        <f t="shared" si="44"/>
        <v>0</v>
      </c>
      <c r="O565" s="196">
        <v>5645</v>
      </c>
      <c r="P565" s="185"/>
      <c r="Q565" s="185"/>
      <c r="R565" s="185">
        <f t="shared" si="46"/>
        <v>5645</v>
      </c>
      <c r="S565" s="185"/>
      <c r="T565" s="185">
        <f t="shared" si="47"/>
        <v>0</v>
      </c>
      <c r="U565" s="185">
        <f t="shared" si="48"/>
        <v>0</v>
      </c>
      <c r="V565" s="185"/>
      <c r="W565" s="185">
        <f t="shared" si="49"/>
        <v>0</v>
      </c>
      <c r="X565" s="185"/>
      <c r="Y565" s="185"/>
      <c r="Z565" s="185"/>
      <c r="AA565" s="185"/>
      <c r="AB565" s="185"/>
      <c r="AC565" s="185"/>
      <c r="AD565" s="185"/>
      <c r="AE565" s="185"/>
      <c r="AF565" s="185"/>
      <c r="AG565" s="185"/>
      <c r="AH565" s="190"/>
      <c r="AI565" s="145"/>
    </row>
    <row r="566" s="168" customFormat="1" spans="1:35">
      <c r="A566" s="145">
        <v>562</v>
      </c>
      <c r="B566" s="185" t="s">
        <v>1915</v>
      </c>
      <c r="C566" s="184"/>
      <c r="D566" s="188" t="s">
        <v>1916</v>
      </c>
      <c r="E566" s="185"/>
      <c r="F566" s="185"/>
      <c r="G566" s="192" t="s">
        <v>992</v>
      </c>
      <c r="H566" s="185"/>
      <c r="I566" s="188" t="s">
        <v>993</v>
      </c>
      <c r="J566" s="185"/>
      <c r="K566" s="185"/>
      <c r="L566" s="185">
        <v>0</v>
      </c>
      <c r="M566" s="185"/>
      <c r="N566" s="185">
        <f t="shared" si="44"/>
        <v>0</v>
      </c>
      <c r="O566" s="196">
        <v>13954</v>
      </c>
      <c r="P566" s="185"/>
      <c r="Q566" s="185"/>
      <c r="R566" s="185">
        <f t="shared" si="46"/>
        <v>13954</v>
      </c>
      <c r="S566" s="185"/>
      <c r="T566" s="185">
        <f t="shared" si="47"/>
        <v>0</v>
      </c>
      <c r="U566" s="185">
        <f t="shared" si="48"/>
        <v>0</v>
      </c>
      <c r="V566" s="185"/>
      <c r="W566" s="185">
        <f t="shared" si="49"/>
        <v>0</v>
      </c>
      <c r="X566" s="185"/>
      <c r="Y566" s="185"/>
      <c r="Z566" s="185"/>
      <c r="AA566" s="185"/>
      <c r="AB566" s="185"/>
      <c r="AC566" s="185"/>
      <c r="AD566" s="185"/>
      <c r="AE566" s="185"/>
      <c r="AF566" s="185"/>
      <c r="AG566" s="185"/>
      <c r="AH566" s="190"/>
      <c r="AI566" s="145"/>
    </row>
    <row r="567" s="168" customFormat="1" spans="1:35">
      <c r="A567" s="145">
        <v>563</v>
      </c>
      <c r="B567" s="185" t="s">
        <v>1917</v>
      </c>
      <c r="C567" s="184"/>
      <c r="D567" s="188" t="s">
        <v>1918</v>
      </c>
      <c r="E567" s="185"/>
      <c r="F567" s="185"/>
      <c r="G567" s="192" t="s">
        <v>992</v>
      </c>
      <c r="H567" s="185"/>
      <c r="I567" s="188" t="s">
        <v>993</v>
      </c>
      <c r="J567" s="185"/>
      <c r="K567" s="185"/>
      <c r="L567" s="185">
        <v>0</v>
      </c>
      <c r="M567" s="185"/>
      <c r="N567" s="185">
        <f t="shared" si="44"/>
        <v>0</v>
      </c>
      <c r="O567" s="196">
        <v>15600</v>
      </c>
      <c r="P567" s="185"/>
      <c r="Q567" s="185"/>
      <c r="R567" s="185">
        <f t="shared" si="46"/>
        <v>15600</v>
      </c>
      <c r="S567" s="185"/>
      <c r="T567" s="185">
        <f t="shared" si="47"/>
        <v>0</v>
      </c>
      <c r="U567" s="185">
        <f t="shared" si="48"/>
        <v>0</v>
      </c>
      <c r="V567" s="185"/>
      <c r="W567" s="185">
        <f t="shared" si="49"/>
        <v>0</v>
      </c>
      <c r="X567" s="185"/>
      <c r="Y567" s="185"/>
      <c r="Z567" s="185"/>
      <c r="AA567" s="185"/>
      <c r="AB567" s="185"/>
      <c r="AC567" s="185"/>
      <c r="AD567" s="185"/>
      <c r="AE567" s="185"/>
      <c r="AF567" s="185"/>
      <c r="AG567" s="185"/>
      <c r="AH567" s="190"/>
      <c r="AI567" s="145"/>
    </row>
    <row r="568" s="168" customFormat="1" spans="1:35">
      <c r="A568" s="145">
        <v>564</v>
      </c>
      <c r="B568" s="185" t="s">
        <v>305</v>
      </c>
      <c r="C568" s="184"/>
      <c r="D568" s="188" t="s">
        <v>306</v>
      </c>
      <c r="E568" s="185"/>
      <c r="F568" s="185"/>
      <c r="G568" s="192" t="s">
        <v>992</v>
      </c>
      <c r="H568" s="185"/>
      <c r="I568" s="188" t="s">
        <v>993</v>
      </c>
      <c r="J568" s="185"/>
      <c r="K568" s="185"/>
      <c r="L568" s="185">
        <v>0</v>
      </c>
      <c r="M568" s="185"/>
      <c r="N568" s="185">
        <f t="shared" si="44"/>
        <v>0</v>
      </c>
      <c r="O568" s="196">
        <v>12800</v>
      </c>
      <c r="P568" s="185"/>
      <c r="Q568" s="185"/>
      <c r="R568" s="185">
        <f t="shared" si="46"/>
        <v>12800</v>
      </c>
      <c r="S568" s="185"/>
      <c r="T568" s="185">
        <f t="shared" si="47"/>
        <v>0</v>
      </c>
      <c r="U568" s="185">
        <f t="shared" si="48"/>
        <v>0</v>
      </c>
      <c r="V568" s="185"/>
      <c r="W568" s="185">
        <f t="shared" si="49"/>
        <v>0</v>
      </c>
      <c r="X568" s="185"/>
      <c r="Y568" s="185"/>
      <c r="Z568" s="185"/>
      <c r="AA568" s="185"/>
      <c r="AB568" s="185"/>
      <c r="AC568" s="185"/>
      <c r="AD568" s="185"/>
      <c r="AE568" s="185"/>
      <c r="AF568" s="185"/>
      <c r="AG568" s="185"/>
      <c r="AH568" s="190"/>
      <c r="AI568" s="145"/>
    </row>
    <row r="569" s="168" customFormat="1" spans="1:35">
      <c r="A569" s="145">
        <v>565</v>
      </c>
      <c r="B569" s="185" t="s">
        <v>1919</v>
      </c>
      <c r="C569" s="184"/>
      <c r="D569" s="188" t="s">
        <v>1920</v>
      </c>
      <c r="E569" s="185"/>
      <c r="F569" s="185"/>
      <c r="G569" s="192" t="s">
        <v>992</v>
      </c>
      <c r="H569" s="185"/>
      <c r="I569" s="188" t="s">
        <v>993</v>
      </c>
      <c r="J569" s="185"/>
      <c r="K569" s="185"/>
      <c r="L569" s="185">
        <v>0</v>
      </c>
      <c r="M569" s="185"/>
      <c r="N569" s="185">
        <f t="shared" si="44"/>
        <v>0</v>
      </c>
      <c r="O569" s="196">
        <v>9000</v>
      </c>
      <c r="P569" s="185"/>
      <c r="Q569" s="185"/>
      <c r="R569" s="185">
        <f t="shared" si="46"/>
        <v>9000</v>
      </c>
      <c r="S569" s="185"/>
      <c r="T569" s="185">
        <f t="shared" si="47"/>
        <v>0</v>
      </c>
      <c r="U569" s="185">
        <f t="shared" si="48"/>
        <v>0</v>
      </c>
      <c r="V569" s="185"/>
      <c r="W569" s="185">
        <f t="shared" si="49"/>
        <v>0</v>
      </c>
      <c r="X569" s="185"/>
      <c r="Y569" s="185"/>
      <c r="Z569" s="185"/>
      <c r="AA569" s="185"/>
      <c r="AB569" s="185"/>
      <c r="AC569" s="185"/>
      <c r="AD569" s="185"/>
      <c r="AE569" s="185"/>
      <c r="AF569" s="185"/>
      <c r="AG569" s="185"/>
      <c r="AH569" s="190"/>
      <c r="AI569" s="145"/>
    </row>
    <row r="570" s="168" customFormat="1" spans="1:35">
      <c r="A570" s="145">
        <v>566</v>
      </c>
      <c r="B570" s="185" t="s">
        <v>1921</v>
      </c>
      <c r="C570" s="184"/>
      <c r="D570" s="188" t="s">
        <v>1922</v>
      </c>
      <c r="E570" s="185"/>
      <c r="F570" s="185"/>
      <c r="G570" s="192" t="s">
        <v>992</v>
      </c>
      <c r="H570" s="185"/>
      <c r="I570" s="188" t="s">
        <v>993</v>
      </c>
      <c r="J570" s="185"/>
      <c r="K570" s="185"/>
      <c r="L570" s="185">
        <v>0</v>
      </c>
      <c r="M570" s="185"/>
      <c r="N570" s="185">
        <f t="shared" si="44"/>
        <v>0</v>
      </c>
      <c r="O570" s="196">
        <v>4920</v>
      </c>
      <c r="P570" s="185"/>
      <c r="Q570" s="185"/>
      <c r="R570" s="185">
        <f t="shared" si="46"/>
        <v>4920</v>
      </c>
      <c r="S570" s="185"/>
      <c r="T570" s="185">
        <f t="shared" si="47"/>
        <v>0</v>
      </c>
      <c r="U570" s="185">
        <f t="shared" si="48"/>
        <v>0</v>
      </c>
      <c r="V570" s="185"/>
      <c r="W570" s="185">
        <f t="shared" si="49"/>
        <v>0</v>
      </c>
      <c r="X570" s="185"/>
      <c r="Y570" s="185"/>
      <c r="Z570" s="185"/>
      <c r="AA570" s="185"/>
      <c r="AB570" s="185"/>
      <c r="AC570" s="185"/>
      <c r="AD570" s="185"/>
      <c r="AE570" s="185"/>
      <c r="AF570" s="185"/>
      <c r="AG570" s="185"/>
      <c r="AH570" s="190"/>
      <c r="AI570" s="145"/>
    </row>
    <row r="571" s="168" customFormat="1" spans="1:35">
      <c r="A571" s="145">
        <v>567</v>
      </c>
      <c r="B571" s="185" t="s">
        <v>1923</v>
      </c>
      <c r="C571" s="184"/>
      <c r="D571" s="188" t="s">
        <v>1924</v>
      </c>
      <c r="E571" s="185"/>
      <c r="F571" s="185"/>
      <c r="G571" s="192" t="s">
        <v>992</v>
      </c>
      <c r="H571" s="185"/>
      <c r="I571" s="188" t="s">
        <v>993</v>
      </c>
      <c r="J571" s="185"/>
      <c r="K571" s="185"/>
      <c r="L571" s="185">
        <v>0</v>
      </c>
      <c r="M571" s="185"/>
      <c r="N571" s="185">
        <f t="shared" si="44"/>
        <v>0</v>
      </c>
      <c r="O571" s="196">
        <v>7000</v>
      </c>
      <c r="P571" s="185"/>
      <c r="Q571" s="185"/>
      <c r="R571" s="185">
        <f t="shared" si="46"/>
        <v>7000</v>
      </c>
      <c r="S571" s="185"/>
      <c r="T571" s="185">
        <f t="shared" si="47"/>
        <v>0</v>
      </c>
      <c r="U571" s="185">
        <f t="shared" si="48"/>
        <v>0</v>
      </c>
      <c r="V571" s="185"/>
      <c r="W571" s="185">
        <f t="shared" si="49"/>
        <v>0</v>
      </c>
      <c r="X571" s="185"/>
      <c r="Y571" s="185"/>
      <c r="Z571" s="185"/>
      <c r="AA571" s="185"/>
      <c r="AB571" s="185"/>
      <c r="AC571" s="185"/>
      <c r="AD571" s="185"/>
      <c r="AE571" s="185"/>
      <c r="AF571" s="185"/>
      <c r="AG571" s="185"/>
      <c r="AH571" s="190"/>
      <c r="AI571" s="145"/>
    </row>
    <row r="572" s="168" customFormat="1" spans="1:35">
      <c r="A572" s="145">
        <v>568</v>
      </c>
      <c r="B572" s="185" t="s">
        <v>1925</v>
      </c>
      <c r="C572" s="184"/>
      <c r="D572" s="188" t="s">
        <v>1926</v>
      </c>
      <c r="E572" s="185"/>
      <c r="F572" s="185"/>
      <c r="G572" s="192" t="s">
        <v>992</v>
      </c>
      <c r="H572" s="185"/>
      <c r="I572" s="188" t="s">
        <v>993</v>
      </c>
      <c r="J572" s="185"/>
      <c r="K572" s="185"/>
      <c r="L572" s="185">
        <v>0</v>
      </c>
      <c r="M572" s="185"/>
      <c r="N572" s="185">
        <f t="shared" si="44"/>
        <v>0</v>
      </c>
      <c r="O572" s="196">
        <v>5654</v>
      </c>
      <c r="P572" s="185"/>
      <c r="Q572" s="185"/>
      <c r="R572" s="185">
        <f t="shared" si="46"/>
        <v>5654</v>
      </c>
      <c r="S572" s="185"/>
      <c r="T572" s="185">
        <f t="shared" si="47"/>
        <v>0</v>
      </c>
      <c r="U572" s="185">
        <f t="shared" si="48"/>
        <v>0</v>
      </c>
      <c r="V572" s="185"/>
      <c r="W572" s="185">
        <f t="shared" si="49"/>
        <v>0</v>
      </c>
      <c r="X572" s="185"/>
      <c r="Y572" s="185"/>
      <c r="Z572" s="185"/>
      <c r="AA572" s="185"/>
      <c r="AB572" s="185"/>
      <c r="AC572" s="185"/>
      <c r="AD572" s="185"/>
      <c r="AE572" s="185"/>
      <c r="AF572" s="185"/>
      <c r="AG572" s="185"/>
      <c r="AH572" s="190"/>
      <c r="AI572" s="145"/>
    </row>
    <row r="573" s="168" customFormat="1" spans="1:35">
      <c r="A573" s="145">
        <v>569</v>
      </c>
      <c r="B573" s="185" t="s">
        <v>1927</v>
      </c>
      <c r="C573" s="184"/>
      <c r="D573" s="188" t="s">
        <v>1928</v>
      </c>
      <c r="E573" s="185"/>
      <c r="F573" s="185"/>
      <c r="G573" s="192" t="s">
        <v>992</v>
      </c>
      <c r="H573" s="185"/>
      <c r="I573" s="188" t="s">
        <v>993</v>
      </c>
      <c r="J573" s="185"/>
      <c r="K573" s="185"/>
      <c r="L573" s="185">
        <v>0</v>
      </c>
      <c r="M573" s="185"/>
      <c r="N573" s="185">
        <f t="shared" si="44"/>
        <v>0</v>
      </c>
      <c r="O573" s="196">
        <v>600</v>
      </c>
      <c r="P573" s="185"/>
      <c r="Q573" s="185"/>
      <c r="R573" s="185">
        <f t="shared" si="46"/>
        <v>600</v>
      </c>
      <c r="S573" s="185"/>
      <c r="T573" s="185">
        <f t="shared" si="47"/>
        <v>0</v>
      </c>
      <c r="U573" s="185">
        <f t="shared" si="48"/>
        <v>0</v>
      </c>
      <c r="V573" s="185"/>
      <c r="W573" s="185">
        <f t="shared" si="49"/>
        <v>0</v>
      </c>
      <c r="X573" s="185"/>
      <c r="Y573" s="185"/>
      <c r="Z573" s="185"/>
      <c r="AA573" s="185"/>
      <c r="AB573" s="185"/>
      <c r="AC573" s="185"/>
      <c r="AD573" s="185"/>
      <c r="AE573" s="185"/>
      <c r="AF573" s="185"/>
      <c r="AG573" s="185"/>
      <c r="AH573" s="190"/>
      <c r="AI573" s="145"/>
    </row>
    <row r="574" s="168" customFormat="1" spans="1:35">
      <c r="A574" s="145">
        <v>570</v>
      </c>
      <c r="B574" s="185" t="s">
        <v>731</v>
      </c>
      <c r="C574" s="184"/>
      <c r="D574" s="188" t="s">
        <v>732</v>
      </c>
      <c r="E574" s="185"/>
      <c r="F574" s="185"/>
      <c r="G574" s="192" t="s">
        <v>992</v>
      </c>
      <c r="H574" s="185"/>
      <c r="I574" s="188" t="s">
        <v>993</v>
      </c>
      <c r="J574" s="185"/>
      <c r="K574" s="185"/>
      <c r="L574" s="185">
        <v>0</v>
      </c>
      <c r="M574" s="185"/>
      <c r="N574" s="185">
        <f t="shared" si="44"/>
        <v>0</v>
      </c>
      <c r="O574" s="196">
        <v>2200</v>
      </c>
      <c r="P574" s="185"/>
      <c r="Q574" s="185"/>
      <c r="R574" s="185">
        <f t="shared" si="46"/>
        <v>2200</v>
      </c>
      <c r="S574" s="185"/>
      <c r="T574" s="185">
        <f t="shared" si="47"/>
        <v>0</v>
      </c>
      <c r="U574" s="185">
        <f t="shared" si="48"/>
        <v>0</v>
      </c>
      <c r="V574" s="185"/>
      <c r="W574" s="185">
        <f t="shared" si="49"/>
        <v>0</v>
      </c>
      <c r="X574" s="185"/>
      <c r="Y574" s="185"/>
      <c r="Z574" s="185"/>
      <c r="AA574" s="185"/>
      <c r="AB574" s="185"/>
      <c r="AC574" s="185"/>
      <c r="AD574" s="185"/>
      <c r="AE574" s="185"/>
      <c r="AF574" s="185"/>
      <c r="AG574" s="185"/>
      <c r="AH574" s="190"/>
      <c r="AI574" s="145"/>
    </row>
    <row r="575" s="168" customFormat="1" spans="1:35">
      <c r="A575" s="145">
        <v>571</v>
      </c>
      <c r="B575" s="185" t="s">
        <v>1929</v>
      </c>
      <c r="C575" s="184"/>
      <c r="D575" s="188" t="s">
        <v>1930</v>
      </c>
      <c r="E575" s="185"/>
      <c r="F575" s="185"/>
      <c r="G575" s="192" t="s">
        <v>992</v>
      </c>
      <c r="H575" s="185"/>
      <c r="I575" s="188" t="s">
        <v>993</v>
      </c>
      <c r="J575" s="185"/>
      <c r="K575" s="185"/>
      <c r="L575" s="185">
        <v>0</v>
      </c>
      <c r="M575" s="185"/>
      <c r="N575" s="185">
        <f t="shared" si="44"/>
        <v>0</v>
      </c>
      <c r="O575" s="196">
        <v>201125</v>
      </c>
      <c r="P575" s="185"/>
      <c r="Q575" s="185"/>
      <c r="R575" s="185">
        <f t="shared" si="46"/>
        <v>201125</v>
      </c>
      <c r="S575" s="185"/>
      <c r="T575" s="185">
        <f t="shared" si="47"/>
        <v>0</v>
      </c>
      <c r="U575" s="185">
        <f t="shared" si="48"/>
        <v>0</v>
      </c>
      <c r="V575" s="185"/>
      <c r="W575" s="185">
        <f t="shared" si="49"/>
        <v>0</v>
      </c>
      <c r="X575" s="185"/>
      <c r="Y575" s="185"/>
      <c r="Z575" s="185"/>
      <c r="AA575" s="185"/>
      <c r="AB575" s="185"/>
      <c r="AC575" s="185"/>
      <c r="AD575" s="185"/>
      <c r="AE575" s="185"/>
      <c r="AF575" s="185"/>
      <c r="AG575" s="185"/>
      <c r="AH575" s="190"/>
      <c r="AI575" s="145"/>
    </row>
    <row r="576" s="168" customFormat="1" spans="1:35">
      <c r="A576" s="145">
        <v>572</v>
      </c>
      <c r="B576" s="185" t="s">
        <v>215</v>
      </c>
      <c r="C576" s="184"/>
      <c r="D576" s="188" t="s">
        <v>216</v>
      </c>
      <c r="E576" s="185"/>
      <c r="F576" s="185"/>
      <c r="G576" s="192" t="s">
        <v>992</v>
      </c>
      <c r="H576" s="185"/>
      <c r="I576" s="188" t="s">
        <v>993</v>
      </c>
      <c r="J576" s="185"/>
      <c r="K576" s="185"/>
      <c r="L576" s="185">
        <v>0</v>
      </c>
      <c r="M576" s="185"/>
      <c r="N576" s="185">
        <f t="shared" si="44"/>
        <v>0</v>
      </c>
      <c r="O576" s="196">
        <v>53600</v>
      </c>
      <c r="P576" s="185"/>
      <c r="Q576" s="185"/>
      <c r="R576" s="185">
        <f t="shared" si="46"/>
        <v>53600</v>
      </c>
      <c r="S576" s="185"/>
      <c r="T576" s="185">
        <f t="shared" si="47"/>
        <v>0</v>
      </c>
      <c r="U576" s="185">
        <f t="shared" si="48"/>
        <v>0</v>
      </c>
      <c r="V576" s="185"/>
      <c r="W576" s="185">
        <f t="shared" si="49"/>
        <v>0</v>
      </c>
      <c r="X576" s="185"/>
      <c r="Y576" s="185"/>
      <c r="Z576" s="185"/>
      <c r="AA576" s="185"/>
      <c r="AB576" s="185"/>
      <c r="AC576" s="185"/>
      <c r="AD576" s="185"/>
      <c r="AE576" s="185"/>
      <c r="AF576" s="185"/>
      <c r="AG576" s="185"/>
      <c r="AH576" s="190"/>
      <c r="AI576" s="145"/>
    </row>
    <row r="577" s="168" customFormat="1" spans="1:35">
      <c r="A577" s="145">
        <v>573</v>
      </c>
      <c r="B577" s="185" t="s">
        <v>1931</v>
      </c>
      <c r="C577" s="184"/>
      <c r="D577" s="188" t="s">
        <v>1932</v>
      </c>
      <c r="E577" s="185"/>
      <c r="F577" s="185"/>
      <c r="G577" s="192" t="s">
        <v>992</v>
      </c>
      <c r="H577" s="185"/>
      <c r="I577" s="188" t="s">
        <v>993</v>
      </c>
      <c r="J577" s="185"/>
      <c r="K577" s="185"/>
      <c r="L577" s="185">
        <v>0</v>
      </c>
      <c r="M577" s="185"/>
      <c r="N577" s="185">
        <f t="shared" si="44"/>
        <v>0</v>
      </c>
      <c r="O577" s="196">
        <v>136</v>
      </c>
      <c r="P577" s="185"/>
      <c r="Q577" s="185"/>
      <c r="R577" s="185">
        <f t="shared" si="46"/>
        <v>136</v>
      </c>
      <c r="S577" s="185"/>
      <c r="T577" s="185">
        <f t="shared" si="47"/>
        <v>0</v>
      </c>
      <c r="U577" s="185">
        <f t="shared" si="48"/>
        <v>0</v>
      </c>
      <c r="V577" s="185"/>
      <c r="W577" s="185">
        <f t="shared" si="49"/>
        <v>0</v>
      </c>
      <c r="X577" s="185"/>
      <c r="Y577" s="185"/>
      <c r="Z577" s="185"/>
      <c r="AA577" s="185"/>
      <c r="AB577" s="185"/>
      <c r="AC577" s="185"/>
      <c r="AD577" s="185"/>
      <c r="AE577" s="185"/>
      <c r="AF577" s="185"/>
      <c r="AG577" s="185"/>
      <c r="AH577" s="190"/>
      <c r="AI577" s="145"/>
    </row>
    <row r="578" s="168" customFormat="1" spans="1:35">
      <c r="A578" s="145">
        <v>574</v>
      </c>
      <c r="B578" s="185" t="s">
        <v>1933</v>
      </c>
      <c r="C578" s="184"/>
      <c r="D578" s="188" t="s">
        <v>1934</v>
      </c>
      <c r="E578" s="185"/>
      <c r="F578" s="185"/>
      <c r="G578" s="192" t="s">
        <v>992</v>
      </c>
      <c r="H578" s="185"/>
      <c r="I578" s="188" t="s">
        <v>993</v>
      </c>
      <c r="J578" s="185"/>
      <c r="K578" s="185"/>
      <c r="L578" s="185">
        <v>0</v>
      </c>
      <c r="M578" s="185"/>
      <c r="N578" s="185">
        <f t="shared" si="44"/>
        <v>0</v>
      </c>
      <c r="O578" s="196">
        <v>15340</v>
      </c>
      <c r="P578" s="185"/>
      <c r="Q578" s="185"/>
      <c r="R578" s="185">
        <f t="shared" si="46"/>
        <v>15340</v>
      </c>
      <c r="S578" s="185"/>
      <c r="T578" s="185">
        <f t="shared" si="47"/>
        <v>0</v>
      </c>
      <c r="U578" s="185">
        <f t="shared" si="48"/>
        <v>0</v>
      </c>
      <c r="V578" s="185"/>
      <c r="W578" s="185">
        <f t="shared" si="49"/>
        <v>0</v>
      </c>
      <c r="X578" s="185"/>
      <c r="Y578" s="185"/>
      <c r="Z578" s="185"/>
      <c r="AA578" s="185"/>
      <c r="AB578" s="185"/>
      <c r="AC578" s="185"/>
      <c r="AD578" s="185"/>
      <c r="AE578" s="185"/>
      <c r="AF578" s="185"/>
      <c r="AG578" s="185"/>
      <c r="AH578" s="190"/>
      <c r="AI578" s="145"/>
    </row>
    <row r="579" s="168" customFormat="1" spans="1:35">
      <c r="A579" s="145">
        <v>575</v>
      </c>
      <c r="B579" s="185" t="s">
        <v>1935</v>
      </c>
      <c r="C579" s="184"/>
      <c r="D579" s="188" t="s">
        <v>1936</v>
      </c>
      <c r="E579" s="185"/>
      <c r="F579" s="185"/>
      <c r="G579" s="192" t="s">
        <v>992</v>
      </c>
      <c r="H579" s="185"/>
      <c r="I579" s="188" t="s">
        <v>993</v>
      </c>
      <c r="J579" s="185"/>
      <c r="K579" s="185"/>
      <c r="L579" s="185">
        <v>0</v>
      </c>
      <c r="M579" s="185"/>
      <c r="N579" s="185">
        <f t="shared" si="44"/>
        <v>0</v>
      </c>
      <c r="O579" s="196">
        <v>674</v>
      </c>
      <c r="P579" s="185"/>
      <c r="Q579" s="185"/>
      <c r="R579" s="185">
        <f t="shared" si="46"/>
        <v>674</v>
      </c>
      <c r="S579" s="185"/>
      <c r="T579" s="185">
        <f t="shared" si="47"/>
        <v>0</v>
      </c>
      <c r="U579" s="185">
        <f t="shared" si="48"/>
        <v>0</v>
      </c>
      <c r="V579" s="185"/>
      <c r="W579" s="185">
        <f t="shared" si="49"/>
        <v>0</v>
      </c>
      <c r="X579" s="185"/>
      <c r="Y579" s="185"/>
      <c r="Z579" s="185"/>
      <c r="AA579" s="185"/>
      <c r="AB579" s="185"/>
      <c r="AC579" s="185"/>
      <c r="AD579" s="185"/>
      <c r="AE579" s="185"/>
      <c r="AF579" s="185"/>
      <c r="AG579" s="185"/>
      <c r="AH579" s="190"/>
      <c r="AI579" s="145"/>
    </row>
    <row r="580" s="168" customFormat="1" spans="1:35">
      <c r="A580" s="145">
        <v>576</v>
      </c>
      <c r="B580" s="185" t="s">
        <v>1937</v>
      </c>
      <c r="C580" s="184"/>
      <c r="D580" s="188" t="s">
        <v>1938</v>
      </c>
      <c r="E580" s="185"/>
      <c r="F580" s="185"/>
      <c r="G580" s="192" t="s">
        <v>992</v>
      </c>
      <c r="H580" s="185"/>
      <c r="I580" s="188" t="s">
        <v>993</v>
      </c>
      <c r="J580" s="185"/>
      <c r="K580" s="185"/>
      <c r="L580" s="185">
        <v>0</v>
      </c>
      <c r="M580" s="185"/>
      <c r="N580" s="185">
        <f t="shared" si="44"/>
        <v>0</v>
      </c>
      <c r="O580" s="196">
        <v>9600</v>
      </c>
      <c r="P580" s="185"/>
      <c r="Q580" s="185"/>
      <c r="R580" s="185">
        <f t="shared" si="46"/>
        <v>9600</v>
      </c>
      <c r="S580" s="185"/>
      <c r="T580" s="185">
        <f t="shared" si="47"/>
        <v>0</v>
      </c>
      <c r="U580" s="185">
        <f t="shared" si="48"/>
        <v>0</v>
      </c>
      <c r="V580" s="185"/>
      <c r="W580" s="185">
        <f t="shared" si="49"/>
        <v>0</v>
      </c>
      <c r="X580" s="185"/>
      <c r="Y580" s="185"/>
      <c r="Z580" s="185"/>
      <c r="AA580" s="185"/>
      <c r="AB580" s="185"/>
      <c r="AC580" s="185"/>
      <c r="AD580" s="185"/>
      <c r="AE580" s="185"/>
      <c r="AF580" s="185"/>
      <c r="AG580" s="185"/>
      <c r="AH580" s="190"/>
      <c r="AI580" s="145"/>
    </row>
    <row r="581" s="168" customFormat="1" spans="1:35">
      <c r="A581" s="145">
        <v>577</v>
      </c>
      <c r="B581" s="185" t="s">
        <v>913</v>
      </c>
      <c r="C581" s="184"/>
      <c r="D581" s="188" t="s">
        <v>957</v>
      </c>
      <c r="E581" s="185"/>
      <c r="F581" s="185"/>
      <c r="G581" s="192" t="s">
        <v>992</v>
      </c>
      <c r="H581" s="185"/>
      <c r="I581" s="188" t="s">
        <v>993</v>
      </c>
      <c r="J581" s="185"/>
      <c r="K581" s="185"/>
      <c r="L581" s="185">
        <v>0</v>
      </c>
      <c r="M581" s="185"/>
      <c r="N581" s="185">
        <f t="shared" si="44"/>
        <v>0</v>
      </c>
      <c r="O581" s="196">
        <v>26</v>
      </c>
      <c r="P581" s="185"/>
      <c r="Q581" s="185"/>
      <c r="R581" s="185">
        <f t="shared" si="46"/>
        <v>26</v>
      </c>
      <c r="S581" s="185"/>
      <c r="T581" s="185">
        <f t="shared" si="47"/>
        <v>0</v>
      </c>
      <c r="U581" s="185">
        <f t="shared" ref="U581:U588" si="50">IF((O581-L581)&lt;0,O581-L581,0)</f>
        <v>0</v>
      </c>
      <c r="V581" s="185"/>
      <c r="W581" s="185">
        <f t="shared" si="49"/>
        <v>0</v>
      </c>
      <c r="X581" s="185"/>
      <c r="Y581" s="185"/>
      <c r="Z581" s="185"/>
      <c r="AA581" s="185"/>
      <c r="AB581" s="185"/>
      <c r="AC581" s="185"/>
      <c r="AD581" s="185"/>
      <c r="AE581" s="185"/>
      <c r="AF581" s="185"/>
      <c r="AG581" s="185"/>
      <c r="AH581" s="190"/>
      <c r="AI581" s="145"/>
    </row>
    <row r="582" s="168" customFormat="1" spans="1:35">
      <c r="A582" s="145">
        <v>578</v>
      </c>
      <c r="B582" s="185" t="s">
        <v>917</v>
      </c>
      <c r="C582" s="184"/>
      <c r="D582" s="188" t="s">
        <v>1939</v>
      </c>
      <c r="E582" s="185"/>
      <c r="F582" s="185"/>
      <c r="G582" s="192" t="s">
        <v>992</v>
      </c>
      <c r="H582" s="185"/>
      <c r="I582" s="188" t="s">
        <v>993</v>
      </c>
      <c r="J582" s="185"/>
      <c r="K582" s="185"/>
      <c r="L582" s="185">
        <v>0</v>
      </c>
      <c r="M582" s="185"/>
      <c r="N582" s="185">
        <f t="shared" ref="N582:N589" si="51">L582-M582</f>
        <v>0</v>
      </c>
      <c r="O582" s="196">
        <v>14</v>
      </c>
      <c r="P582" s="185"/>
      <c r="Q582" s="185"/>
      <c r="R582" s="185">
        <f t="shared" si="46"/>
        <v>14</v>
      </c>
      <c r="S582" s="185"/>
      <c r="T582" s="185">
        <f t="shared" si="47"/>
        <v>0</v>
      </c>
      <c r="U582" s="185">
        <f t="shared" si="50"/>
        <v>0</v>
      </c>
      <c r="V582" s="185"/>
      <c r="W582" s="185">
        <f t="shared" si="49"/>
        <v>0</v>
      </c>
      <c r="X582" s="185"/>
      <c r="Y582" s="185"/>
      <c r="Z582" s="185"/>
      <c r="AA582" s="185"/>
      <c r="AB582" s="185"/>
      <c r="AC582" s="185"/>
      <c r="AD582" s="185"/>
      <c r="AE582" s="185"/>
      <c r="AF582" s="185"/>
      <c r="AG582" s="185"/>
      <c r="AH582" s="145"/>
      <c r="AI582" s="145"/>
    </row>
    <row r="583" s="168" customFormat="1" spans="1:35">
      <c r="A583" s="145">
        <v>579</v>
      </c>
      <c r="B583" s="185" t="s">
        <v>919</v>
      </c>
      <c r="C583" s="184"/>
      <c r="D583" s="188" t="s">
        <v>1940</v>
      </c>
      <c r="E583" s="185"/>
      <c r="F583" s="185"/>
      <c r="G583" s="192" t="s">
        <v>992</v>
      </c>
      <c r="H583" s="185"/>
      <c r="I583" s="188" t="s">
        <v>993</v>
      </c>
      <c r="J583" s="185"/>
      <c r="K583" s="185"/>
      <c r="L583" s="185">
        <v>0</v>
      </c>
      <c r="M583" s="185"/>
      <c r="N583" s="185">
        <f t="shared" si="51"/>
        <v>0</v>
      </c>
      <c r="O583" s="196">
        <v>5</v>
      </c>
      <c r="P583" s="185"/>
      <c r="Q583" s="185"/>
      <c r="R583" s="185">
        <f t="shared" ref="R583:R592" si="52">IF((O583-L583)&gt;0,O583-L583,0)</f>
        <v>5</v>
      </c>
      <c r="S583" s="185"/>
      <c r="T583" s="185">
        <f t="shared" ref="T583:T592" si="53">IF((Q583-N583)&gt;0,Q583-N583,0)</f>
        <v>0</v>
      </c>
      <c r="U583" s="185">
        <f t="shared" si="50"/>
        <v>0</v>
      </c>
      <c r="V583" s="185"/>
      <c r="W583" s="185">
        <f t="shared" ref="W583:W592" si="54">IF((Q583-N583)&lt;0,Q583-N583,0)</f>
        <v>0</v>
      </c>
      <c r="X583" s="185"/>
      <c r="Y583" s="185"/>
      <c r="Z583" s="185"/>
      <c r="AA583" s="185"/>
      <c r="AB583" s="185"/>
      <c r="AC583" s="185"/>
      <c r="AD583" s="185"/>
      <c r="AE583" s="185"/>
      <c r="AF583" s="185"/>
      <c r="AG583" s="185"/>
      <c r="AH583" s="145"/>
      <c r="AI583" s="145"/>
    </row>
    <row r="584" s="168" customFormat="1" spans="1:35">
      <c r="A584" s="145">
        <v>580</v>
      </c>
      <c r="B584" s="185" t="s">
        <v>903</v>
      </c>
      <c r="C584" s="184"/>
      <c r="D584" s="188" t="s">
        <v>904</v>
      </c>
      <c r="E584" s="185"/>
      <c r="F584" s="185"/>
      <c r="G584" s="192" t="s">
        <v>992</v>
      </c>
      <c r="H584" s="185"/>
      <c r="I584" s="188" t="s">
        <v>993</v>
      </c>
      <c r="J584" s="185"/>
      <c r="K584" s="185"/>
      <c r="L584" s="185">
        <v>0</v>
      </c>
      <c r="M584" s="185"/>
      <c r="N584" s="185">
        <f t="shared" si="51"/>
        <v>0</v>
      </c>
      <c r="O584" s="196">
        <v>11</v>
      </c>
      <c r="P584" s="185"/>
      <c r="Q584" s="185"/>
      <c r="R584" s="185">
        <f t="shared" si="52"/>
        <v>11</v>
      </c>
      <c r="S584" s="185"/>
      <c r="T584" s="185">
        <f t="shared" si="53"/>
        <v>0</v>
      </c>
      <c r="U584" s="185">
        <f t="shared" si="50"/>
        <v>0</v>
      </c>
      <c r="V584" s="185"/>
      <c r="W584" s="185">
        <f t="shared" si="54"/>
        <v>0</v>
      </c>
      <c r="X584" s="185"/>
      <c r="Y584" s="185"/>
      <c r="Z584" s="185"/>
      <c r="AA584" s="185"/>
      <c r="AB584" s="185"/>
      <c r="AC584" s="185"/>
      <c r="AD584" s="185"/>
      <c r="AE584" s="185"/>
      <c r="AF584" s="185"/>
      <c r="AG584" s="185"/>
      <c r="AH584" s="145"/>
      <c r="AI584" s="145"/>
    </row>
    <row r="585" s="168" customFormat="1" spans="1:35">
      <c r="A585" s="145">
        <v>581</v>
      </c>
      <c r="B585" s="185" t="s">
        <v>1941</v>
      </c>
      <c r="C585" s="184"/>
      <c r="D585" s="188" t="s">
        <v>1942</v>
      </c>
      <c r="E585" s="185"/>
      <c r="F585" s="185"/>
      <c r="G585" s="192" t="s">
        <v>992</v>
      </c>
      <c r="H585" s="185"/>
      <c r="I585" s="188" t="s">
        <v>993</v>
      </c>
      <c r="J585" s="185"/>
      <c r="K585" s="185"/>
      <c r="L585" s="185">
        <v>0</v>
      </c>
      <c r="M585" s="185"/>
      <c r="N585" s="185">
        <f t="shared" si="51"/>
        <v>0</v>
      </c>
      <c r="O585" s="196">
        <v>104</v>
      </c>
      <c r="P585" s="185"/>
      <c r="Q585" s="185"/>
      <c r="R585" s="185">
        <f t="shared" si="52"/>
        <v>104</v>
      </c>
      <c r="S585" s="185"/>
      <c r="T585" s="185">
        <f t="shared" si="53"/>
        <v>0</v>
      </c>
      <c r="U585" s="185">
        <f t="shared" si="50"/>
        <v>0</v>
      </c>
      <c r="V585" s="185"/>
      <c r="W585" s="185">
        <f t="shared" si="54"/>
        <v>0</v>
      </c>
      <c r="X585" s="185"/>
      <c r="Y585" s="185"/>
      <c r="Z585" s="185"/>
      <c r="AA585" s="185"/>
      <c r="AB585" s="185"/>
      <c r="AC585" s="185"/>
      <c r="AD585" s="185"/>
      <c r="AE585" s="185"/>
      <c r="AF585" s="185"/>
      <c r="AG585" s="185"/>
      <c r="AH585" s="145"/>
      <c r="AI585" s="145"/>
    </row>
    <row r="586" s="168" customFormat="1" spans="1:35">
      <c r="A586" s="145">
        <v>582</v>
      </c>
      <c r="B586" s="185" t="s">
        <v>1943</v>
      </c>
      <c r="C586" s="184"/>
      <c r="D586" s="188" t="s">
        <v>1944</v>
      </c>
      <c r="E586" s="185"/>
      <c r="F586" s="185"/>
      <c r="G586" s="192" t="s">
        <v>992</v>
      </c>
      <c r="H586" s="185"/>
      <c r="I586" s="188" t="s">
        <v>993</v>
      </c>
      <c r="J586" s="185"/>
      <c r="K586" s="185"/>
      <c r="L586" s="185">
        <v>0</v>
      </c>
      <c r="M586" s="185"/>
      <c r="N586" s="185">
        <f t="shared" si="51"/>
        <v>0</v>
      </c>
      <c r="O586" s="196">
        <v>104</v>
      </c>
      <c r="P586" s="185"/>
      <c r="Q586" s="185"/>
      <c r="R586" s="185">
        <f t="shared" si="52"/>
        <v>104</v>
      </c>
      <c r="S586" s="185"/>
      <c r="T586" s="185">
        <f t="shared" si="53"/>
        <v>0</v>
      </c>
      <c r="U586" s="185">
        <f t="shared" si="50"/>
        <v>0</v>
      </c>
      <c r="V586" s="185"/>
      <c r="W586" s="185">
        <f t="shared" si="54"/>
        <v>0</v>
      </c>
      <c r="X586" s="185"/>
      <c r="Y586" s="185"/>
      <c r="Z586" s="185"/>
      <c r="AA586" s="185"/>
      <c r="AB586" s="185"/>
      <c r="AC586" s="185"/>
      <c r="AD586" s="185"/>
      <c r="AE586" s="185"/>
      <c r="AF586" s="185"/>
      <c r="AG586" s="185"/>
      <c r="AH586" s="145"/>
      <c r="AI586" s="145"/>
    </row>
    <row r="587" s="168" customFormat="1" spans="1:35">
      <c r="A587" s="145">
        <v>583</v>
      </c>
      <c r="B587" s="185" t="s">
        <v>1945</v>
      </c>
      <c r="C587" s="184"/>
      <c r="D587" s="188" t="s">
        <v>1946</v>
      </c>
      <c r="E587" s="185"/>
      <c r="F587" s="185"/>
      <c r="G587" s="192" t="s">
        <v>992</v>
      </c>
      <c r="H587" s="185"/>
      <c r="I587" s="188" t="s">
        <v>993</v>
      </c>
      <c r="J587" s="185"/>
      <c r="K587" s="185"/>
      <c r="L587" s="185">
        <v>0</v>
      </c>
      <c r="M587" s="185"/>
      <c r="N587" s="185">
        <f t="shared" si="51"/>
        <v>0</v>
      </c>
      <c r="O587" s="196">
        <v>550</v>
      </c>
      <c r="P587" s="185"/>
      <c r="Q587" s="185"/>
      <c r="R587" s="185">
        <f t="shared" si="52"/>
        <v>550</v>
      </c>
      <c r="S587" s="185"/>
      <c r="T587" s="185">
        <f t="shared" si="53"/>
        <v>0</v>
      </c>
      <c r="U587" s="185">
        <f t="shared" si="50"/>
        <v>0</v>
      </c>
      <c r="V587" s="185"/>
      <c r="W587" s="185">
        <f t="shared" si="54"/>
        <v>0</v>
      </c>
      <c r="X587" s="185"/>
      <c r="Y587" s="185"/>
      <c r="Z587" s="185"/>
      <c r="AA587" s="185"/>
      <c r="AB587" s="185"/>
      <c r="AC587" s="185"/>
      <c r="AD587" s="185"/>
      <c r="AE587" s="185"/>
      <c r="AF587" s="185"/>
      <c r="AG587" s="185"/>
      <c r="AH587" s="145"/>
      <c r="AI587" s="145"/>
    </row>
    <row r="588" s="168" customFormat="1" spans="1:35">
      <c r="A588" s="145">
        <v>584</v>
      </c>
      <c r="B588" s="185" t="s">
        <v>1947</v>
      </c>
      <c r="C588" s="184"/>
      <c r="D588" s="188" t="s">
        <v>1948</v>
      </c>
      <c r="E588" s="185"/>
      <c r="F588" s="185"/>
      <c r="G588" s="192" t="s">
        <v>992</v>
      </c>
      <c r="H588" s="185"/>
      <c r="I588" s="188" t="s">
        <v>993</v>
      </c>
      <c r="J588" s="185"/>
      <c r="K588" s="185"/>
      <c r="L588" s="185">
        <v>0</v>
      </c>
      <c r="M588" s="185"/>
      <c r="N588" s="185">
        <f t="shared" si="51"/>
        <v>0</v>
      </c>
      <c r="O588" s="196">
        <v>400</v>
      </c>
      <c r="P588" s="185"/>
      <c r="Q588" s="185"/>
      <c r="R588" s="185">
        <f t="shared" si="52"/>
        <v>400</v>
      </c>
      <c r="S588" s="185"/>
      <c r="T588" s="185">
        <f t="shared" si="53"/>
        <v>0</v>
      </c>
      <c r="U588" s="185">
        <f t="shared" si="50"/>
        <v>0</v>
      </c>
      <c r="V588" s="185"/>
      <c r="W588" s="185">
        <f t="shared" si="54"/>
        <v>0</v>
      </c>
      <c r="X588" s="185"/>
      <c r="Y588" s="185"/>
      <c r="Z588" s="185"/>
      <c r="AA588" s="185"/>
      <c r="AB588" s="185"/>
      <c r="AC588" s="185"/>
      <c r="AD588" s="185"/>
      <c r="AE588" s="185"/>
      <c r="AF588" s="185"/>
      <c r="AG588" s="185"/>
      <c r="AH588" s="145"/>
      <c r="AI588" s="145"/>
    </row>
    <row r="589" customFormat="1" ht="14.25" spans="1:35">
      <c r="A589" s="9" t="s">
        <v>137</v>
      </c>
      <c r="B589" s="9"/>
      <c r="C589" s="184"/>
      <c r="D589" s="188"/>
      <c r="E589" s="12"/>
      <c r="F589" s="13"/>
      <c r="G589" s="12"/>
      <c r="H589" s="12"/>
      <c r="I589" s="12"/>
      <c r="J589" s="12"/>
      <c r="K589" s="12"/>
      <c r="L589" s="196">
        <f>SUM(L5:L588)</f>
        <v>1571485</v>
      </c>
      <c r="M589" s="185"/>
      <c r="N589" s="185">
        <f t="shared" si="51"/>
        <v>1571485</v>
      </c>
      <c r="O589" s="196">
        <f>SUM(O5:O588)</f>
        <v>1430093</v>
      </c>
      <c r="P589" s="196">
        <f t="shared" ref="P589:Y589" si="55">SUM(P5:P588)</f>
        <v>0</v>
      </c>
      <c r="Q589" s="196">
        <f t="shared" si="55"/>
        <v>0</v>
      </c>
      <c r="R589" s="196">
        <f t="shared" si="55"/>
        <v>556133</v>
      </c>
      <c r="S589" s="196">
        <f t="shared" si="55"/>
        <v>0</v>
      </c>
      <c r="T589" s="196">
        <f t="shared" si="55"/>
        <v>0</v>
      </c>
      <c r="U589" s="196">
        <f t="shared" si="55"/>
        <v>-697525</v>
      </c>
      <c r="V589" s="196">
        <f t="shared" si="55"/>
        <v>0</v>
      </c>
      <c r="W589" s="196">
        <f t="shared" si="55"/>
        <v>-1571485</v>
      </c>
      <c r="X589" s="196">
        <f t="shared" si="55"/>
        <v>0</v>
      </c>
      <c r="Y589" s="196">
        <f t="shared" si="55"/>
        <v>0</v>
      </c>
      <c r="Z589" s="12"/>
      <c r="AA589" s="12"/>
      <c r="AB589" s="12"/>
      <c r="AC589" s="12"/>
      <c r="AD589" s="12"/>
      <c r="AE589" s="12"/>
      <c r="AF589" s="12"/>
      <c r="AG589" s="12"/>
      <c r="AH589" s="208"/>
      <c r="AI589" s="145"/>
    </row>
    <row r="590" customFormat="1" ht="14.25" spans="1:35">
      <c r="A590" s="7" t="s">
        <v>970</v>
      </c>
      <c r="B590" s="7"/>
      <c r="C590" s="205"/>
      <c r="D590" s="206"/>
      <c r="E590" s="7"/>
      <c r="F590" s="7"/>
      <c r="G590" s="7"/>
      <c r="H590" s="7"/>
      <c r="I590" s="7"/>
      <c r="J590" s="7"/>
      <c r="K590" s="7"/>
      <c r="L590" s="7"/>
      <c r="M590" s="207"/>
      <c r="N590" s="207"/>
      <c r="O590" s="7"/>
      <c r="P590" s="7"/>
      <c r="Q590" s="7"/>
      <c r="R590" s="7"/>
      <c r="S590" s="7"/>
      <c r="T590" s="20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209"/>
    </row>
    <row r="591" s="169" customFormat="1" ht="18.75" spans="1:35">
      <c r="A591" s="7" t="s">
        <v>971</v>
      </c>
      <c r="B591" s="7"/>
      <c r="C591" s="205"/>
      <c r="D591" s="206"/>
      <c r="E591" s="7" t="s">
        <v>84</v>
      </c>
      <c r="F591" s="7"/>
      <c r="G591" s="7"/>
      <c r="H591" s="7" t="s">
        <v>85</v>
      </c>
      <c r="I591" s="7"/>
      <c r="J591" s="7"/>
      <c r="K591" s="7" t="s">
        <v>1949</v>
      </c>
      <c r="L591" s="7"/>
      <c r="M591" s="207"/>
      <c r="N591" s="207"/>
      <c r="O591" s="28"/>
      <c r="P591" s="7"/>
      <c r="Q591" s="7"/>
      <c r="R591" s="7" t="s">
        <v>45</v>
      </c>
      <c r="S591" s="7"/>
      <c r="T591" s="20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209"/>
    </row>
  </sheetData>
  <autoFilter ref="A4:AI593">
    <extLst/>
  </autoFilter>
  <mergeCells count="21">
    <mergeCell ref="A1:AF1"/>
    <mergeCell ref="B3:C3"/>
    <mergeCell ref="L3:N3"/>
    <mergeCell ref="O3:Q3"/>
    <mergeCell ref="R3:T3"/>
    <mergeCell ref="U3:W3"/>
    <mergeCell ref="X3:AD3"/>
    <mergeCell ref="A589:B589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F3:AF4"/>
    <mergeCell ref="AG3:AG4"/>
    <mergeCell ref="AH3:AH4"/>
    <mergeCell ref="AI3:AI4"/>
  </mergeCells>
  <conditionalFormatting sqref="B5:B588">
    <cfRule type="duplicateValues" dxfId="0" priority="1"/>
  </conditionalFormatting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G17"/>
  <sheetViews>
    <sheetView workbookViewId="0">
      <pane ySplit="4" topLeftCell="A5" activePane="bottomLeft" state="frozen"/>
      <selection/>
      <selection pane="bottomLeft" activeCell="I33" sqref="I33:I34"/>
    </sheetView>
  </sheetViews>
  <sheetFormatPr defaultColWidth="9" defaultRowHeight="13.5"/>
  <cols>
    <col min="1" max="1" width="5.375" customWidth="1"/>
    <col min="2" max="2" width="11.75" customWidth="1"/>
    <col min="3" max="3" width="13.375" customWidth="1"/>
    <col min="4" max="4" width="13" customWidth="1"/>
    <col min="5" max="6" width="13.875" customWidth="1"/>
    <col min="7" max="7" width="14.625" customWidth="1"/>
    <col min="8" max="9" width="16.25" customWidth="1"/>
    <col min="10" max="10" width="15.625" customWidth="1"/>
    <col min="14" max="17" width="7.5" customWidth="1"/>
    <col min="18" max="18" width="9.5" customWidth="1"/>
  </cols>
  <sheetData>
    <row r="1" ht="34.5" customHeight="1" spans="1:26">
      <c r="A1" s="2" t="s">
        <v>1950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="7" customFormat="1" ht="39" customHeight="1" spans="1:26">
      <c r="A2" s="4" t="e">
        <f>#REF!</f>
        <v>#REF!</v>
      </c>
      <c r="B2" s="4"/>
      <c r="C2" s="5"/>
      <c r="D2" s="6"/>
      <c r="G2" s="8"/>
      <c r="I2" s="142" t="e">
        <f>#REF!</f>
        <v>#REF!</v>
      </c>
      <c r="J2" s="142"/>
      <c r="K2" s="8"/>
      <c r="N2" s="142" t="s">
        <v>184</v>
      </c>
      <c r="O2" s="142"/>
      <c r="Z2" s="8" t="s">
        <v>125</v>
      </c>
    </row>
    <row r="3" s="7" customFormat="1" ht="18.75" customHeight="1" spans="1:33">
      <c r="A3" s="9" t="s">
        <v>1</v>
      </c>
      <c r="B3" s="9" t="s">
        <v>185</v>
      </c>
      <c r="C3" s="9"/>
      <c r="D3" s="9" t="s">
        <v>135</v>
      </c>
      <c r="E3" s="9" t="s">
        <v>972</v>
      </c>
      <c r="F3" s="9" t="s">
        <v>973</v>
      </c>
      <c r="G3" s="9" t="s">
        <v>974</v>
      </c>
      <c r="H3" s="9" t="s">
        <v>975</v>
      </c>
      <c r="I3" s="9" t="s">
        <v>1951</v>
      </c>
      <c r="J3" s="9" t="s">
        <v>977</v>
      </c>
      <c r="K3" s="9" t="s">
        <v>978</v>
      </c>
      <c r="L3" s="15" t="s">
        <v>186</v>
      </c>
      <c r="M3" s="15"/>
      <c r="N3" s="15"/>
      <c r="O3" s="15" t="s">
        <v>187</v>
      </c>
      <c r="P3" s="15"/>
      <c r="Q3" s="15"/>
      <c r="R3" s="15" t="s">
        <v>188</v>
      </c>
      <c r="S3" s="15"/>
      <c r="T3" s="15"/>
      <c r="U3" s="15" t="s">
        <v>189</v>
      </c>
      <c r="V3" s="15"/>
      <c r="W3" s="15"/>
      <c r="X3" s="17" t="s">
        <v>979</v>
      </c>
      <c r="Y3" s="17"/>
      <c r="Z3" s="17"/>
      <c r="AA3" s="17"/>
      <c r="AB3" s="17"/>
      <c r="AC3" s="17"/>
      <c r="AD3" s="17"/>
      <c r="AE3" s="9" t="s">
        <v>980</v>
      </c>
      <c r="AF3" s="18" t="s">
        <v>981</v>
      </c>
      <c r="AG3" s="9" t="s">
        <v>24</v>
      </c>
    </row>
    <row r="4" s="7" customFormat="1" ht="15.75" spans="1:33">
      <c r="A4" s="9">
        <v>1</v>
      </c>
      <c r="B4" s="10" t="s">
        <v>1952</v>
      </c>
      <c r="C4" s="11" t="s">
        <v>983</v>
      </c>
      <c r="D4" s="9"/>
      <c r="E4" s="9"/>
      <c r="F4" s="9"/>
      <c r="G4" s="9"/>
      <c r="H4" s="9"/>
      <c r="I4" s="9"/>
      <c r="J4" s="9"/>
      <c r="K4" s="9"/>
      <c r="L4" s="16" t="s">
        <v>191</v>
      </c>
      <c r="M4" s="16" t="s">
        <v>192</v>
      </c>
      <c r="N4" s="16" t="s">
        <v>34</v>
      </c>
      <c r="O4" s="16" t="s">
        <v>191</v>
      </c>
      <c r="P4" s="16" t="s">
        <v>192</v>
      </c>
      <c r="Q4" s="16" t="s">
        <v>34</v>
      </c>
      <c r="R4" s="16" t="s">
        <v>191</v>
      </c>
      <c r="S4" s="16" t="s">
        <v>192</v>
      </c>
      <c r="T4" s="16" t="s">
        <v>34</v>
      </c>
      <c r="U4" s="16" t="s">
        <v>191</v>
      </c>
      <c r="V4" s="16" t="s">
        <v>192</v>
      </c>
      <c r="W4" s="16" t="s">
        <v>34</v>
      </c>
      <c r="X4" s="17" t="s">
        <v>984</v>
      </c>
      <c r="Y4" s="17" t="s">
        <v>985</v>
      </c>
      <c r="Z4" s="17" t="s">
        <v>986</v>
      </c>
      <c r="AA4" s="17" t="s">
        <v>987</v>
      </c>
      <c r="AB4" s="17" t="s">
        <v>988</v>
      </c>
      <c r="AC4" s="17" t="s">
        <v>989</v>
      </c>
      <c r="AD4" s="19" t="s">
        <v>990</v>
      </c>
      <c r="AE4" s="9"/>
      <c r="AF4" s="18"/>
      <c r="AG4" s="9"/>
    </row>
    <row r="5" ht="14.25" spans="1:33">
      <c r="A5" s="161">
        <v>1</v>
      </c>
      <c r="B5" s="162"/>
      <c r="C5" s="162"/>
      <c r="D5" s="162"/>
      <c r="E5" s="162"/>
      <c r="F5" s="163"/>
      <c r="G5" s="163"/>
      <c r="H5" s="163"/>
      <c r="I5" s="163"/>
      <c r="J5" s="162"/>
      <c r="K5" s="162"/>
      <c r="L5" s="162"/>
      <c r="M5" s="162"/>
      <c r="N5" s="162"/>
      <c r="O5" s="162"/>
      <c r="P5" s="162"/>
      <c r="Q5" s="162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62"/>
      <c r="Y5" s="162"/>
      <c r="Z5" s="162"/>
      <c r="AA5" s="162"/>
      <c r="AB5" s="162"/>
      <c r="AC5" s="162"/>
      <c r="AD5" s="162"/>
      <c r="AE5" s="162"/>
      <c r="AF5" s="162"/>
      <c r="AG5" s="162"/>
    </row>
    <row r="6" ht="14.25" spans="1:33">
      <c r="A6" s="161">
        <v>2</v>
      </c>
      <c r="B6" s="162"/>
      <c r="C6" s="162"/>
      <c r="D6" s="162"/>
      <c r="E6" s="162"/>
      <c r="F6" s="164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2">
        <f t="shared" ref="R6:R14" si="0">IF((O6-L6)&gt;0,O6-L6,0)</f>
        <v>0</v>
      </c>
      <c r="S6" s="12"/>
      <c r="T6" s="12">
        <f t="shared" ref="T6:T14" si="1">IF((Q6-N6)&gt;0,Q6-N6,0)</f>
        <v>0</v>
      </c>
      <c r="U6" s="12">
        <f t="shared" ref="U6:U14" si="2">IF((O6-L6)&lt;0,O6-L6,0)</f>
        <v>0</v>
      </c>
      <c r="V6" s="12"/>
      <c r="W6" s="12">
        <f t="shared" ref="W6:W14" si="3">IF((Q6-N6)&lt;0,Q6-N6,0)</f>
        <v>0</v>
      </c>
      <c r="X6" s="162"/>
      <c r="Y6" s="162"/>
      <c r="Z6" s="162"/>
      <c r="AA6" s="162"/>
      <c r="AB6" s="162"/>
      <c r="AC6" s="162"/>
      <c r="AD6" s="162"/>
      <c r="AE6" s="162"/>
      <c r="AF6" s="162"/>
      <c r="AG6" s="162"/>
    </row>
    <row r="7" ht="14.25" spans="1:33">
      <c r="A7" s="161">
        <v>3</v>
      </c>
      <c r="B7" s="162"/>
      <c r="C7" s="162"/>
      <c r="D7" s="162"/>
      <c r="E7" s="162"/>
      <c r="F7" s="164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62"/>
      <c r="Y7" s="162"/>
      <c r="Z7" s="162"/>
      <c r="AA7" s="162"/>
      <c r="AB7" s="162"/>
      <c r="AC7" s="162"/>
      <c r="AD7" s="162"/>
      <c r="AE7" s="162"/>
      <c r="AF7" s="162"/>
      <c r="AG7" s="162"/>
    </row>
    <row r="8" ht="14.25" spans="1:33">
      <c r="A8" s="161">
        <v>4</v>
      </c>
      <c r="B8" s="162"/>
      <c r="C8" s="162"/>
      <c r="D8" s="162"/>
      <c r="E8" s="162"/>
      <c r="F8" s="164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62"/>
      <c r="Y8" s="162"/>
      <c r="Z8" s="162"/>
      <c r="AA8" s="162"/>
      <c r="AB8" s="162"/>
      <c r="AC8" s="162"/>
      <c r="AD8" s="162"/>
      <c r="AE8" s="162"/>
      <c r="AF8" s="162"/>
      <c r="AG8" s="162"/>
    </row>
    <row r="9" ht="14.25" spans="1:33">
      <c r="A9" s="161">
        <v>5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62"/>
      <c r="Y9" s="162"/>
      <c r="Z9" s="162"/>
      <c r="AA9" s="162"/>
      <c r="AB9" s="162"/>
      <c r="AC9" s="162"/>
      <c r="AD9" s="162"/>
      <c r="AE9" s="162"/>
      <c r="AF9" s="162"/>
      <c r="AG9" s="162"/>
    </row>
    <row r="10" ht="14.25" spans="1:33">
      <c r="A10" s="161">
        <v>6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</row>
    <row r="11" ht="14.25" spans="1:33">
      <c r="A11" s="161">
        <v>7</v>
      </c>
      <c r="B11" s="162"/>
      <c r="C11" s="162"/>
      <c r="D11" s="162"/>
      <c r="E11" s="162"/>
      <c r="F11" s="164"/>
      <c r="G11" s="162"/>
      <c r="H11" s="162"/>
      <c r="I11" s="17"/>
      <c r="J11" s="162"/>
      <c r="K11" s="162"/>
      <c r="L11" s="162"/>
      <c r="M11" s="162"/>
      <c r="N11" s="162"/>
      <c r="O11" s="162"/>
      <c r="P11" s="162"/>
      <c r="Q11" s="162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</row>
    <row r="12" ht="14.25" spans="1:33">
      <c r="A12" s="161">
        <v>8</v>
      </c>
      <c r="B12" s="162"/>
      <c r="C12" s="162"/>
      <c r="D12" s="162"/>
      <c r="E12" s="162"/>
      <c r="F12" s="164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</row>
    <row r="13" ht="14.25" spans="1:33">
      <c r="A13" s="161">
        <v>9</v>
      </c>
      <c r="B13" s="162"/>
      <c r="C13" s="162"/>
      <c r="D13" s="162"/>
      <c r="E13" s="162"/>
      <c r="F13" s="164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</row>
    <row r="14" ht="14.25" spans="1:33">
      <c r="A14" s="161">
        <v>10</v>
      </c>
      <c r="B14" s="162"/>
      <c r="C14" s="162"/>
      <c r="D14" s="162"/>
      <c r="E14" s="162"/>
      <c r="F14" s="164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2">
        <f t="shared" si="0"/>
        <v>0</v>
      </c>
      <c r="S14" s="12"/>
      <c r="T14" s="12">
        <f t="shared" si="1"/>
        <v>0</v>
      </c>
      <c r="U14" s="12">
        <f t="shared" si="2"/>
        <v>0</v>
      </c>
      <c r="V14" s="12"/>
      <c r="W14" s="12">
        <f t="shared" si="3"/>
        <v>0</v>
      </c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</row>
    <row r="15" s="7" customFormat="1" ht="14.25" spans="1:33">
      <c r="A15" s="9" t="s">
        <v>137</v>
      </c>
      <c r="B15" s="9"/>
      <c r="C15" s="12"/>
      <c r="D15" s="12"/>
      <c r="E15" s="12"/>
      <c r="F15" s="13"/>
      <c r="G15" s="12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="7" customFormat="1" ht="14.25" spans="1:1">
      <c r="A16" s="7" t="s">
        <v>970</v>
      </c>
    </row>
    <row r="17" s="7" customFormat="1" ht="14.25" spans="1:16">
      <c r="A17" s="165" t="e">
        <f>#REF!</f>
        <v>#REF!</v>
      </c>
      <c r="E17" s="7" t="e">
        <f>#REF!</f>
        <v>#REF!</v>
      </c>
      <c r="H17" s="7" t="e">
        <f>#REF!</f>
        <v>#REF!</v>
      </c>
      <c r="K17" s="7" t="e">
        <f>#REF!</f>
        <v>#REF!</v>
      </c>
      <c r="P17" s="7" t="s">
        <v>45</v>
      </c>
    </row>
  </sheetData>
  <mergeCells count="22">
    <mergeCell ref="A1:Z1"/>
    <mergeCell ref="I2:J2"/>
    <mergeCell ref="N2:O2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I17"/>
  <sheetViews>
    <sheetView workbookViewId="0">
      <pane ySplit="4" topLeftCell="A5" activePane="bottomLeft" state="frozen"/>
      <selection/>
      <selection pane="bottomLeft" activeCell="B4" sqref="B4"/>
    </sheetView>
  </sheetViews>
  <sheetFormatPr defaultColWidth="9" defaultRowHeight="13.5"/>
  <cols>
    <col min="1" max="1" width="5.375" customWidth="1"/>
    <col min="2" max="2" width="11.75" customWidth="1"/>
    <col min="3" max="3" width="13.75" customWidth="1"/>
    <col min="4" max="9" width="11.875" customWidth="1"/>
    <col min="10" max="10" width="11.625" customWidth="1"/>
    <col min="14" max="14" width="11.875" customWidth="1"/>
    <col min="15" max="16" width="7.5" customWidth="1"/>
    <col min="17" max="17" width="11" customWidth="1"/>
    <col min="18" max="18" width="9.5" customWidth="1"/>
    <col min="23" max="23" width="13.875" customWidth="1"/>
    <col min="27" max="27" width="9" style="157"/>
  </cols>
  <sheetData>
    <row r="1" ht="34.5" customHeight="1" spans="1:26">
      <c r="A1" s="2" t="s">
        <v>1953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="7" customFormat="1" ht="39" customHeight="1" spans="1:27">
      <c r="A2" s="4" t="e">
        <f>#REF!</f>
        <v>#REF!</v>
      </c>
      <c r="B2" s="4"/>
      <c r="C2" s="5"/>
      <c r="D2" s="6"/>
      <c r="G2" s="8"/>
      <c r="J2" s="14" t="e">
        <f>#REF!</f>
        <v>#REF!</v>
      </c>
      <c r="K2" s="8"/>
      <c r="M2" s="158"/>
      <c r="N2" s="158"/>
      <c r="Q2" s="158" t="s">
        <v>184</v>
      </c>
      <c r="R2" s="158"/>
      <c r="Z2" s="8" t="s">
        <v>125</v>
      </c>
      <c r="AA2" s="160"/>
    </row>
    <row r="3" s="7" customFormat="1" ht="18.75" customHeight="1" spans="1:33">
      <c r="A3" s="9" t="s">
        <v>1</v>
      </c>
      <c r="B3" s="9" t="s">
        <v>185</v>
      </c>
      <c r="C3" s="9"/>
      <c r="D3" s="9" t="s">
        <v>135</v>
      </c>
      <c r="E3" s="9" t="s">
        <v>972</v>
      </c>
      <c r="F3" s="9" t="s">
        <v>973</v>
      </c>
      <c r="G3" s="9" t="s">
        <v>974</v>
      </c>
      <c r="H3" s="9" t="s">
        <v>975</v>
      </c>
      <c r="I3" s="9" t="s">
        <v>1951</v>
      </c>
      <c r="J3" s="9" t="s">
        <v>977</v>
      </c>
      <c r="K3" s="9" t="s">
        <v>978</v>
      </c>
      <c r="L3" s="15" t="s">
        <v>186</v>
      </c>
      <c r="M3" s="15"/>
      <c r="N3" s="15"/>
      <c r="O3" s="15" t="s">
        <v>187</v>
      </c>
      <c r="P3" s="15"/>
      <c r="Q3" s="15"/>
      <c r="R3" s="15" t="s">
        <v>188</v>
      </c>
      <c r="S3" s="15"/>
      <c r="T3" s="15"/>
      <c r="U3" s="15" t="s">
        <v>189</v>
      </c>
      <c r="V3" s="15"/>
      <c r="W3" s="15"/>
      <c r="X3" s="17" t="s">
        <v>979</v>
      </c>
      <c r="Y3" s="17"/>
      <c r="Z3" s="17"/>
      <c r="AA3" s="17"/>
      <c r="AB3" s="17"/>
      <c r="AC3" s="17"/>
      <c r="AD3" s="17"/>
      <c r="AE3" s="9" t="s">
        <v>980</v>
      </c>
      <c r="AF3" s="18" t="s">
        <v>981</v>
      </c>
      <c r="AG3" s="9" t="s">
        <v>24</v>
      </c>
    </row>
    <row r="4" s="7" customFormat="1" ht="15.75" spans="1:35">
      <c r="A4" s="9">
        <v>1</v>
      </c>
      <c r="B4" s="10" t="s">
        <v>1952</v>
      </c>
      <c r="C4" s="11" t="s">
        <v>983</v>
      </c>
      <c r="D4" s="9"/>
      <c r="E4" s="9"/>
      <c r="F4" s="9"/>
      <c r="G4" s="9"/>
      <c r="H4" s="9"/>
      <c r="I4" s="9"/>
      <c r="J4" s="9"/>
      <c r="K4" s="9"/>
      <c r="L4" s="16" t="s">
        <v>191</v>
      </c>
      <c r="M4" s="16" t="s">
        <v>192</v>
      </c>
      <c r="N4" s="16" t="s">
        <v>34</v>
      </c>
      <c r="O4" s="16" t="s">
        <v>191</v>
      </c>
      <c r="P4" s="16" t="s">
        <v>192</v>
      </c>
      <c r="Q4" s="16" t="s">
        <v>34</v>
      </c>
      <c r="R4" s="16" t="s">
        <v>191</v>
      </c>
      <c r="S4" s="16" t="s">
        <v>192</v>
      </c>
      <c r="T4" s="16" t="s">
        <v>34</v>
      </c>
      <c r="U4" s="16" t="s">
        <v>191</v>
      </c>
      <c r="V4" s="16" t="s">
        <v>192</v>
      </c>
      <c r="W4" s="16" t="s">
        <v>34</v>
      </c>
      <c r="X4" s="17" t="s">
        <v>984</v>
      </c>
      <c r="Y4" s="17" t="s">
        <v>985</v>
      </c>
      <c r="Z4" s="17" t="s">
        <v>986</v>
      </c>
      <c r="AA4" s="17" t="s">
        <v>987</v>
      </c>
      <c r="AB4" s="17" t="s">
        <v>988</v>
      </c>
      <c r="AC4" s="17" t="s">
        <v>989</v>
      </c>
      <c r="AD4" s="19" t="s">
        <v>990</v>
      </c>
      <c r="AE4" s="9"/>
      <c r="AF4" s="18"/>
      <c r="AG4" s="9"/>
      <c r="AH4" s="94"/>
      <c r="AI4" s="94"/>
    </row>
    <row r="5" s="7" customFormat="1" ht="14.25" spans="1:33">
      <c r="A5" s="9">
        <v>1</v>
      </c>
      <c r="B5" s="12"/>
      <c r="C5" s="12"/>
      <c r="D5" s="12"/>
      <c r="E5" s="12"/>
      <c r="F5" s="9"/>
      <c r="G5" s="9"/>
      <c r="H5" s="9"/>
      <c r="I5" s="9"/>
      <c r="J5" s="12"/>
      <c r="K5" s="12"/>
      <c r="L5" s="12"/>
      <c r="M5" s="12"/>
      <c r="N5" s="159"/>
      <c r="O5" s="12"/>
      <c r="P5" s="12"/>
      <c r="Q5" s="159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2"/>
      <c r="Y5" s="12"/>
      <c r="Z5" s="12"/>
      <c r="AA5" s="9"/>
      <c r="AB5" s="12"/>
      <c r="AC5" s="12"/>
      <c r="AD5" s="12"/>
      <c r="AE5" s="12"/>
      <c r="AF5" s="12"/>
      <c r="AG5" s="12"/>
    </row>
    <row r="6" s="7" customFormat="1" ht="14.25" spans="1:33">
      <c r="A6" s="9">
        <v>2</v>
      </c>
      <c r="B6" s="12"/>
      <c r="C6" s="12"/>
      <c r="D6" s="12"/>
      <c r="E6" s="12"/>
      <c r="F6" s="1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f t="shared" ref="R6:R14" si="0">IF((O6-L6)&gt;0,O6-L6,0)</f>
        <v>0</v>
      </c>
      <c r="S6" s="12"/>
      <c r="T6" s="12">
        <f t="shared" ref="T6:T14" si="1">IF((Q6-N6)&gt;0,Q6-N6,0)</f>
        <v>0</v>
      </c>
      <c r="U6" s="12">
        <f t="shared" ref="U6:U14" si="2">IF((O6-L6)&lt;0,O6-L6,0)</f>
        <v>0</v>
      </c>
      <c r="V6" s="12"/>
      <c r="W6" s="12">
        <f t="shared" ref="W6:W14" si="3">IF((Q6-N6)&lt;0,Q6-N6,0)</f>
        <v>0</v>
      </c>
      <c r="X6" s="12"/>
      <c r="Y6" s="12"/>
      <c r="Z6" s="12"/>
      <c r="AA6" s="9"/>
      <c r="AB6" s="12"/>
      <c r="AC6" s="12"/>
      <c r="AD6" s="12"/>
      <c r="AE6" s="12"/>
      <c r="AF6" s="12"/>
      <c r="AG6" s="12"/>
    </row>
    <row r="7" s="7" customFormat="1" ht="14.25" spans="1:33">
      <c r="A7" s="9">
        <v>3</v>
      </c>
      <c r="B7" s="12"/>
      <c r="C7" s="12"/>
      <c r="D7" s="12"/>
      <c r="E7" s="12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2"/>
      <c r="Y7" s="12"/>
      <c r="Z7" s="12"/>
      <c r="AA7" s="9"/>
      <c r="AB7" s="12"/>
      <c r="AC7" s="12"/>
      <c r="AD7" s="12"/>
      <c r="AE7" s="12"/>
      <c r="AF7" s="12"/>
      <c r="AG7" s="12"/>
    </row>
    <row r="8" s="7" customFormat="1" ht="14.25" spans="1:33">
      <c r="A8" s="9">
        <v>4</v>
      </c>
      <c r="B8" s="12"/>
      <c r="C8" s="12"/>
      <c r="D8" s="12"/>
      <c r="E8" s="12"/>
      <c r="F8" s="1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2"/>
      <c r="Y8" s="12"/>
      <c r="Z8" s="12"/>
      <c r="AA8" s="9"/>
      <c r="AB8" s="12"/>
      <c r="AC8" s="12"/>
      <c r="AD8" s="12"/>
      <c r="AE8" s="12"/>
      <c r="AF8" s="12"/>
      <c r="AG8" s="12"/>
    </row>
    <row r="9" s="7" customFormat="1" ht="14.25" spans="1:33">
      <c r="A9" s="9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2"/>
      <c r="Y9" s="12"/>
      <c r="Z9" s="12"/>
      <c r="AA9" s="9"/>
      <c r="AB9" s="12"/>
      <c r="AC9" s="12"/>
      <c r="AD9" s="12"/>
      <c r="AE9" s="12"/>
      <c r="AF9" s="12"/>
      <c r="AG9" s="12"/>
    </row>
    <row r="10" s="7" customFormat="1" ht="14.25" spans="1:33">
      <c r="A10" s="9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2"/>
      <c r="Y10" s="12"/>
      <c r="Z10" s="12"/>
      <c r="AA10" s="9"/>
      <c r="AB10" s="12"/>
      <c r="AC10" s="12"/>
      <c r="AD10" s="12"/>
      <c r="AE10" s="12"/>
      <c r="AF10" s="12"/>
      <c r="AG10" s="12"/>
    </row>
    <row r="11" s="7" customFormat="1" ht="14.25" spans="1:33">
      <c r="A11" s="9">
        <v>7</v>
      </c>
      <c r="B11" s="12"/>
      <c r="C11" s="12"/>
      <c r="D11" s="12"/>
      <c r="E11" s="12"/>
      <c r="F11" s="13"/>
      <c r="G11" s="12"/>
      <c r="H11" s="12"/>
      <c r="I11" s="17"/>
      <c r="J11" s="12"/>
      <c r="K11" s="12"/>
      <c r="L11" s="12"/>
      <c r="M11" s="12"/>
      <c r="N11" s="12"/>
      <c r="O11" s="12"/>
      <c r="P11" s="12"/>
      <c r="Q11" s="12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2"/>
      <c r="Y11" s="12"/>
      <c r="Z11" s="12"/>
      <c r="AA11" s="9"/>
      <c r="AB11" s="12"/>
      <c r="AC11" s="12"/>
      <c r="AD11" s="12"/>
      <c r="AE11" s="12"/>
      <c r="AF11" s="12"/>
      <c r="AG11" s="12"/>
    </row>
    <row r="12" s="7" customFormat="1" ht="14.25" spans="1:33">
      <c r="A12" s="9">
        <v>8</v>
      </c>
      <c r="B12" s="12"/>
      <c r="C12" s="12"/>
      <c r="D12" s="12"/>
      <c r="E12" s="12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2"/>
      <c r="Y12" s="12"/>
      <c r="Z12" s="12"/>
      <c r="AA12" s="9"/>
      <c r="AB12" s="12"/>
      <c r="AC12" s="12"/>
      <c r="AD12" s="12"/>
      <c r="AE12" s="12"/>
      <c r="AF12" s="12"/>
      <c r="AG12" s="12"/>
    </row>
    <row r="13" s="7" customFormat="1" ht="14.25" spans="1:33">
      <c r="A13" s="9">
        <v>9</v>
      </c>
      <c r="B13" s="12"/>
      <c r="C13" s="12"/>
      <c r="D13" s="12"/>
      <c r="E13" s="12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2"/>
      <c r="Y13" s="12"/>
      <c r="Z13" s="12"/>
      <c r="AA13" s="9"/>
      <c r="AB13" s="12"/>
      <c r="AC13" s="12"/>
      <c r="AD13" s="12"/>
      <c r="AE13" s="12"/>
      <c r="AF13" s="12"/>
      <c r="AG13" s="12"/>
    </row>
    <row r="14" s="7" customFormat="1" ht="14.25" spans="1:33">
      <c r="A14" s="9">
        <v>10</v>
      </c>
      <c r="B14" s="12"/>
      <c r="C14" s="12"/>
      <c r="D14" s="12"/>
      <c r="E14" s="12"/>
      <c r="F14" s="1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f t="shared" si="0"/>
        <v>0</v>
      </c>
      <c r="S14" s="12"/>
      <c r="T14" s="12">
        <f t="shared" si="1"/>
        <v>0</v>
      </c>
      <c r="U14" s="12">
        <f t="shared" si="2"/>
        <v>0</v>
      </c>
      <c r="V14" s="12"/>
      <c r="W14" s="12">
        <f t="shared" si="3"/>
        <v>0</v>
      </c>
      <c r="X14" s="12"/>
      <c r="Y14" s="12"/>
      <c r="Z14" s="12"/>
      <c r="AA14" s="9"/>
      <c r="AB14" s="12"/>
      <c r="AC14" s="12"/>
      <c r="AD14" s="12"/>
      <c r="AE14" s="12"/>
      <c r="AF14" s="12"/>
      <c r="AG14" s="12"/>
    </row>
    <row r="15" s="7" customFormat="1" ht="14.25" spans="1:33">
      <c r="A15" s="9" t="s">
        <v>137</v>
      </c>
      <c r="B15" s="9"/>
      <c r="C15" s="12"/>
      <c r="D15" s="12"/>
      <c r="E15" s="12"/>
      <c r="F15" s="13"/>
      <c r="G15" s="12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9"/>
      <c r="AB15" s="12"/>
      <c r="AC15" s="12"/>
      <c r="AD15" s="12"/>
      <c r="AE15" s="12"/>
      <c r="AF15" s="12"/>
      <c r="AG15" s="12"/>
    </row>
    <row r="16" s="7" customFormat="1" ht="14.25" spans="1:27">
      <c r="A16" s="7" t="s">
        <v>970</v>
      </c>
      <c r="AA16" s="160"/>
    </row>
    <row r="17" s="7" customFormat="1" ht="14.25" spans="1:27">
      <c r="A17" s="7" t="e">
        <f>#REF!</f>
        <v>#REF!</v>
      </c>
      <c r="E17" s="7" t="e">
        <f>#REF!</f>
        <v>#REF!</v>
      </c>
      <c r="H17" s="7" t="e">
        <f>#REF!</f>
        <v>#REF!</v>
      </c>
      <c r="K17" s="7" t="e">
        <f>#REF!</f>
        <v>#REF!</v>
      </c>
      <c r="Q17" s="7" t="s">
        <v>45</v>
      </c>
      <c r="AA17" s="160"/>
    </row>
  </sheetData>
  <mergeCells count="22">
    <mergeCell ref="A1:Z1"/>
    <mergeCell ref="M2:N2"/>
    <mergeCell ref="Q2:R2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H17"/>
  <sheetViews>
    <sheetView workbookViewId="0">
      <pane ySplit="4" topLeftCell="A5" activePane="bottomLeft" state="frozen"/>
      <selection/>
      <selection pane="bottomLeft" activeCell="B4" sqref="B4"/>
    </sheetView>
  </sheetViews>
  <sheetFormatPr defaultColWidth="9" defaultRowHeight="13.5"/>
  <cols>
    <col min="1" max="1" width="5.375" customWidth="1"/>
    <col min="2" max="2" width="14.25" customWidth="1"/>
    <col min="3" max="3" width="11.625" customWidth="1"/>
    <col min="4" max="4" width="13" customWidth="1"/>
    <col min="5" max="5" width="10.875" customWidth="1"/>
    <col min="6" max="6" width="11.375" customWidth="1"/>
    <col min="7" max="7" width="11.125" customWidth="1"/>
    <col min="8" max="8" width="11.625" customWidth="1"/>
    <col min="9" max="9" width="12.625" customWidth="1"/>
    <col min="10" max="10" width="11.5" customWidth="1"/>
    <col min="16" max="21" width="7.5" customWidth="1"/>
    <col min="22" max="22" width="9.5" customWidth="1"/>
  </cols>
  <sheetData>
    <row r="1" ht="34.5" customHeight="1" spans="1:31">
      <c r="A1" s="2" t="s">
        <v>1954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="7" customFormat="1" ht="39" customHeight="1" spans="1:31">
      <c r="A2" s="4" t="e">
        <f>#REF!</f>
        <v>#REF!</v>
      </c>
      <c r="B2" s="4"/>
      <c r="C2" s="5"/>
      <c r="D2" s="6"/>
      <c r="G2" s="8"/>
      <c r="J2" s="14" t="e">
        <f>#REF!</f>
        <v>#REF!</v>
      </c>
      <c r="K2" s="8"/>
      <c r="L2" s="8"/>
      <c r="P2" s="8" t="s">
        <v>184</v>
      </c>
      <c r="AE2" s="8" t="s">
        <v>125</v>
      </c>
    </row>
    <row r="3" s="7" customFormat="1" ht="18.75" customHeight="1" spans="1:33">
      <c r="A3" s="149" t="s">
        <v>1</v>
      </c>
      <c r="B3" s="149" t="s">
        <v>185</v>
      </c>
      <c r="C3" s="149"/>
      <c r="D3" s="149" t="s">
        <v>135</v>
      </c>
      <c r="E3" s="149" t="s">
        <v>972</v>
      </c>
      <c r="F3" s="149" t="s">
        <v>973</v>
      </c>
      <c r="G3" s="149" t="s">
        <v>974</v>
      </c>
      <c r="H3" s="149" t="s">
        <v>975</v>
      </c>
      <c r="I3" s="149" t="s">
        <v>1951</v>
      </c>
      <c r="J3" s="149" t="s">
        <v>977</v>
      </c>
      <c r="K3" s="149" t="s">
        <v>978</v>
      </c>
      <c r="L3" s="152" t="s">
        <v>186</v>
      </c>
      <c r="M3" s="152"/>
      <c r="N3" s="152"/>
      <c r="O3" s="152" t="s">
        <v>187</v>
      </c>
      <c r="P3" s="152"/>
      <c r="Q3" s="152"/>
      <c r="R3" s="152" t="s">
        <v>188</v>
      </c>
      <c r="S3" s="152"/>
      <c r="T3" s="152"/>
      <c r="U3" s="152" t="s">
        <v>189</v>
      </c>
      <c r="V3" s="152"/>
      <c r="W3" s="152"/>
      <c r="X3" s="154" t="s">
        <v>979</v>
      </c>
      <c r="Y3" s="154"/>
      <c r="Z3" s="154"/>
      <c r="AA3" s="154"/>
      <c r="AB3" s="154"/>
      <c r="AC3" s="154"/>
      <c r="AD3" s="154"/>
      <c r="AE3" s="149" t="s">
        <v>980</v>
      </c>
      <c r="AF3" s="155" t="s">
        <v>981</v>
      </c>
      <c r="AG3" s="149" t="s">
        <v>24</v>
      </c>
    </row>
    <row r="4" s="7" customFormat="1" ht="15.75" spans="1:33">
      <c r="A4" s="149">
        <v>1</v>
      </c>
      <c r="B4" s="150" t="s">
        <v>1955</v>
      </c>
      <c r="C4" s="151" t="s">
        <v>983</v>
      </c>
      <c r="D4" s="149"/>
      <c r="E4" s="149"/>
      <c r="F4" s="149"/>
      <c r="G4" s="149"/>
      <c r="H4" s="149"/>
      <c r="I4" s="149"/>
      <c r="J4" s="149"/>
      <c r="K4" s="149"/>
      <c r="L4" s="153" t="s">
        <v>191</v>
      </c>
      <c r="M4" s="153" t="s">
        <v>192</v>
      </c>
      <c r="N4" s="153" t="s">
        <v>34</v>
      </c>
      <c r="O4" s="153" t="s">
        <v>191</v>
      </c>
      <c r="P4" s="153" t="s">
        <v>192</v>
      </c>
      <c r="Q4" s="153" t="s">
        <v>34</v>
      </c>
      <c r="R4" s="153" t="s">
        <v>191</v>
      </c>
      <c r="S4" s="153" t="s">
        <v>192</v>
      </c>
      <c r="T4" s="153" t="s">
        <v>34</v>
      </c>
      <c r="U4" s="153" t="s">
        <v>191</v>
      </c>
      <c r="V4" s="153" t="s">
        <v>192</v>
      </c>
      <c r="W4" s="153" t="s">
        <v>34</v>
      </c>
      <c r="X4" s="154" t="s">
        <v>984</v>
      </c>
      <c r="Y4" s="154" t="s">
        <v>985</v>
      </c>
      <c r="Z4" s="154" t="s">
        <v>986</v>
      </c>
      <c r="AA4" s="154" t="s">
        <v>987</v>
      </c>
      <c r="AB4" s="154" t="s">
        <v>988</v>
      </c>
      <c r="AC4" s="154" t="s">
        <v>989</v>
      </c>
      <c r="AD4" s="156" t="s">
        <v>990</v>
      </c>
      <c r="AE4" s="149"/>
      <c r="AF4" s="155"/>
      <c r="AG4" s="149"/>
    </row>
    <row r="5" s="7" customFormat="1" ht="14.25" spans="1:34">
      <c r="A5" s="9">
        <v>1</v>
      </c>
      <c r="B5" s="12"/>
      <c r="C5" s="12"/>
      <c r="D5" s="12"/>
      <c r="E5" s="12"/>
      <c r="F5" s="12"/>
      <c r="G5" s="149"/>
      <c r="H5" s="149"/>
      <c r="I5" s="149"/>
      <c r="J5" s="149"/>
      <c r="K5" s="12"/>
      <c r="L5" s="12"/>
      <c r="M5" s="12"/>
      <c r="N5" s="12"/>
      <c r="O5" s="12"/>
      <c r="P5" s="12"/>
      <c r="Q5" s="12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94"/>
    </row>
    <row r="6" s="7" customFormat="1" ht="14.25" spans="1:34">
      <c r="A6" s="9">
        <v>2</v>
      </c>
      <c r="B6" s="12"/>
      <c r="C6" s="12"/>
      <c r="D6" s="12"/>
      <c r="E6" s="12"/>
      <c r="F6" s="12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f t="shared" ref="R6:R13" si="0">IF((O6-L6)&gt;0,O6-L6,0)</f>
        <v>0</v>
      </c>
      <c r="S6" s="12"/>
      <c r="T6" s="12">
        <f t="shared" ref="T6:T13" si="1">IF((Q6-N6)&gt;0,Q6-N6,0)</f>
        <v>0</v>
      </c>
      <c r="U6" s="12">
        <f t="shared" ref="U6:U13" si="2">IF((O6-L6)&lt;0,O6-L6,0)</f>
        <v>0</v>
      </c>
      <c r="V6" s="12"/>
      <c r="W6" s="12">
        <f t="shared" ref="W6:W13" si="3">IF((Q6-N6)&lt;0,Q6-N6,0)</f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94"/>
    </row>
    <row r="7" s="7" customFormat="1" ht="14.25" spans="1:34">
      <c r="A7" s="9">
        <v>3</v>
      </c>
      <c r="B7" s="12"/>
      <c r="C7" s="12"/>
      <c r="D7" s="12"/>
      <c r="E7" s="12"/>
      <c r="F7" s="12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94"/>
    </row>
    <row r="8" s="7" customFormat="1" ht="14.25" spans="1:34">
      <c r="A8" s="9">
        <v>4</v>
      </c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94"/>
    </row>
    <row r="9" s="7" customFormat="1" ht="14.25" spans="1:34">
      <c r="A9" s="9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94"/>
    </row>
    <row r="10" s="7" customFormat="1" ht="14.25" spans="1:34">
      <c r="A10" s="9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94"/>
    </row>
    <row r="11" s="7" customFormat="1" ht="14.25" spans="1:33">
      <c r="A11" s="9">
        <v>7</v>
      </c>
      <c r="B11" s="12"/>
      <c r="C11" s="12"/>
      <c r="D11" s="12"/>
      <c r="E11" s="12"/>
      <c r="F11" s="12"/>
      <c r="G11" s="13"/>
      <c r="H11" s="12"/>
      <c r="I11" s="12"/>
      <c r="J11" s="17"/>
      <c r="K11" s="12"/>
      <c r="L11" s="12"/>
      <c r="M11" s="12"/>
      <c r="N11" s="12"/>
      <c r="O11" s="12"/>
      <c r="P11" s="12"/>
      <c r="Q11" s="12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="7" customFormat="1" ht="14.25" spans="1:33">
      <c r="A12" s="9">
        <v>8</v>
      </c>
      <c r="B12" s="12"/>
      <c r="C12" s="12"/>
      <c r="D12" s="12"/>
      <c r="E12" s="12"/>
      <c r="F12" s="12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="7" customFormat="1" ht="14.25" spans="1:33">
      <c r="A13" s="9">
        <v>9</v>
      </c>
      <c r="B13" s="12"/>
      <c r="C13" s="12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="7" customFormat="1" ht="14.25" spans="1:33">
      <c r="A14" s="9">
        <v>10</v>
      </c>
      <c r="B14" s="12"/>
      <c r="C14" s="12"/>
      <c r="D14" s="12"/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="7" customFormat="1" ht="14.25" spans="1:33">
      <c r="A15" s="9" t="s">
        <v>137</v>
      </c>
      <c r="B15" s="9"/>
      <c r="C15" s="12"/>
      <c r="D15" s="12"/>
      <c r="E15" s="12"/>
      <c r="F15" s="12"/>
      <c r="G15" s="13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="7" customFormat="1" ht="14.25" spans="1:1">
      <c r="A16" s="7" t="s">
        <v>970</v>
      </c>
    </row>
    <row r="17" s="7" customFormat="1" ht="14.25" spans="1:17">
      <c r="A17" s="7" t="e">
        <f>#REF!</f>
        <v>#REF!</v>
      </c>
      <c r="E17" s="7" t="e">
        <f>#REF!</f>
        <v>#REF!</v>
      </c>
      <c r="H17" s="7" t="e">
        <f>#REF!</f>
        <v>#REF!</v>
      </c>
      <c r="K17" s="7" t="e">
        <f>#REF!</f>
        <v>#REF!</v>
      </c>
      <c r="Q17" s="7" t="s">
        <v>45</v>
      </c>
    </row>
  </sheetData>
  <mergeCells count="20">
    <mergeCell ref="A1:AE1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H17"/>
  <sheetViews>
    <sheetView topLeftCell="B1" workbookViewId="0">
      <selection activeCell="B4" sqref="B4"/>
    </sheetView>
  </sheetViews>
  <sheetFormatPr defaultColWidth="9" defaultRowHeight="13.5"/>
  <cols>
    <col min="1" max="1" width="5.375" customWidth="1"/>
    <col min="2" max="2" width="14.25" customWidth="1"/>
    <col min="3" max="3" width="17.25" customWidth="1"/>
    <col min="4" max="4" width="13" customWidth="1"/>
    <col min="5" max="6" width="13.875" customWidth="1"/>
    <col min="7" max="7" width="14.625" customWidth="1"/>
    <col min="8" max="9" width="16.25" customWidth="1"/>
    <col min="10" max="10" width="15.625" customWidth="1"/>
    <col min="16" max="21" width="7.5" customWidth="1"/>
    <col min="22" max="22" width="9.5" customWidth="1"/>
  </cols>
  <sheetData>
    <row r="1" ht="34.5" customHeight="1" spans="1:31">
      <c r="A1" s="2" t="s">
        <v>1956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="7" customFormat="1" ht="39" customHeight="1" spans="1:31">
      <c r="A2" s="4" t="e">
        <f>#REF!</f>
        <v>#REF!</v>
      </c>
      <c r="B2" s="4"/>
      <c r="C2" s="5"/>
      <c r="D2" s="6"/>
      <c r="G2" s="8"/>
      <c r="J2" s="14" t="e">
        <f>#REF!</f>
        <v>#REF!</v>
      </c>
      <c r="K2" s="8"/>
      <c r="L2" s="8"/>
      <c r="P2" s="8" t="s">
        <v>184</v>
      </c>
      <c r="AE2" s="8" t="s">
        <v>125</v>
      </c>
    </row>
    <row r="3" s="7" customFormat="1" ht="18.75" customHeight="1" spans="1:33">
      <c r="A3" s="149" t="s">
        <v>1</v>
      </c>
      <c r="B3" s="149" t="s">
        <v>185</v>
      </c>
      <c r="C3" s="149"/>
      <c r="D3" s="149" t="s">
        <v>135</v>
      </c>
      <c r="E3" s="149" t="s">
        <v>972</v>
      </c>
      <c r="F3" s="149" t="s">
        <v>973</v>
      </c>
      <c r="G3" s="149" t="s">
        <v>974</v>
      </c>
      <c r="H3" s="149" t="s">
        <v>975</v>
      </c>
      <c r="I3" s="149" t="s">
        <v>1951</v>
      </c>
      <c r="J3" s="149" t="s">
        <v>977</v>
      </c>
      <c r="K3" s="149" t="s">
        <v>978</v>
      </c>
      <c r="L3" s="152" t="s">
        <v>186</v>
      </c>
      <c r="M3" s="152"/>
      <c r="N3" s="152"/>
      <c r="O3" s="152" t="s">
        <v>187</v>
      </c>
      <c r="P3" s="152"/>
      <c r="Q3" s="152"/>
      <c r="R3" s="152" t="s">
        <v>188</v>
      </c>
      <c r="S3" s="152"/>
      <c r="T3" s="152"/>
      <c r="U3" s="152" t="s">
        <v>189</v>
      </c>
      <c r="V3" s="152"/>
      <c r="W3" s="152"/>
      <c r="X3" s="154" t="s">
        <v>979</v>
      </c>
      <c r="Y3" s="154"/>
      <c r="Z3" s="154"/>
      <c r="AA3" s="154"/>
      <c r="AB3" s="154"/>
      <c r="AC3" s="154"/>
      <c r="AD3" s="154"/>
      <c r="AE3" s="149" t="s">
        <v>980</v>
      </c>
      <c r="AF3" s="155" t="s">
        <v>981</v>
      </c>
      <c r="AG3" s="149" t="s">
        <v>24</v>
      </c>
    </row>
    <row r="4" s="7" customFormat="1" ht="15.75" spans="1:33">
      <c r="A4" s="149">
        <v>1</v>
      </c>
      <c r="B4" s="150" t="s">
        <v>1955</v>
      </c>
      <c r="C4" s="151" t="s">
        <v>983</v>
      </c>
      <c r="D4" s="149"/>
      <c r="E4" s="149"/>
      <c r="F4" s="149"/>
      <c r="G4" s="149"/>
      <c r="H4" s="149"/>
      <c r="I4" s="149"/>
      <c r="J4" s="149"/>
      <c r="K4" s="149"/>
      <c r="L4" s="153" t="s">
        <v>191</v>
      </c>
      <c r="M4" s="153" t="s">
        <v>192</v>
      </c>
      <c r="N4" s="153" t="s">
        <v>34</v>
      </c>
      <c r="O4" s="153" t="s">
        <v>191</v>
      </c>
      <c r="P4" s="153" t="s">
        <v>192</v>
      </c>
      <c r="Q4" s="153" t="s">
        <v>34</v>
      </c>
      <c r="R4" s="153" t="s">
        <v>191</v>
      </c>
      <c r="S4" s="153" t="s">
        <v>192</v>
      </c>
      <c r="T4" s="153" t="s">
        <v>34</v>
      </c>
      <c r="U4" s="153" t="s">
        <v>191</v>
      </c>
      <c r="V4" s="153" t="s">
        <v>192</v>
      </c>
      <c r="W4" s="153" t="s">
        <v>34</v>
      </c>
      <c r="X4" s="154" t="s">
        <v>984</v>
      </c>
      <c r="Y4" s="154" t="s">
        <v>985</v>
      </c>
      <c r="Z4" s="154" t="s">
        <v>986</v>
      </c>
      <c r="AA4" s="154" t="s">
        <v>987</v>
      </c>
      <c r="AB4" s="154" t="s">
        <v>988</v>
      </c>
      <c r="AC4" s="154" t="s">
        <v>989</v>
      </c>
      <c r="AD4" s="156" t="s">
        <v>990</v>
      </c>
      <c r="AE4" s="149"/>
      <c r="AF4" s="155"/>
      <c r="AG4" s="149"/>
    </row>
    <row r="5" s="7" customFormat="1" ht="14.25" spans="1:34">
      <c r="A5" s="9">
        <v>1</v>
      </c>
      <c r="B5" s="12"/>
      <c r="C5" s="12"/>
      <c r="D5" s="12"/>
      <c r="E5" s="12"/>
      <c r="F5" s="12"/>
      <c r="G5" s="149"/>
      <c r="H5" s="149"/>
      <c r="I5" s="149"/>
      <c r="J5" s="149"/>
      <c r="K5" s="12"/>
      <c r="L5" s="12"/>
      <c r="M5" s="12"/>
      <c r="N5" s="12"/>
      <c r="O5" s="12"/>
      <c r="P5" s="12"/>
      <c r="Q5" s="12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94"/>
    </row>
    <row r="6" s="7" customFormat="1" ht="14.25" spans="1:34">
      <c r="A6" s="9">
        <v>2</v>
      </c>
      <c r="B6" s="12"/>
      <c r="C6" s="12"/>
      <c r="D6" s="12"/>
      <c r="E6" s="12"/>
      <c r="F6" s="12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f t="shared" ref="R6:R14" si="0">IF((O6-L6)&gt;0,O6-L6,0)</f>
        <v>0</v>
      </c>
      <c r="S6" s="12"/>
      <c r="T6" s="12">
        <f t="shared" ref="T6:T14" si="1">IF((Q6-N6)&gt;0,Q6-N6,0)</f>
        <v>0</v>
      </c>
      <c r="U6" s="12">
        <f t="shared" ref="U6:U14" si="2">IF((O6-L6)&lt;0,O6-L6,0)</f>
        <v>0</v>
      </c>
      <c r="V6" s="12"/>
      <c r="W6" s="12">
        <f t="shared" ref="W6:W14" si="3">IF((Q6-N6)&lt;0,Q6-N6,0)</f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94"/>
    </row>
    <row r="7" s="7" customFormat="1" ht="14.25" spans="1:34">
      <c r="A7" s="9">
        <v>3</v>
      </c>
      <c r="B7" s="12"/>
      <c r="C7" s="12"/>
      <c r="D7" s="12"/>
      <c r="E7" s="12"/>
      <c r="F7" s="12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94"/>
    </row>
    <row r="8" s="7" customFormat="1" ht="14.25" spans="1:34">
      <c r="A8" s="9">
        <v>4</v>
      </c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94"/>
    </row>
    <row r="9" s="7" customFormat="1" ht="14.25" spans="1:34">
      <c r="A9" s="9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94"/>
    </row>
    <row r="10" s="7" customFormat="1" ht="14.25" spans="1:34">
      <c r="A10" s="9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94"/>
    </row>
    <row r="11" s="7" customFormat="1" ht="14.25" spans="1:33">
      <c r="A11" s="9">
        <v>7</v>
      </c>
      <c r="B11" s="12"/>
      <c r="C11" s="12"/>
      <c r="D11" s="12"/>
      <c r="E11" s="12"/>
      <c r="F11" s="12"/>
      <c r="G11" s="13"/>
      <c r="H11" s="12"/>
      <c r="I11" s="12"/>
      <c r="J11" s="17"/>
      <c r="K11" s="12"/>
      <c r="L11" s="12"/>
      <c r="M11" s="12"/>
      <c r="N11" s="12"/>
      <c r="O11" s="12"/>
      <c r="P11" s="12"/>
      <c r="Q11" s="12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="7" customFormat="1" ht="14.25" spans="1:33">
      <c r="A12" s="9">
        <v>8</v>
      </c>
      <c r="B12" s="12"/>
      <c r="C12" s="12"/>
      <c r="D12" s="12"/>
      <c r="E12" s="12"/>
      <c r="F12" s="12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="7" customFormat="1" ht="14.25" spans="1:33">
      <c r="A13" s="9">
        <v>9</v>
      </c>
      <c r="B13" s="12"/>
      <c r="C13" s="12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="7" customFormat="1" ht="14.25" spans="1:33">
      <c r="A14" s="9">
        <v>10</v>
      </c>
      <c r="B14" s="12"/>
      <c r="C14" s="12"/>
      <c r="D14" s="12"/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f t="shared" si="0"/>
        <v>0</v>
      </c>
      <c r="S14" s="12"/>
      <c r="T14" s="12">
        <f t="shared" si="1"/>
        <v>0</v>
      </c>
      <c r="U14" s="12">
        <f t="shared" si="2"/>
        <v>0</v>
      </c>
      <c r="V14" s="12"/>
      <c r="W14" s="12">
        <f t="shared" si="3"/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="7" customFormat="1" ht="14.25" spans="1:33">
      <c r="A15" s="9" t="s">
        <v>137</v>
      </c>
      <c r="B15" s="9"/>
      <c r="C15" s="12"/>
      <c r="D15" s="12"/>
      <c r="E15" s="12"/>
      <c r="F15" s="12"/>
      <c r="G15" s="13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="7" customFormat="1" ht="14.25" spans="1:1">
      <c r="A16" s="7" t="s">
        <v>970</v>
      </c>
    </row>
    <row r="17" s="7" customFormat="1" ht="14.25" spans="1:14">
      <c r="A17" s="7" t="e">
        <f>#REF!</f>
        <v>#REF!</v>
      </c>
      <c r="E17" s="7" t="e">
        <f>#REF!</f>
        <v>#REF!</v>
      </c>
      <c r="H17" s="7" t="e">
        <f>#REF!</f>
        <v>#REF!</v>
      </c>
      <c r="J17" s="7" t="e">
        <f>#REF!</f>
        <v>#REF!</v>
      </c>
      <c r="N17" s="7" t="s">
        <v>45</v>
      </c>
    </row>
  </sheetData>
  <mergeCells count="20">
    <mergeCell ref="A1:AE1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M18"/>
  <sheetViews>
    <sheetView workbookViewId="0">
      <pane ySplit="4" topLeftCell="A5" activePane="bottomLeft" state="frozen"/>
      <selection/>
      <selection pane="bottomLeft" activeCell="E2" sqref="E2"/>
    </sheetView>
  </sheetViews>
  <sheetFormatPr defaultColWidth="9" defaultRowHeight="13.5"/>
  <cols>
    <col min="1" max="1" width="5.375" customWidth="1"/>
    <col min="2" max="2" width="11.75" customWidth="1"/>
    <col min="3" max="3" width="9.625" customWidth="1"/>
    <col min="4" max="4" width="10.625" customWidth="1"/>
    <col min="5" max="5" width="12.75" customWidth="1"/>
    <col min="6" max="6" width="10.375"/>
    <col min="8" max="9" width="10.375" customWidth="1"/>
    <col min="10" max="10" width="7.5" customWidth="1"/>
    <col min="11" max="11" width="12.625" customWidth="1"/>
    <col min="12" max="12" width="11.5" customWidth="1"/>
    <col min="13" max="13" width="13.75" customWidth="1"/>
  </cols>
  <sheetData>
    <row r="1" ht="34.5" customHeight="1" spans="1:13">
      <c r="A1" s="2" t="s">
        <v>1957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7" customFormat="1" ht="39" customHeight="1" spans="1:11">
      <c r="A2" s="4" t="str">
        <f>[6]封面!A5</f>
        <v>单位名称：*****</v>
      </c>
      <c r="B2" s="4"/>
      <c r="C2" s="6"/>
      <c r="D2" s="8"/>
      <c r="E2" s="14" t="str">
        <f>[6]封面!A6</f>
        <v>清查基准日：年 月 日</v>
      </c>
      <c r="K2" s="8" t="s">
        <v>184</v>
      </c>
    </row>
    <row r="3" s="7" customFormat="1" ht="18.75" customHeight="1" spans="1:13">
      <c r="A3" s="9" t="s">
        <v>1</v>
      </c>
      <c r="B3" s="9" t="s">
        <v>185</v>
      </c>
      <c r="C3" s="9" t="s">
        <v>135</v>
      </c>
      <c r="D3" s="9" t="s">
        <v>974</v>
      </c>
      <c r="E3" s="9" t="s">
        <v>1951</v>
      </c>
      <c r="F3" s="15" t="s">
        <v>186</v>
      </c>
      <c r="G3" s="15"/>
      <c r="H3" s="15"/>
      <c r="I3" s="15" t="s">
        <v>187</v>
      </c>
      <c r="J3" s="15"/>
      <c r="K3" s="15"/>
      <c r="L3" s="15" t="s">
        <v>188</v>
      </c>
      <c r="M3" s="15"/>
    </row>
    <row r="4" s="7" customFormat="1" ht="15.75" spans="1:13">
      <c r="A4" s="9">
        <v>1</v>
      </c>
      <c r="B4" s="10" t="s">
        <v>1952</v>
      </c>
      <c r="C4" s="9"/>
      <c r="D4" s="9"/>
      <c r="E4" s="9"/>
      <c r="F4" s="16" t="s">
        <v>191</v>
      </c>
      <c r="G4" s="16" t="s">
        <v>192</v>
      </c>
      <c r="H4" s="16" t="s">
        <v>34</v>
      </c>
      <c r="I4" s="16" t="s">
        <v>191</v>
      </c>
      <c r="J4" s="16" t="s">
        <v>192</v>
      </c>
      <c r="K4" s="16" t="s">
        <v>34</v>
      </c>
      <c r="L4" s="16" t="s">
        <v>191</v>
      </c>
      <c r="M4" s="16" t="s">
        <v>34</v>
      </c>
    </row>
    <row r="5" s="144" customFormat="1" ht="12" spans="1:13">
      <c r="A5" s="126">
        <v>1</v>
      </c>
      <c r="B5" s="140" t="s">
        <v>962</v>
      </c>
      <c r="C5" s="140" t="s">
        <v>1958</v>
      </c>
      <c r="D5" s="145" t="s">
        <v>1959</v>
      </c>
      <c r="E5" s="132" t="s">
        <v>1960</v>
      </c>
      <c r="F5" s="140">
        <v>4214.144</v>
      </c>
      <c r="G5" s="140">
        <v>23.8938</v>
      </c>
      <c r="H5" s="140">
        <v>100691.91</v>
      </c>
      <c r="I5" s="140">
        <v>3771.22</v>
      </c>
      <c r="J5" s="140">
        <f>G5</f>
        <v>23.8938</v>
      </c>
      <c r="K5" s="148">
        <f>I5*J5</f>
        <v>90108.776436</v>
      </c>
      <c r="L5" s="140">
        <f>I5-F5</f>
        <v>-442.924</v>
      </c>
      <c r="M5" s="148">
        <f>K5-H5</f>
        <v>-10583.133564</v>
      </c>
    </row>
    <row r="6" s="144" customFormat="1" ht="12" spans="1:13">
      <c r="A6" s="126">
        <v>2</v>
      </c>
      <c r="B6" s="140" t="s">
        <v>964</v>
      </c>
      <c r="C6" s="140" t="s">
        <v>1961</v>
      </c>
      <c r="D6" s="145" t="s">
        <v>1959</v>
      </c>
      <c r="E6" s="146" t="s">
        <v>1960</v>
      </c>
      <c r="F6" s="140">
        <v>21606.22</v>
      </c>
      <c r="G6" s="140">
        <v>22.1239</v>
      </c>
      <c r="H6" s="140">
        <v>478013.85</v>
      </c>
      <c r="I6" s="140">
        <v>15901.15</v>
      </c>
      <c r="J6" s="140">
        <f>G6</f>
        <v>22.1239</v>
      </c>
      <c r="K6" s="148">
        <f>I6*J6</f>
        <v>351795.452485</v>
      </c>
      <c r="L6" s="140">
        <f>I6-F6</f>
        <v>-5705.07</v>
      </c>
      <c r="M6" s="148">
        <f>K6-H6</f>
        <v>-126218.397515</v>
      </c>
    </row>
    <row r="7" s="28" customFormat="1" ht="12" spans="1:13">
      <c r="A7" s="126">
        <v>3</v>
      </c>
      <c r="B7" s="140" t="s">
        <v>962</v>
      </c>
      <c r="C7" s="140" t="s">
        <v>1958</v>
      </c>
      <c r="D7" s="145" t="s">
        <v>1959</v>
      </c>
      <c r="E7" s="132" t="s">
        <v>1962</v>
      </c>
      <c r="F7" s="140">
        <v>888.728</v>
      </c>
      <c r="G7" s="140">
        <v>23.8938</v>
      </c>
      <c r="H7" s="140">
        <v>21235.09</v>
      </c>
      <c r="I7" s="140">
        <v>1721.48</v>
      </c>
      <c r="J7" s="140">
        <f>G7</f>
        <v>23.8938</v>
      </c>
      <c r="K7" s="148">
        <f>I7*J7</f>
        <v>41132.698824</v>
      </c>
      <c r="L7" s="140">
        <f t="shared" ref="L7:L13" si="0">IF((I7-F7)&gt;0,I7-F7,0)</f>
        <v>832.752</v>
      </c>
      <c r="M7" s="140">
        <f t="shared" ref="M7:M13" si="1">IF((K7-H7)&gt;0,K7-H7,0)</f>
        <v>19897.608824</v>
      </c>
    </row>
    <row r="8" s="28" customFormat="1" ht="12" spans="1:13">
      <c r="A8" s="126">
        <v>4</v>
      </c>
      <c r="B8" s="140" t="s">
        <v>964</v>
      </c>
      <c r="C8" s="140" t="s">
        <v>1961</v>
      </c>
      <c r="D8" s="145" t="s">
        <v>1959</v>
      </c>
      <c r="E8" s="132" t="s">
        <v>1962</v>
      </c>
      <c r="F8" s="135">
        <v>5974.48</v>
      </c>
      <c r="G8" s="140">
        <v>22.1239</v>
      </c>
      <c r="H8" s="140">
        <v>132178.8</v>
      </c>
      <c r="I8" s="140">
        <v>8779.76</v>
      </c>
      <c r="J8" s="140">
        <f>G8</f>
        <v>22.1239</v>
      </c>
      <c r="K8" s="148">
        <f>I8*J8</f>
        <v>194242.532264</v>
      </c>
      <c r="L8" s="140">
        <f t="shared" si="0"/>
        <v>2805.28</v>
      </c>
      <c r="M8" s="140">
        <f t="shared" si="1"/>
        <v>62063.732264</v>
      </c>
    </row>
    <row r="9" s="28" customFormat="1" ht="12" spans="1:13">
      <c r="A9" s="126">
        <v>5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>
        <f t="shared" si="0"/>
        <v>0</v>
      </c>
      <c r="M9" s="140">
        <f t="shared" si="1"/>
        <v>0</v>
      </c>
    </row>
    <row r="10" s="28" customFormat="1" ht="12" spans="1:13">
      <c r="A10" s="126">
        <v>6</v>
      </c>
      <c r="B10" s="140"/>
      <c r="C10" s="140"/>
      <c r="D10" s="140"/>
      <c r="E10" s="147"/>
      <c r="F10" s="140"/>
      <c r="G10" s="140"/>
      <c r="H10" s="140"/>
      <c r="I10" s="140"/>
      <c r="J10" s="140"/>
      <c r="K10" s="140"/>
      <c r="L10" s="140">
        <f t="shared" si="0"/>
        <v>0</v>
      </c>
      <c r="M10" s="140">
        <f t="shared" si="1"/>
        <v>0</v>
      </c>
    </row>
    <row r="11" s="28" customFormat="1" ht="12" spans="1:13">
      <c r="A11" s="126">
        <v>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>
        <f t="shared" si="0"/>
        <v>0</v>
      </c>
      <c r="M11" s="140">
        <f t="shared" si="1"/>
        <v>0</v>
      </c>
    </row>
    <row r="12" s="28" customFormat="1" ht="12" spans="1:13">
      <c r="A12" s="126">
        <v>8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>
        <f t="shared" si="0"/>
        <v>0</v>
      </c>
      <c r="M12" s="140">
        <f t="shared" si="1"/>
        <v>0</v>
      </c>
    </row>
    <row r="13" s="7" customFormat="1" ht="14.25" spans="1:13">
      <c r="A13" s="9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>
        <f t="shared" si="0"/>
        <v>0</v>
      </c>
      <c r="M13" s="12">
        <f t="shared" si="1"/>
        <v>0</v>
      </c>
    </row>
    <row r="14" s="28" customFormat="1" ht="12" spans="1:13">
      <c r="A14" s="126" t="s">
        <v>137</v>
      </c>
      <c r="B14" s="126"/>
      <c r="C14" s="140"/>
      <c r="D14" s="140"/>
      <c r="E14" s="140"/>
      <c r="F14" s="140">
        <f t="shared" ref="F14:I14" si="2">SUM(F5:F13)</f>
        <v>32683.572</v>
      </c>
      <c r="G14" s="140"/>
      <c r="H14" s="140">
        <f t="shared" si="2"/>
        <v>732119.65</v>
      </c>
      <c r="I14" s="148">
        <f t="shared" si="2"/>
        <v>30173.61</v>
      </c>
      <c r="J14" s="148"/>
      <c r="K14" s="148">
        <f>SUM(K5:K13)</f>
        <v>677279.460009</v>
      </c>
      <c r="L14" s="148">
        <f>SUM(L5:L13)</f>
        <v>-2509.962</v>
      </c>
      <c r="M14" s="148">
        <f>SUM(M5:M13)</f>
        <v>-54840.189991</v>
      </c>
    </row>
    <row r="15" s="7" customFormat="1" ht="14.25" spans="1:1">
      <c r="A15" s="7" t="s">
        <v>970</v>
      </c>
    </row>
    <row r="16" s="7" customFormat="1" ht="14.25" spans="1:7">
      <c r="A16" s="7" t="str">
        <f>[6]封面!A8</f>
        <v>单位总经理：***</v>
      </c>
      <c r="E16" s="7" t="str">
        <f>[6]封面!A11</f>
        <v>会计审核人：***</v>
      </c>
      <c r="G16" s="7" t="str">
        <f>[6]封面!A10</f>
        <v>单位物资部门负责人：***</v>
      </c>
    </row>
    <row r="18" spans="1:1">
      <c r="A18" t="s">
        <v>1963</v>
      </c>
    </row>
  </sheetData>
  <mergeCells count="9">
    <mergeCell ref="A1:M1"/>
    <mergeCell ref="F3:H3"/>
    <mergeCell ref="I3:K3"/>
    <mergeCell ref="L3:M3"/>
    <mergeCell ref="A14:B14"/>
    <mergeCell ref="A3:A4"/>
    <mergeCell ref="C3:C4"/>
    <mergeCell ref="D3:D4"/>
    <mergeCell ref="E3:E4"/>
  </mergeCells>
  <printOptions horizontalCentered="1" verticalCentered="1"/>
  <pageMargins left="0.306944444444444" right="0.306944444444444" top="0.751388888888889" bottom="0.751388888888889" header="0.298611111111111" footer="0.298611111111111"/>
  <pageSetup paperSize="9" scale="95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G17"/>
  <sheetViews>
    <sheetView workbookViewId="0">
      <pane ySplit="4" topLeftCell="A5" activePane="bottomLeft" state="frozen"/>
      <selection/>
      <selection pane="bottomLeft" activeCell="M36" sqref="M36"/>
    </sheetView>
  </sheetViews>
  <sheetFormatPr defaultColWidth="9" defaultRowHeight="13.5"/>
  <cols>
    <col min="1" max="1" width="5.375" customWidth="1"/>
    <col min="2" max="2" width="11.75" customWidth="1"/>
    <col min="3" max="3" width="14.125" customWidth="1"/>
    <col min="4" max="4" width="13" customWidth="1"/>
    <col min="5" max="6" width="13.875" customWidth="1"/>
    <col min="7" max="7" width="14.625" customWidth="1"/>
    <col min="8" max="9" width="16.25" customWidth="1"/>
    <col min="10" max="10" width="15.625" customWidth="1"/>
    <col min="14" max="17" width="7.5" customWidth="1"/>
    <col min="18" max="18" width="9.5" customWidth="1"/>
  </cols>
  <sheetData>
    <row r="1" ht="34.5" customHeight="1" spans="1:26">
      <c r="A1" s="143" t="s">
        <v>1964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="7" customFormat="1" ht="39" customHeight="1" spans="1:26">
      <c r="A2" s="4" t="e">
        <f>#REF!</f>
        <v>#REF!</v>
      </c>
      <c r="B2" s="4"/>
      <c r="C2" s="5"/>
      <c r="D2" s="6"/>
      <c r="G2" s="8"/>
      <c r="I2" s="14" t="e">
        <f>#REF!</f>
        <v>#REF!</v>
      </c>
      <c r="K2" s="8"/>
      <c r="Q2" s="8" t="s">
        <v>184</v>
      </c>
      <c r="Z2" s="8" t="s">
        <v>125</v>
      </c>
    </row>
    <row r="3" s="7" customFormat="1" ht="18.75" customHeight="1" spans="1:33">
      <c r="A3" s="9" t="s">
        <v>1</v>
      </c>
      <c r="B3" s="9" t="s">
        <v>185</v>
      </c>
      <c r="C3" s="9"/>
      <c r="D3" s="9" t="s">
        <v>135</v>
      </c>
      <c r="E3" s="9" t="s">
        <v>972</v>
      </c>
      <c r="F3" s="9" t="s">
        <v>973</v>
      </c>
      <c r="G3" s="9" t="s">
        <v>974</v>
      </c>
      <c r="H3" s="9" t="s">
        <v>975</v>
      </c>
      <c r="I3" s="9" t="s">
        <v>1951</v>
      </c>
      <c r="J3" s="9" t="s">
        <v>977</v>
      </c>
      <c r="K3" s="9" t="s">
        <v>978</v>
      </c>
      <c r="L3" s="15" t="s">
        <v>186</v>
      </c>
      <c r="M3" s="15"/>
      <c r="N3" s="15"/>
      <c r="O3" s="15" t="s">
        <v>187</v>
      </c>
      <c r="P3" s="15"/>
      <c r="Q3" s="15"/>
      <c r="R3" s="15" t="s">
        <v>188</v>
      </c>
      <c r="S3" s="15"/>
      <c r="T3" s="15"/>
      <c r="U3" s="15" t="s">
        <v>189</v>
      </c>
      <c r="V3" s="15"/>
      <c r="W3" s="15"/>
      <c r="X3" s="17" t="s">
        <v>979</v>
      </c>
      <c r="Y3" s="17"/>
      <c r="Z3" s="17"/>
      <c r="AA3" s="17"/>
      <c r="AB3" s="17"/>
      <c r="AC3" s="17"/>
      <c r="AD3" s="17"/>
      <c r="AE3" s="9" t="s">
        <v>980</v>
      </c>
      <c r="AF3" s="18" t="s">
        <v>981</v>
      </c>
      <c r="AG3" s="9" t="s">
        <v>24</v>
      </c>
    </row>
    <row r="4" s="7" customFormat="1" ht="15.75" spans="1:33">
      <c r="A4" s="9">
        <v>1</v>
      </c>
      <c r="B4" s="10" t="s">
        <v>1952</v>
      </c>
      <c r="C4" s="11" t="s">
        <v>983</v>
      </c>
      <c r="D4" s="9"/>
      <c r="E4" s="9"/>
      <c r="F4" s="9"/>
      <c r="G4" s="9"/>
      <c r="H4" s="9"/>
      <c r="I4" s="9"/>
      <c r="J4" s="9"/>
      <c r="K4" s="9"/>
      <c r="L4" s="16" t="s">
        <v>191</v>
      </c>
      <c r="M4" s="16" t="s">
        <v>192</v>
      </c>
      <c r="N4" s="16" t="s">
        <v>34</v>
      </c>
      <c r="O4" s="16" t="s">
        <v>191</v>
      </c>
      <c r="P4" s="16" t="s">
        <v>192</v>
      </c>
      <c r="Q4" s="16" t="s">
        <v>34</v>
      </c>
      <c r="R4" s="16" t="s">
        <v>191</v>
      </c>
      <c r="S4" s="16" t="s">
        <v>192</v>
      </c>
      <c r="T4" s="16" t="s">
        <v>34</v>
      </c>
      <c r="U4" s="16" t="s">
        <v>191</v>
      </c>
      <c r="V4" s="16" t="s">
        <v>192</v>
      </c>
      <c r="W4" s="16" t="s">
        <v>34</v>
      </c>
      <c r="X4" s="17" t="s">
        <v>984</v>
      </c>
      <c r="Y4" s="17" t="s">
        <v>985</v>
      </c>
      <c r="Z4" s="17" t="s">
        <v>986</v>
      </c>
      <c r="AA4" s="17" t="s">
        <v>987</v>
      </c>
      <c r="AB4" s="17" t="s">
        <v>988</v>
      </c>
      <c r="AC4" s="17" t="s">
        <v>989</v>
      </c>
      <c r="AD4" s="19" t="s">
        <v>990</v>
      </c>
      <c r="AE4" s="9"/>
      <c r="AF4" s="18"/>
      <c r="AG4" s="9"/>
    </row>
    <row r="5" s="7" customFormat="1" ht="14.25" spans="1:33">
      <c r="A5" s="9">
        <v>1</v>
      </c>
      <c r="B5" s="12"/>
      <c r="C5" s="12"/>
      <c r="D5" s="12"/>
      <c r="E5" s="12"/>
      <c r="F5" s="9"/>
      <c r="G5" s="9"/>
      <c r="H5" s="9"/>
      <c r="I5" s="9"/>
      <c r="J5" s="12"/>
      <c r="K5" s="12"/>
      <c r="L5" s="12"/>
      <c r="M5" s="12"/>
      <c r="N5" s="12"/>
      <c r="O5" s="12"/>
      <c r="P5" s="12"/>
      <c r="Q5" s="12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="7" customFormat="1" ht="14.25" spans="1:33">
      <c r="A6" s="9">
        <v>2</v>
      </c>
      <c r="B6" s="12"/>
      <c r="C6" s="12"/>
      <c r="D6" s="12"/>
      <c r="E6" s="12"/>
      <c r="F6" s="1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f t="shared" ref="R6:R14" si="0">IF((O6-L6)&gt;0,O6-L6,0)</f>
        <v>0</v>
      </c>
      <c r="S6" s="12"/>
      <c r="T6" s="12">
        <f t="shared" ref="T6:T14" si="1">IF((Q6-N6)&gt;0,Q6-N6,0)</f>
        <v>0</v>
      </c>
      <c r="U6" s="12">
        <f t="shared" ref="U6:U14" si="2">IF((O6-L6)&lt;0,O6-L6,0)</f>
        <v>0</v>
      </c>
      <c r="V6" s="12"/>
      <c r="W6" s="12">
        <f t="shared" ref="W6:W14" si="3">IF((Q6-N6)&lt;0,Q6-N6,0)</f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="7" customFormat="1" ht="14.25" spans="1:33">
      <c r="A7" s="9">
        <v>3</v>
      </c>
      <c r="B7" s="12"/>
      <c r="C7" s="12"/>
      <c r="D7" s="12"/>
      <c r="E7" s="12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="7" customFormat="1" ht="14.25" spans="1:33">
      <c r="A8" s="9">
        <v>4</v>
      </c>
      <c r="B8" s="12"/>
      <c r="C8" s="12"/>
      <c r="D8" s="12"/>
      <c r="E8" s="12"/>
      <c r="F8" s="1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="7" customFormat="1" ht="14.25" spans="1:33">
      <c r="A9" s="9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="7" customFormat="1" ht="14.25" spans="1:33">
      <c r="A10" s="9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="7" customFormat="1" ht="14.25" spans="1:33">
      <c r="A11" s="9">
        <v>7</v>
      </c>
      <c r="B11" s="12"/>
      <c r="C11" s="12"/>
      <c r="D11" s="12"/>
      <c r="E11" s="12"/>
      <c r="F11" s="13"/>
      <c r="G11" s="12"/>
      <c r="H11" s="12"/>
      <c r="I11" s="17"/>
      <c r="J11" s="12"/>
      <c r="K11" s="12"/>
      <c r="L11" s="12"/>
      <c r="M11" s="12"/>
      <c r="N11" s="12"/>
      <c r="O11" s="12"/>
      <c r="P11" s="12"/>
      <c r="Q11" s="12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="7" customFormat="1" ht="14.25" spans="1:33">
      <c r="A12" s="9">
        <v>8</v>
      </c>
      <c r="B12" s="12"/>
      <c r="C12" s="12"/>
      <c r="D12" s="12"/>
      <c r="E12" s="12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="7" customFormat="1" ht="14.25" spans="1:33">
      <c r="A13" s="9">
        <v>9</v>
      </c>
      <c r="B13" s="12"/>
      <c r="C13" s="12"/>
      <c r="D13" s="12"/>
      <c r="E13" s="12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="7" customFormat="1" ht="14.25" spans="1:33">
      <c r="A14" s="9">
        <v>10</v>
      </c>
      <c r="B14" s="12"/>
      <c r="C14" s="12"/>
      <c r="D14" s="12"/>
      <c r="E14" s="12"/>
      <c r="F14" s="1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f t="shared" si="0"/>
        <v>0</v>
      </c>
      <c r="S14" s="12"/>
      <c r="T14" s="12">
        <f t="shared" si="1"/>
        <v>0</v>
      </c>
      <c r="U14" s="12">
        <f t="shared" si="2"/>
        <v>0</v>
      </c>
      <c r="V14" s="12"/>
      <c r="W14" s="12">
        <f t="shared" si="3"/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="7" customFormat="1" ht="14.25" spans="1:33">
      <c r="A15" s="9" t="s">
        <v>137</v>
      </c>
      <c r="B15" s="9"/>
      <c r="C15" s="12"/>
      <c r="D15" s="12"/>
      <c r="E15" s="12"/>
      <c r="F15" s="13"/>
      <c r="G15" s="12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="7" customFormat="1" ht="14.25" spans="1:1">
      <c r="A16" s="7" t="s">
        <v>970</v>
      </c>
    </row>
    <row r="17" s="7" customFormat="1" ht="14.25" spans="1:19">
      <c r="A17" s="7" t="e">
        <f>#REF!</f>
        <v>#REF!</v>
      </c>
      <c r="E17" s="7" t="e">
        <f>#REF!</f>
        <v>#REF!</v>
      </c>
      <c r="H17" s="7" t="e">
        <f>#REF!</f>
        <v>#REF!</v>
      </c>
      <c r="K17" s="7" t="e">
        <f>#REF!</f>
        <v>#REF!</v>
      </c>
      <c r="S17" s="7" t="s">
        <v>45</v>
      </c>
    </row>
  </sheetData>
  <mergeCells count="20">
    <mergeCell ref="A1:Z1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12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3.5"/>
  <cols>
    <col min="1" max="1" width="5.125" style="74" customWidth="1"/>
    <col min="2" max="2" width="30.5" style="74" customWidth="1"/>
    <col min="3" max="3" width="17.25" style="74" customWidth="1"/>
    <col min="4" max="4" width="16.875" style="74" customWidth="1"/>
    <col min="5" max="5" width="18" style="74" customWidth="1"/>
    <col min="6" max="6" width="18.125" style="74" customWidth="1"/>
    <col min="7" max="7" width="17.375" style="74" customWidth="1"/>
    <col min="8" max="8" width="14.125" style="74" customWidth="1"/>
    <col min="9" max="9" width="17.375" style="74" customWidth="1"/>
    <col min="10" max="10" width="17.75" style="74" customWidth="1"/>
    <col min="11" max="16384" width="9" style="74"/>
  </cols>
  <sheetData>
    <row r="1" ht="36.75" customHeight="1" spans="2:10">
      <c r="B1" s="382" t="s">
        <v>14</v>
      </c>
      <c r="C1" s="345"/>
      <c r="D1" s="345"/>
      <c r="E1" s="345"/>
      <c r="F1" s="345"/>
      <c r="G1" s="345"/>
      <c r="H1" s="345"/>
      <c r="I1" s="345"/>
      <c r="J1" s="118" t="s">
        <v>15</v>
      </c>
    </row>
    <row r="2" s="344" customFormat="1" ht="28.5" customHeight="1" spans="1:10">
      <c r="A2" s="346" t="s">
        <v>1</v>
      </c>
      <c r="B2" s="346" t="s">
        <v>16</v>
      </c>
      <c r="C2" s="346" t="s">
        <v>17</v>
      </c>
      <c r="D2" s="346" t="s">
        <v>18</v>
      </c>
      <c r="E2" s="346" t="s">
        <v>19</v>
      </c>
      <c r="F2" s="346" t="s">
        <v>20</v>
      </c>
      <c r="G2" s="346" t="s">
        <v>21</v>
      </c>
      <c r="H2" s="346" t="s">
        <v>22</v>
      </c>
      <c r="I2" s="346" t="s">
        <v>23</v>
      </c>
      <c r="J2" s="346" t="s">
        <v>24</v>
      </c>
    </row>
    <row r="3" s="118" customFormat="1" ht="20.25" customHeight="1" spans="1:10">
      <c r="A3" s="125">
        <v>1</v>
      </c>
      <c r="B3" s="347"/>
      <c r="C3" s="383"/>
      <c r="D3" s="383"/>
      <c r="E3" s="383">
        <f>C3-D3</f>
        <v>0</v>
      </c>
      <c r="F3" s="383"/>
      <c r="G3" s="383"/>
      <c r="H3" s="383"/>
      <c r="I3" s="383">
        <f>E3+F3-G3-H3</f>
        <v>0</v>
      </c>
      <c r="J3" s="386"/>
    </row>
    <row r="4" s="118" customFormat="1" ht="20.25" customHeight="1" spans="1:10">
      <c r="A4" s="125"/>
      <c r="B4" s="135"/>
      <c r="C4" s="383"/>
      <c r="D4" s="383"/>
      <c r="E4" s="383"/>
      <c r="F4" s="383"/>
      <c r="G4" s="383"/>
      <c r="H4" s="383"/>
      <c r="I4" s="383">
        <f>E4+F4-G4-H4</f>
        <v>0</v>
      </c>
      <c r="J4" s="357"/>
    </row>
    <row r="5" ht="34.5" customHeight="1" spans="1:10">
      <c r="A5" s="349"/>
      <c r="B5" s="125" t="s">
        <v>25</v>
      </c>
      <c r="C5" s="384">
        <f t="shared" ref="C5:I5" si="0">SUM(C3:C4)</f>
        <v>0</v>
      </c>
      <c r="D5" s="384">
        <f t="shared" si="0"/>
        <v>0</v>
      </c>
      <c r="E5" s="384">
        <f t="shared" si="0"/>
        <v>0</v>
      </c>
      <c r="F5" s="384">
        <f t="shared" si="0"/>
        <v>0</v>
      </c>
      <c r="G5" s="384">
        <f t="shared" si="0"/>
        <v>0</v>
      </c>
      <c r="H5" s="384">
        <f t="shared" si="0"/>
        <v>0</v>
      </c>
      <c r="I5" s="384">
        <f t="shared" si="0"/>
        <v>0</v>
      </c>
      <c r="J5" s="349"/>
    </row>
    <row r="6" ht="34.5" customHeight="1" spans="1:10">
      <c r="A6" s="350"/>
      <c r="B6" s="285"/>
      <c r="C6" s="385"/>
      <c r="D6" s="385"/>
      <c r="E6" s="385"/>
      <c r="F6" s="385"/>
      <c r="G6" s="385"/>
      <c r="H6" s="385"/>
      <c r="I6" s="385"/>
      <c r="J6" s="350"/>
    </row>
    <row r="7" ht="45.75" customHeight="1" spans="1:10">
      <c r="A7" s="350"/>
      <c r="B7" s="285"/>
      <c r="C7" s="385"/>
      <c r="D7" s="385"/>
      <c r="E7" s="385"/>
      <c r="F7" s="385"/>
      <c r="G7" s="385"/>
      <c r="H7" s="385"/>
      <c r="I7" s="385"/>
      <c r="J7" s="350"/>
    </row>
    <row r="8" ht="34.5" customHeight="1" spans="1:10">
      <c r="A8" s="350"/>
      <c r="B8" s="285"/>
      <c r="C8" s="385"/>
      <c r="D8" s="385"/>
      <c r="E8" s="385"/>
      <c r="F8" s="385"/>
      <c r="G8" s="385"/>
      <c r="H8" s="385"/>
      <c r="I8" s="385"/>
      <c r="J8" s="350"/>
    </row>
    <row r="9" ht="34.5" customHeight="1" spans="1:10">
      <c r="A9" s="350"/>
      <c r="B9" s="285"/>
      <c r="C9" s="385"/>
      <c r="D9" s="385"/>
      <c r="E9" s="385"/>
      <c r="F9" s="385"/>
      <c r="G9" s="385"/>
      <c r="H9" s="385"/>
      <c r="I9" s="385"/>
      <c r="J9" s="350"/>
    </row>
    <row r="10" ht="34.5" customHeight="1" spans="1:10">
      <c r="A10" s="350"/>
      <c r="B10" s="285"/>
      <c r="C10" s="385"/>
      <c r="D10" s="385"/>
      <c r="E10" s="385"/>
      <c r="F10" s="385"/>
      <c r="G10" s="385"/>
      <c r="H10" s="385"/>
      <c r="I10" s="385"/>
      <c r="J10" s="350"/>
    </row>
    <row r="11" ht="34.5" customHeight="1" spans="1:10">
      <c r="A11" s="350"/>
      <c r="B11" s="285"/>
      <c r="C11" s="385"/>
      <c r="D11" s="385"/>
      <c r="E11" s="385"/>
      <c r="F11" s="385"/>
      <c r="G11" s="385"/>
      <c r="H11" s="385"/>
      <c r="I11" s="385"/>
      <c r="J11" s="350"/>
    </row>
    <row r="12" ht="409.5" customHeight="1" spans="1:10">
      <c r="A12" s="350"/>
      <c r="B12" s="285"/>
      <c r="C12" s="385"/>
      <c r="D12" s="385"/>
      <c r="E12" s="385"/>
      <c r="F12" s="385"/>
      <c r="G12" s="385"/>
      <c r="H12" s="385"/>
      <c r="I12" s="385"/>
      <c r="J12" s="350"/>
    </row>
  </sheetData>
  <mergeCells count="1">
    <mergeCell ref="B1:I1"/>
  </mergeCells>
  <printOptions horizontalCentered="1"/>
  <pageMargins left="0.393700787401575" right="0.393700787401575" top="0.393700787401575" bottom="0.393700787401575" header="0.31496062992126" footer="0.31496062992126"/>
  <pageSetup paperSize="9" scale="85" orientation="landscape" horizontalDpi="2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M53"/>
  <sheetViews>
    <sheetView workbookViewId="0">
      <pane ySplit="4" topLeftCell="A5" activePane="bottomLeft" state="frozen"/>
      <selection/>
      <selection pane="bottomLeft" activeCell="M55" sqref="M55"/>
    </sheetView>
  </sheetViews>
  <sheetFormatPr defaultColWidth="9" defaultRowHeight="13.5"/>
  <cols>
    <col min="1" max="1" width="5.375" customWidth="1"/>
    <col min="2" max="2" width="11.75" customWidth="1"/>
    <col min="3" max="3" width="34.125" customWidth="1"/>
    <col min="5" max="5" width="10.375"/>
    <col min="6" max="6" width="10.375" customWidth="1"/>
    <col min="7" max="7" width="7.5" customWidth="1"/>
    <col min="8" max="8" width="12.25" customWidth="1"/>
    <col min="9" max="9" width="11.5" customWidth="1"/>
    <col min="10" max="10" width="9.5" customWidth="1"/>
    <col min="11" max="11" width="9.375"/>
    <col min="13" max="13" width="10.375"/>
  </cols>
  <sheetData>
    <row r="1" ht="34.5" customHeight="1" spans="1:13">
      <c r="A1" s="2" t="s">
        <v>1965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7" customFormat="1" ht="39" customHeight="1" spans="1:10">
      <c r="A2" s="4" t="str">
        <f>[6]封面!A5</f>
        <v>单位名称：*****</v>
      </c>
      <c r="B2" s="4"/>
      <c r="C2" s="6"/>
      <c r="I2" s="142" t="s">
        <v>184</v>
      </c>
      <c r="J2" s="142"/>
    </row>
    <row r="3" s="7" customFormat="1" ht="18.75" customHeight="1" spans="1:13">
      <c r="A3" s="9" t="s">
        <v>1</v>
      </c>
      <c r="B3" s="9" t="s">
        <v>185</v>
      </c>
      <c r="C3" s="9" t="s">
        <v>135</v>
      </c>
      <c r="D3" s="15" t="s">
        <v>186</v>
      </c>
      <c r="E3" s="15"/>
      <c r="F3" s="15"/>
      <c r="G3" s="15" t="s">
        <v>187</v>
      </c>
      <c r="H3" s="15"/>
      <c r="I3" s="15"/>
      <c r="J3" s="15" t="s">
        <v>188</v>
      </c>
      <c r="K3" s="15"/>
      <c r="L3" s="15" t="s">
        <v>189</v>
      </c>
      <c r="M3" s="15"/>
    </row>
    <row r="4" s="7" customFormat="1" ht="15.75" spans="1:13">
      <c r="A4" s="9">
        <v>1</v>
      </c>
      <c r="B4" s="10" t="s">
        <v>1952</v>
      </c>
      <c r="C4" s="9"/>
      <c r="D4" s="16" t="s">
        <v>191</v>
      </c>
      <c r="E4" s="16" t="s">
        <v>192</v>
      </c>
      <c r="F4" s="16" t="s">
        <v>34</v>
      </c>
      <c r="G4" s="16" t="s">
        <v>191</v>
      </c>
      <c r="H4" s="16" t="s">
        <v>192</v>
      </c>
      <c r="I4" s="16" t="s">
        <v>34</v>
      </c>
      <c r="J4" s="16" t="s">
        <v>191</v>
      </c>
      <c r="K4" s="16" t="s">
        <v>34</v>
      </c>
      <c r="L4" s="16" t="s">
        <v>191</v>
      </c>
      <c r="M4" s="16" t="s">
        <v>34</v>
      </c>
    </row>
    <row r="5" s="28" customFormat="1" ht="12" spans="1:13">
      <c r="A5" s="126">
        <v>1</v>
      </c>
      <c r="B5" s="140" t="s">
        <v>1966</v>
      </c>
      <c r="C5" s="140" t="s">
        <v>1967</v>
      </c>
      <c r="D5" s="140">
        <v>25</v>
      </c>
      <c r="E5" s="140">
        <v>578.18178</v>
      </c>
      <c r="F5" s="140">
        <v>14454.54</v>
      </c>
      <c r="G5" s="140">
        <v>25</v>
      </c>
      <c r="H5" s="140">
        <f t="shared" ref="H5:H34" si="0">E5</f>
        <v>578.18178</v>
      </c>
      <c r="I5" s="140">
        <f t="shared" ref="I5:I34" si="1">ROUND(G5*H5,2)</f>
        <v>14454.54</v>
      </c>
      <c r="J5" s="140">
        <f t="shared" ref="J5:J34" si="2">IF((G5-D5)&gt;0,G5-D5,0)</f>
        <v>0</v>
      </c>
      <c r="K5" s="140">
        <f t="shared" ref="K5:K34" si="3">IF((I5-F5)&gt;0,I5-F5,0)</f>
        <v>0</v>
      </c>
      <c r="L5" s="140">
        <f t="shared" ref="L5:L34" si="4">IF((G5-D5)&lt;0,G5-D5,0)</f>
        <v>0</v>
      </c>
      <c r="M5" s="140">
        <f t="shared" ref="M5:M34" si="5">IF((I5-F5)&lt;0,I5-F5,0)</f>
        <v>0</v>
      </c>
    </row>
    <row r="6" s="28" customFormat="1" ht="12" spans="1:13">
      <c r="A6" s="126">
        <v>2</v>
      </c>
      <c r="B6" s="140" t="s">
        <v>1968</v>
      </c>
      <c r="C6" s="140" t="s">
        <v>1969</v>
      </c>
      <c r="D6" s="140">
        <v>50</v>
      </c>
      <c r="E6" s="140">
        <v>656.93808</v>
      </c>
      <c r="F6" s="140">
        <v>32846.9</v>
      </c>
      <c r="G6" s="140">
        <v>50</v>
      </c>
      <c r="H6" s="140">
        <f t="shared" si="0"/>
        <v>656.93808</v>
      </c>
      <c r="I6" s="140">
        <f t="shared" si="1"/>
        <v>32846.9</v>
      </c>
      <c r="J6" s="140">
        <f t="shared" si="2"/>
        <v>0</v>
      </c>
      <c r="K6" s="140">
        <f t="shared" si="3"/>
        <v>0</v>
      </c>
      <c r="L6" s="140">
        <f t="shared" si="4"/>
        <v>0</v>
      </c>
      <c r="M6" s="140">
        <f t="shared" si="5"/>
        <v>0</v>
      </c>
    </row>
    <row r="7" s="28" customFormat="1" ht="12" spans="1:13">
      <c r="A7" s="126">
        <v>3</v>
      </c>
      <c r="B7" s="140" t="s">
        <v>1970</v>
      </c>
      <c r="C7" s="140" t="s">
        <v>1971</v>
      </c>
      <c r="D7" s="140">
        <v>80</v>
      </c>
      <c r="E7" s="140">
        <v>288.42998</v>
      </c>
      <c r="F7" s="140">
        <v>23074.4</v>
      </c>
      <c r="G7" s="140">
        <v>80</v>
      </c>
      <c r="H7" s="140">
        <f t="shared" si="0"/>
        <v>288.42998</v>
      </c>
      <c r="I7" s="140">
        <f t="shared" si="1"/>
        <v>23074.4</v>
      </c>
      <c r="J7" s="140">
        <f t="shared" si="2"/>
        <v>0</v>
      </c>
      <c r="K7" s="140">
        <f t="shared" si="3"/>
        <v>0</v>
      </c>
      <c r="L7" s="140">
        <f t="shared" si="4"/>
        <v>0</v>
      </c>
      <c r="M7" s="140">
        <f t="shared" si="5"/>
        <v>0</v>
      </c>
    </row>
    <row r="8" s="28" customFormat="1" ht="12" spans="1:13">
      <c r="A8" s="126">
        <v>4</v>
      </c>
      <c r="B8" s="140" t="s">
        <v>1972</v>
      </c>
      <c r="C8" s="140" t="s">
        <v>1973</v>
      </c>
      <c r="D8" s="140">
        <v>139</v>
      </c>
      <c r="E8" s="140">
        <v>185.2921</v>
      </c>
      <c r="F8" s="140">
        <v>25755.6</v>
      </c>
      <c r="G8" s="140">
        <v>139</v>
      </c>
      <c r="H8" s="140">
        <f t="shared" si="0"/>
        <v>185.2921</v>
      </c>
      <c r="I8" s="140">
        <f t="shared" si="1"/>
        <v>25755.6</v>
      </c>
      <c r="J8" s="140">
        <f t="shared" si="2"/>
        <v>0</v>
      </c>
      <c r="K8" s="140">
        <f t="shared" si="3"/>
        <v>0</v>
      </c>
      <c r="L8" s="140">
        <f t="shared" si="4"/>
        <v>0</v>
      </c>
      <c r="M8" s="140">
        <f t="shared" si="5"/>
        <v>0</v>
      </c>
    </row>
    <row r="9" s="28" customFormat="1" ht="12" spans="1:13">
      <c r="A9" s="126">
        <v>5</v>
      </c>
      <c r="B9" s="140" t="s">
        <v>1974</v>
      </c>
      <c r="C9" s="140" t="s">
        <v>1975</v>
      </c>
      <c r="D9" s="140">
        <v>11</v>
      </c>
      <c r="E9" s="140">
        <v>318.5401</v>
      </c>
      <c r="F9" s="140">
        <v>3503.94</v>
      </c>
      <c r="G9" s="140">
        <v>11</v>
      </c>
      <c r="H9" s="140">
        <f t="shared" si="0"/>
        <v>318.5401</v>
      </c>
      <c r="I9" s="140">
        <f t="shared" si="1"/>
        <v>3503.94</v>
      </c>
      <c r="J9" s="140">
        <f t="shared" si="2"/>
        <v>0</v>
      </c>
      <c r="K9" s="140">
        <f t="shared" si="3"/>
        <v>0</v>
      </c>
      <c r="L9" s="140">
        <f t="shared" si="4"/>
        <v>0</v>
      </c>
      <c r="M9" s="140">
        <f t="shared" si="5"/>
        <v>0</v>
      </c>
    </row>
    <row r="10" s="28" customFormat="1" ht="12" spans="1:13">
      <c r="A10" s="126">
        <v>6</v>
      </c>
      <c r="B10" s="140" t="s">
        <v>1976</v>
      </c>
      <c r="C10" s="140" t="s">
        <v>1977</v>
      </c>
      <c r="D10" s="140">
        <v>80</v>
      </c>
      <c r="E10" s="140">
        <v>329.1862</v>
      </c>
      <c r="F10" s="140">
        <v>26334.9</v>
      </c>
      <c r="G10" s="140">
        <v>80</v>
      </c>
      <c r="H10" s="140">
        <f t="shared" si="0"/>
        <v>329.1862</v>
      </c>
      <c r="I10" s="140">
        <f t="shared" si="1"/>
        <v>26334.9</v>
      </c>
      <c r="J10" s="140">
        <f t="shared" si="2"/>
        <v>0</v>
      </c>
      <c r="K10" s="140">
        <f t="shared" si="3"/>
        <v>0</v>
      </c>
      <c r="L10" s="140">
        <f t="shared" si="4"/>
        <v>0</v>
      </c>
      <c r="M10" s="140">
        <f t="shared" si="5"/>
        <v>0</v>
      </c>
    </row>
    <row r="11" s="28" customFormat="1" ht="12" spans="1:13">
      <c r="A11" s="126">
        <v>7</v>
      </c>
      <c r="B11" s="140" t="s">
        <v>1978</v>
      </c>
      <c r="C11" s="140" t="s">
        <v>1979</v>
      </c>
      <c r="D11" s="140">
        <v>3</v>
      </c>
      <c r="E11" s="140">
        <v>329.1088</v>
      </c>
      <c r="F11" s="140">
        <v>987.33</v>
      </c>
      <c r="G11" s="140">
        <v>2</v>
      </c>
      <c r="H11" s="140">
        <f t="shared" si="0"/>
        <v>329.1088</v>
      </c>
      <c r="I11" s="140">
        <f t="shared" si="1"/>
        <v>658.22</v>
      </c>
      <c r="J11" s="140">
        <f t="shared" si="2"/>
        <v>0</v>
      </c>
      <c r="K11" s="140">
        <f t="shared" si="3"/>
        <v>0</v>
      </c>
      <c r="L11" s="140">
        <f t="shared" si="4"/>
        <v>-1</v>
      </c>
      <c r="M11" s="140">
        <f t="shared" si="5"/>
        <v>-329.11</v>
      </c>
    </row>
    <row r="12" s="28" customFormat="1" ht="12" spans="1:13">
      <c r="A12" s="126">
        <v>8</v>
      </c>
      <c r="B12" s="140" t="s">
        <v>1980</v>
      </c>
      <c r="C12" s="140" t="s">
        <v>1981</v>
      </c>
      <c r="D12" s="140">
        <v>1</v>
      </c>
      <c r="E12" s="140">
        <v>326.6758</v>
      </c>
      <c r="F12" s="140">
        <v>326.68</v>
      </c>
      <c r="G12" s="140">
        <v>1</v>
      </c>
      <c r="H12" s="140">
        <f t="shared" si="0"/>
        <v>326.6758</v>
      </c>
      <c r="I12" s="140">
        <f t="shared" si="1"/>
        <v>326.68</v>
      </c>
      <c r="J12" s="140">
        <f t="shared" si="2"/>
        <v>0</v>
      </c>
      <c r="K12" s="140">
        <f t="shared" si="3"/>
        <v>0</v>
      </c>
      <c r="L12" s="140">
        <f t="shared" si="4"/>
        <v>0</v>
      </c>
      <c r="M12" s="140">
        <f t="shared" si="5"/>
        <v>0</v>
      </c>
    </row>
    <row r="13" s="28" customFormat="1" ht="12" spans="1:13">
      <c r="A13" s="126">
        <v>9</v>
      </c>
      <c r="B13" s="140" t="s">
        <v>1982</v>
      </c>
      <c r="C13" s="140" t="s">
        <v>1983</v>
      </c>
      <c r="D13" s="140">
        <v>44</v>
      </c>
      <c r="E13" s="140">
        <v>312.2187</v>
      </c>
      <c r="F13" s="140">
        <v>13737.62</v>
      </c>
      <c r="G13" s="140">
        <v>44</v>
      </c>
      <c r="H13" s="140">
        <f t="shared" si="0"/>
        <v>312.2187</v>
      </c>
      <c r="I13" s="140">
        <f t="shared" si="1"/>
        <v>13737.62</v>
      </c>
      <c r="J13" s="140">
        <f t="shared" si="2"/>
        <v>0</v>
      </c>
      <c r="K13" s="140">
        <f t="shared" si="3"/>
        <v>0</v>
      </c>
      <c r="L13" s="140">
        <f t="shared" si="4"/>
        <v>0</v>
      </c>
      <c r="M13" s="140">
        <f t="shared" si="5"/>
        <v>0</v>
      </c>
    </row>
    <row r="14" s="28" customFormat="1" ht="12" spans="1:13">
      <c r="A14" s="126">
        <v>10</v>
      </c>
      <c r="B14" s="140" t="s">
        <v>1984</v>
      </c>
      <c r="C14" s="140" t="s">
        <v>1985</v>
      </c>
      <c r="D14" s="140">
        <v>3</v>
      </c>
      <c r="E14" s="140">
        <v>329.1633</v>
      </c>
      <c r="F14" s="140">
        <v>987.49</v>
      </c>
      <c r="G14" s="140">
        <v>2</v>
      </c>
      <c r="H14" s="140">
        <f t="shared" si="0"/>
        <v>329.1633</v>
      </c>
      <c r="I14" s="140">
        <f t="shared" si="1"/>
        <v>658.33</v>
      </c>
      <c r="J14" s="140">
        <f t="shared" si="2"/>
        <v>0</v>
      </c>
      <c r="K14" s="140">
        <f t="shared" si="3"/>
        <v>0</v>
      </c>
      <c r="L14" s="140">
        <f t="shared" si="4"/>
        <v>-1</v>
      </c>
      <c r="M14" s="140">
        <f t="shared" si="5"/>
        <v>-329.16</v>
      </c>
    </row>
    <row r="15" s="28" customFormat="1" ht="12" spans="1:13">
      <c r="A15" s="126">
        <v>11</v>
      </c>
      <c r="B15" s="140" t="s">
        <v>1986</v>
      </c>
      <c r="C15" s="140" t="s">
        <v>1987</v>
      </c>
      <c r="D15" s="140">
        <v>81</v>
      </c>
      <c r="E15" s="140">
        <v>329.2509</v>
      </c>
      <c r="F15" s="140">
        <v>26669.32</v>
      </c>
      <c r="G15" s="140">
        <v>81</v>
      </c>
      <c r="H15" s="140">
        <f t="shared" si="0"/>
        <v>329.2509</v>
      </c>
      <c r="I15" s="140">
        <f t="shared" si="1"/>
        <v>26669.32</v>
      </c>
      <c r="J15" s="140">
        <f t="shared" si="2"/>
        <v>0</v>
      </c>
      <c r="K15" s="140">
        <f t="shared" si="3"/>
        <v>0</v>
      </c>
      <c r="L15" s="140">
        <f t="shared" si="4"/>
        <v>0</v>
      </c>
      <c r="M15" s="140">
        <f t="shared" si="5"/>
        <v>0</v>
      </c>
    </row>
    <row r="16" s="28" customFormat="1" ht="12" spans="1:13">
      <c r="A16" s="126">
        <v>12</v>
      </c>
      <c r="B16" s="140" t="s">
        <v>1988</v>
      </c>
      <c r="C16" s="140" t="s">
        <v>1989</v>
      </c>
      <c r="D16" s="140">
        <v>12</v>
      </c>
      <c r="E16" s="140">
        <v>318.5946</v>
      </c>
      <c r="F16" s="140">
        <v>3823.14</v>
      </c>
      <c r="G16" s="140">
        <v>12</v>
      </c>
      <c r="H16" s="140">
        <f t="shared" si="0"/>
        <v>318.5946</v>
      </c>
      <c r="I16" s="140">
        <f t="shared" si="1"/>
        <v>3823.14</v>
      </c>
      <c r="J16" s="140">
        <f t="shared" si="2"/>
        <v>0</v>
      </c>
      <c r="K16" s="140">
        <f t="shared" si="3"/>
        <v>0</v>
      </c>
      <c r="L16" s="140">
        <f t="shared" si="4"/>
        <v>0</v>
      </c>
      <c r="M16" s="140">
        <f t="shared" si="5"/>
        <v>0</v>
      </c>
    </row>
    <row r="17" s="28" customFormat="1" ht="12" spans="1:13">
      <c r="A17" s="126">
        <v>13</v>
      </c>
      <c r="B17" s="140" t="s">
        <v>1990</v>
      </c>
      <c r="C17" s="140" t="s">
        <v>1991</v>
      </c>
      <c r="D17" s="140">
        <v>1</v>
      </c>
      <c r="E17" s="140">
        <v>338.3651</v>
      </c>
      <c r="F17" s="140">
        <v>338.37</v>
      </c>
      <c r="G17" s="140">
        <v>1</v>
      </c>
      <c r="H17" s="140">
        <f t="shared" si="0"/>
        <v>338.3651</v>
      </c>
      <c r="I17" s="140">
        <f t="shared" si="1"/>
        <v>338.37</v>
      </c>
      <c r="J17" s="140">
        <f t="shared" si="2"/>
        <v>0</v>
      </c>
      <c r="K17" s="140">
        <f t="shared" si="3"/>
        <v>0</v>
      </c>
      <c r="L17" s="140">
        <f t="shared" si="4"/>
        <v>0</v>
      </c>
      <c r="M17" s="140">
        <f t="shared" si="5"/>
        <v>0</v>
      </c>
    </row>
    <row r="18" s="28" customFormat="1" ht="12" spans="1:13">
      <c r="A18" s="126">
        <v>14</v>
      </c>
      <c r="B18" s="140" t="s">
        <v>1992</v>
      </c>
      <c r="C18" s="140" t="s">
        <v>1993</v>
      </c>
      <c r="D18" s="140">
        <v>42</v>
      </c>
      <c r="E18" s="140">
        <v>315.1388</v>
      </c>
      <c r="F18" s="140">
        <v>13235.83</v>
      </c>
      <c r="G18" s="140">
        <v>42</v>
      </c>
      <c r="H18" s="140">
        <f t="shared" si="0"/>
        <v>315.1388</v>
      </c>
      <c r="I18" s="140">
        <f t="shared" si="1"/>
        <v>13235.83</v>
      </c>
      <c r="J18" s="140">
        <f t="shared" si="2"/>
        <v>0</v>
      </c>
      <c r="K18" s="140">
        <f t="shared" si="3"/>
        <v>0</v>
      </c>
      <c r="L18" s="140">
        <f t="shared" si="4"/>
        <v>0</v>
      </c>
      <c r="M18" s="140">
        <f t="shared" si="5"/>
        <v>0</v>
      </c>
    </row>
    <row r="19" s="28" customFormat="1" ht="12" spans="1:13">
      <c r="A19" s="126">
        <v>15</v>
      </c>
      <c r="B19" s="140" t="s">
        <v>1994</v>
      </c>
      <c r="C19" s="140" t="s">
        <v>1995</v>
      </c>
      <c r="D19" s="140">
        <v>1</v>
      </c>
      <c r="E19" s="140">
        <v>259.6026</v>
      </c>
      <c r="F19" s="140">
        <v>259.6</v>
      </c>
      <c r="G19" s="140">
        <v>0</v>
      </c>
      <c r="H19" s="140">
        <f t="shared" si="0"/>
        <v>259.6026</v>
      </c>
      <c r="I19" s="140">
        <f t="shared" si="1"/>
        <v>0</v>
      </c>
      <c r="J19" s="140">
        <f t="shared" si="2"/>
        <v>0</v>
      </c>
      <c r="K19" s="140">
        <f t="shared" si="3"/>
        <v>0</v>
      </c>
      <c r="L19" s="140">
        <f t="shared" si="4"/>
        <v>-1</v>
      </c>
      <c r="M19" s="140">
        <f t="shared" si="5"/>
        <v>-259.6</v>
      </c>
    </row>
    <row r="20" s="28" customFormat="1" ht="12" spans="1:13">
      <c r="A20" s="126">
        <v>16</v>
      </c>
      <c r="B20" s="140" t="s">
        <v>1996</v>
      </c>
      <c r="C20" s="140" t="s">
        <v>1997</v>
      </c>
      <c r="D20" s="140">
        <v>1</v>
      </c>
      <c r="E20" s="140">
        <v>260.0829</v>
      </c>
      <c r="F20" s="140">
        <v>260.08</v>
      </c>
      <c r="G20" s="140">
        <v>0</v>
      </c>
      <c r="H20" s="140">
        <f t="shared" si="0"/>
        <v>260.0829</v>
      </c>
      <c r="I20" s="140">
        <f t="shared" si="1"/>
        <v>0</v>
      </c>
      <c r="J20" s="140">
        <f t="shared" si="2"/>
        <v>0</v>
      </c>
      <c r="K20" s="140">
        <f t="shared" si="3"/>
        <v>0</v>
      </c>
      <c r="L20" s="140">
        <f t="shared" si="4"/>
        <v>-1</v>
      </c>
      <c r="M20" s="140">
        <f t="shared" si="5"/>
        <v>-260.08</v>
      </c>
    </row>
    <row r="21" s="28" customFormat="1" ht="12" spans="1:13">
      <c r="A21" s="126">
        <v>17</v>
      </c>
      <c r="B21" s="140" t="s">
        <v>1998</v>
      </c>
      <c r="C21" s="140" t="s">
        <v>1999</v>
      </c>
      <c r="D21" s="140">
        <v>1</v>
      </c>
      <c r="E21" s="140">
        <v>250.4055</v>
      </c>
      <c r="F21" s="140">
        <v>250.41</v>
      </c>
      <c r="G21" s="140">
        <v>0</v>
      </c>
      <c r="H21" s="140">
        <f t="shared" si="0"/>
        <v>250.4055</v>
      </c>
      <c r="I21" s="140">
        <f t="shared" si="1"/>
        <v>0</v>
      </c>
      <c r="J21" s="140">
        <f t="shared" si="2"/>
        <v>0</v>
      </c>
      <c r="K21" s="140">
        <f t="shared" si="3"/>
        <v>0</v>
      </c>
      <c r="L21" s="140">
        <f t="shared" si="4"/>
        <v>-1</v>
      </c>
      <c r="M21" s="140">
        <f t="shared" si="5"/>
        <v>-250.41</v>
      </c>
    </row>
    <row r="22" s="28" customFormat="1" ht="12" spans="1:13">
      <c r="A22" s="126">
        <v>18</v>
      </c>
      <c r="B22" s="140" t="s">
        <v>2000</v>
      </c>
      <c r="C22" s="140" t="s">
        <v>2001</v>
      </c>
      <c r="D22" s="140">
        <v>3</v>
      </c>
      <c r="E22" s="140">
        <v>367.7987</v>
      </c>
      <c r="F22" s="140">
        <v>1103.4</v>
      </c>
      <c r="G22" s="140">
        <v>3</v>
      </c>
      <c r="H22" s="140">
        <f t="shared" si="0"/>
        <v>367.7987</v>
      </c>
      <c r="I22" s="140">
        <f t="shared" si="1"/>
        <v>1103.4</v>
      </c>
      <c r="J22" s="140">
        <f t="shared" si="2"/>
        <v>0</v>
      </c>
      <c r="K22" s="140">
        <f t="shared" si="3"/>
        <v>0</v>
      </c>
      <c r="L22" s="140">
        <f t="shared" si="4"/>
        <v>0</v>
      </c>
      <c r="M22" s="140">
        <f t="shared" si="5"/>
        <v>0</v>
      </c>
    </row>
    <row r="23" s="28" customFormat="1" ht="12" spans="1:13">
      <c r="A23" s="126">
        <v>19</v>
      </c>
      <c r="B23" s="140" t="s">
        <v>2002</v>
      </c>
      <c r="C23" s="140" t="s">
        <v>2003</v>
      </c>
      <c r="D23" s="140">
        <v>1</v>
      </c>
      <c r="E23" s="140">
        <v>516.9536</v>
      </c>
      <c r="F23" s="140">
        <v>516.95</v>
      </c>
      <c r="G23" s="140">
        <v>0</v>
      </c>
      <c r="H23" s="140">
        <f t="shared" si="0"/>
        <v>516.9536</v>
      </c>
      <c r="I23" s="140">
        <f t="shared" si="1"/>
        <v>0</v>
      </c>
      <c r="J23" s="140">
        <f t="shared" si="2"/>
        <v>0</v>
      </c>
      <c r="K23" s="140">
        <f t="shared" si="3"/>
        <v>0</v>
      </c>
      <c r="L23" s="140">
        <f t="shared" si="4"/>
        <v>-1</v>
      </c>
      <c r="M23" s="140">
        <f t="shared" si="5"/>
        <v>-516.95</v>
      </c>
    </row>
    <row r="24" s="28" customFormat="1" ht="12" spans="1:13">
      <c r="A24" s="126">
        <v>20</v>
      </c>
      <c r="B24" s="140" t="s">
        <v>2004</v>
      </c>
      <c r="C24" s="140" t="s">
        <v>2005</v>
      </c>
      <c r="D24" s="140">
        <v>1</v>
      </c>
      <c r="E24" s="140">
        <v>517.2184</v>
      </c>
      <c r="F24" s="140">
        <v>517.22</v>
      </c>
      <c r="G24" s="140">
        <v>0</v>
      </c>
      <c r="H24" s="140">
        <f t="shared" si="0"/>
        <v>517.2184</v>
      </c>
      <c r="I24" s="140">
        <f t="shared" si="1"/>
        <v>0</v>
      </c>
      <c r="J24" s="140">
        <f t="shared" si="2"/>
        <v>0</v>
      </c>
      <c r="K24" s="140">
        <f t="shared" si="3"/>
        <v>0</v>
      </c>
      <c r="L24" s="140">
        <f t="shared" si="4"/>
        <v>-1</v>
      </c>
      <c r="M24" s="140">
        <f t="shared" si="5"/>
        <v>-517.22</v>
      </c>
    </row>
    <row r="25" s="28" customFormat="1" ht="12" spans="1:13">
      <c r="A25" s="126">
        <v>21</v>
      </c>
      <c r="B25" s="140" t="s">
        <v>2006</v>
      </c>
      <c r="C25" s="140" t="s">
        <v>2007</v>
      </c>
      <c r="D25" s="140">
        <v>1</v>
      </c>
      <c r="E25" s="140">
        <v>492.1572</v>
      </c>
      <c r="F25" s="140">
        <v>492.16</v>
      </c>
      <c r="G25" s="140">
        <v>0</v>
      </c>
      <c r="H25" s="140">
        <f t="shared" ref="H25:H37" si="6">E25</f>
        <v>492.1572</v>
      </c>
      <c r="I25" s="140">
        <f t="shared" ref="I25:I33" si="7">ROUND(G25*H25,2)</f>
        <v>0</v>
      </c>
      <c r="J25" s="140">
        <f t="shared" ref="J25:J37" si="8">IF((G25-D25)&gt;0,G25-D25,0)</f>
        <v>0</v>
      </c>
      <c r="K25" s="140">
        <f t="shared" ref="K25:K37" si="9">IF((I25-F25)&gt;0,I25-F25,0)</f>
        <v>0</v>
      </c>
      <c r="L25" s="140">
        <f t="shared" ref="L25:L37" si="10">IF((G25-D25)&lt;0,G25-D25,0)</f>
        <v>-1</v>
      </c>
      <c r="M25" s="140">
        <f t="shared" ref="M25:M37" si="11">IF((I25-F25)&lt;0,I25-F25,0)</f>
        <v>-492.16</v>
      </c>
    </row>
    <row r="26" s="28" customFormat="1" ht="12" spans="1:13">
      <c r="A26" s="126">
        <v>22</v>
      </c>
      <c r="B26" s="140" t="s">
        <v>2008</v>
      </c>
      <c r="C26" s="140" t="s">
        <v>2009</v>
      </c>
      <c r="D26" s="140">
        <v>1</v>
      </c>
      <c r="E26" s="140">
        <v>824.3722</v>
      </c>
      <c r="F26" s="140">
        <v>824.37</v>
      </c>
      <c r="G26" s="140">
        <v>0</v>
      </c>
      <c r="H26" s="140">
        <f t="shared" si="6"/>
        <v>824.3722</v>
      </c>
      <c r="I26" s="140">
        <f t="shared" si="7"/>
        <v>0</v>
      </c>
      <c r="J26" s="140">
        <f t="shared" si="8"/>
        <v>0</v>
      </c>
      <c r="K26" s="140">
        <f t="shared" si="9"/>
        <v>0</v>
      </c>
      <c r="L26" s="140">
        <f t="shared" si="10"/>
        <v>-1</v>
      </c>
      <c r="M26" s="140">
        <f t="shared" si="11"/>
        <v>-824.37</v>
      </c>
    </row>
    <row r="27" s="28" customFormat="1" ht="12" spans="1:13">
      <c r="A27" s="126">
        <v>23</v>
      </c>
      <c r="B27" s="140" t="s">
        <v>2010</v>
      </c>
      <c r="C27" s="140" t="s">
        <v>2011</v>
      </c>
      <c r="D27" s="140">
        <v>2</v>
      </c>
      <c r="E27" s="140">
        <v>444.09174</v>
      </c>
      <c r="F27" s="140">
        <v>888.18</v>
      </c>
      <c r="G27" s="140">
        <v>1</v>
      </c>
      <c r="H27" s="140">
        <f t="shared" si="6"/>
        <v>444.09174</v>
      </c>
      <c r="I27" s="140">
        <f t="shared" si="7"/>
        <v>444.09</v>
      </c>
      <c r="J27" s="140">
        <f t="shared" si="8"/>
        <v>0</v>
      </c>
      <c r="K27" s="140">
        <f t="shared" si="9"/>
        <v>0</v>
      </c>
      <c r="L27" s="140">
        <f t="shared" si="10"/>
        <v>-1</v>
      </c>
      <c r="M27" s="140">
        <f t="shared" si="11"/>
        <v>-444.09</v>
      </c>
    </row>
    <row r="28" s="28" customFormat="1" ht="12" spans="1:13">
      <c r="A28" s="126">
        <v>24</v>
      </c>
      <c r="B28" s="140" t="s">
        <v>2012</v>
      </c>
      <c r="C28" s="140" t="s">
        <v>2013</v>
      </c>
      <c r="D28" s="140">
        <v>1</v>
      </c>
      <c r="E28" s="140">
        <v>443.58894</v>
      </c>
      <c r="F28" s="140">
        <v>443.59</v>
      </c>
      <c r="G28" s="140">
        <v>0</v>
      </c>
      <c r="H28" s="140">
        <f t="shared" si="6"/>
        <v>443.58894</v>
      </c>
      <c r="I28" s="140">
        <f t="shared" si="7"/>
        <v>0</v>
      </c>
      <c r="J28" s="140">
        <f t="shared" si="8"/>
        <v>0</v>
      </c>
      <c r="K28" s="140">
        <f t="shared" si="9"/>
        <v>0</v>
      </c>
      <c r="L28" s="140">
        <f t="shared" si="10"/>
        <v>-1</v>
      </c>
      <c r="M28" s="140">
        <f t="shared" si="11"/>
        <v>-443.59</v>
      </c>
    </row>
    <row r="29" s="28" customFormat="1" ht="12" spans="1:13">
      <c r="A29" s="126">
        <v>25</v>
      </c>
      <c r="B29" s="140" t="s">
        <v>2014</v>
      </c>
      <c r="C29" s="140" t="s">
        <v>2015</v>
      </c>
      <c r="D29" s="140">
        <v>1</v>
      </c>
      <c r="E29" s="140">
        <v>736.7563</v>
      </c>
      <c r="F29" s="140">
        <v>736.76</v>
      </c>
      <c r="G29" s="140">
        <v>1</v>
      </c>
      <c r="H29" s="140">
        <f t="shared" si="6"/>
        <v>736.7563</v>
      </c>
      <c r="I29" s="140">
        <f t="shared" si="7"/>
        <v>736.76</v>
      </c>
      <c r="J29" s="140">
        <f t="shared" si="8"/>
        <v>0</v>
      </c>
      <c r="K29" s="140">
        <f t="shared" si="9"/>
        <v>0</v>
      </c>
      <c r="L29" s="140">
        <f t="shared" si="10"/>
        <v>0</v>
      </c>
      <c r="M29" s="140">
        <f t="shared" si="11"/>
        <v>0</v>
      </c>
    </row>
    <row r="30" s="28" customFormat="1" ht="12" spans="1:13">
      <c r="A30" s="126">
        <v>26</v>
      </c>
      <c r="B30" s="140" t="s">
        <v>2016</v>
      </c>
      <c r="C30" s="140" t="s">
        <v>2017</v>
      </c>
      <c r="D30" s="140">
        <v>1</v>
      </c>
      <c r="E30" s="140">
        <v>299.30594</v>
      </c>
      <c r="F30" s="140">
        <v>299.31</v>
      </c>
      <c r="G30" s="140">
        <v>1</v>
      </c>
      <c r="H30" s="140">
        <f t="shared" si="6"/>
        <v>299.30594</v>
      </c>
      <c r="I30" s="140">
        <f t="shared" si="7"/>
        <v>299.31</v>
      </c>
      <c r="J30" s="140">
        <f t="shared" si="8"/>
        <v>0</v>
      </c>
      <c r="K30" s="140">
        <f t="shared" si="9"/>
        <v>0</v>
      </c>
      <c r="L30" s="140">
        <f t="shared" si="10"/>
        <v>0</v>
      </c>
      <c r="M30" s="140">
        <f t="shared" si="11"/>
        <v>0</v>
      </c>
    </row>
    <row r="31" s="28" customFormat="1" ht="12" spans="1:13">
      <c r="A31" s="126">
        <v>27</v>
      </c>
      <c r="B31" s="140" t="s">
        <v>2018</v>
      </c>
      <c r="C31" s="140" t="s">
        <v>2019</v>
      </c>
      <c r="D31" s="140">
        <v>3</v>
      </c>
      <c r="E31" s="140">
        <v>557.4591</v>
      </c>
      <c r="F31" s="140">
        <v>1672.38</v>
      </c>
      <c r="G31" s="140">
        <v>3</v>
      </c>
      <c r="H31" s="140">
        <f t="shared" si="6"/>
        <v>557.4591</v>
      </c>
      <c r="I31" s="140">
        <f t="shared" si="7"/>
        <v>1672.38</v>
      </c>
      <c r="J31" s="140">
        <f t="shared" si="8"/>
        <v>0</v>
      </c>
      <c r="K31" s="140">
        <f t="shared" si="9"/>
        <v>0</v>
      </c>
      <c r="L31" s="140">
        <f t="shared" si="10"/>
        <v>0</v>
      </c>
      <c r="M31" s="140">
        <f t="shared" si="11"/>
        <v>0</v>
      </c>
    </row>
    <row r="32" s="28" customFormat="1" ht="12" spans="1:13">
      <c r="A32" s="126">
        <v>28</v>
      </c>
      <c r="B32" s="140" t="s">
        <v>2020</v>
      </c>
      <c r="C32" s="140" t="s">
        <v>2021</v>
      </c>
      <c r="D32" s="140">
        <v>1</v>
      </c>
      <c r="E32" s="140">
        <v>259.077</v>
      </c>
      <c r="F32" s="140">
        <v>259.08</v>
      </c>
      <c r="G32" s="140">
        <v>1</v>
      </c>
      <c r="H32" s="140">
        <f t="shared" si="6"/>
        <v>259.077</v>
      </c>
      <c r="I32" s="140">
        <f t="shared" si="7"/>
        <v>259.08</v>
      </c>
      <c r="J32" s="140">
        <f t="shared" si="8"/>
        <v>0</v>
      </c>
      <c r="K32" s="140">
        <f t="shared" si="9"/>
        <v>0</v>
      </c>
      <c r="L32" s="140">
        <f t="shared" si="10"/>
        <v>0</v>
      </c>
      <c r="M32" s="140">
        <f t="shared" si="11"/>
        <v>0</v>
      </c>
    </row>
    <row r="33" s="28" customFormat="1" ht="12" spans="1:13">
      <c r="A33" s="126">
        <v>29</v>
      </c>
      <c r="B33" s="140" t="s">
        <v>2022</v>
      </c>
      <c r="C33" s="140" t="s">
        <v>2023</v>
      </c>
      <c r="D33" s="140">
        <v>1</v>
      </c>
      <c r="E33" s="140">
        <v>124.73965</v>
      </c>
      <c r="F33" s="140">
        <v>124.74</v>
      </c>
      <c r="G33" s="140">
        <v>0</v>
      </c>
      <c r="H33" s="140">
        <f t="shared" si="6"/>
        <v>124.73965</v>
      </c>
      <c r="I33" s="140">
        <f t="shared" si="7"/>
        <v>0</v>
      </c>
      <c r="J33" s="140">
        <f t="shared" si="8"/>
        <v>0</v>
      </c>
      <c r="K33" s="140">
        <f t="shared" si="9"/>
        <v>0</v>
      </c>
      <c r="L33" s="140">
        <f t="shared" si="10"/>
        <v>-1</v>
      </c>
      <c r="M33" s="140">
        <f t="shared" si="11"/>
        <v>-124.74</v>
      </c>
    </row>
    <row r="34" s="28" customFormat="1" ht="12" spans="1:13">
      <c r="A34" s="126">
        <v>30</v>
      </c>
      <c r="B34" s="140" t="s">
        <v>2024</v>
      </c>
      <c r="C34" s="140" t="s">
        <v>2025</v>
      </c>
      <c r="D34" s="140">
        <v>4</v>
      </c>
      <c r="E34" s="140">
        <v>95.7045</v>
      </c>
      <c r="F34" s="140">
        <v>382.82</v>
      </c>
      <c r="G34" s="140">
        <v>4</v>
      </c>
      <c r="H34" s="140">
        <f t="shared" si="6"/>
        <v>95.7045</v>
      </c>
      <c r="I34" s="140">
        <v>13531.41</v>
      </c>
      <c r="J34" s="140">
        <f t="shared" si="8"/>
        <v>0</v>
      </c>
      <c r="K34" s="140">
        <f t="shared" si="9"/>
        <v>13148.59</v>
      </c>
      <c r="L34" s="140">
        <f t="shared" si="10"/>
        <v>0</v>
      </c>
      <c r="M34" s="140">
        <f t="shared" si="11"/>
        <v>0</v>
      </c>
    </row>
    <row r="35" s="28" customFormat="1" ht="12" spans="1:13">
      <c r="A35" s="126">
        <v>31</v>
      </c>
      <c r="B35" s="140" t="s">
        <v>2026</v>
      </c>
      <c r="C35" s="140" t="s">
        <v>2027</v>
      </c>
      <c r="D35" s="140">
        <v>30</v>
      </c>
      <c r="E35" s="140">
        <v>329.08888</v>
      </c>
      <c r="F35" s="140">
        <v>9872.67</v>
      </c>
      <c r="G35" s="140">
        <v>30</v>
      </c>
      <c r="H35" s="140">
        <f t="shared" si="6"/>
        <v>329.08888</v>
      </c>
      <c r="I35" s="140">
        <f>ROUND(G35*H35,2)</f>
        <v>9872.67</v>
      </c>
      <c r="J35" s="140">
        <f t="shared" si="8"/>
        <v>0</v>
      </c>
      <c r="K35" s="140">
        <f t="shared" si="9"/>
        <v>0</v>
      </c>
      <c r="L35" s="140">
        <f t="shared" si="10"/>
        <v>0</v>
      </c>
      <c r="M35" s="140">
        <f t="shared" si="11"/>
        <v>0</v>
      </c>
    </row>
    <row r="36" s="28" customFormat="1" ht="12" spans="1:13">
      <c r="A36" s="126"/>
      <c r="B36" s="140" t="s">
        <v>2028</v>
      </c>
      <c r="C36" s="140" t="s">
        <v>2029</v>
      </c>
      <c r="D36" s="140">
        <v>51</v>
      </c>
      <c r="E36" s="140">
        <v>163.5333</v>
      </c>
      <c r="F36" s="140">
        <v>8340.2</v>
      </c>
      <c r="G36" s="140">
        <v>51</v>
      </c>
      <c r="H36" s="140">
        <f t="shared" ref="H36:H50" si="12">E36</f>
        <v>163.5333</v>
      </c>
      <c r="I36" s="140">
        <f t="shared" ref="I36:I50" si="13">ROUND(G36*H36,2)</f>
        <v>8340.2</v>
      </c>
      <c r="J36" s="140">
        <f t="shared" ref="J36:J50" si="14">IF((G36-D36)&gt;0,G36-D36,0)</f>
        <v>0</v>
      </c>
      <c r="K36" s="140">
        <f t="shared" ref="K36:K50" si="15">IF((I36-F36)&gt;0,I36-F36,0)</f>
        <v>0</v>
      </c>
      <c r="L36" s="140">
        <f t="shared" ref="L36:L50" si="16">IF((G36-D36)&lt;0,G36-D36,0)</f>
        <v>0</v>
      </c>
      <c r="M36" s="140">
        <f t="shared" ref="M36:M50" si="17">IF((I36-F36)&lt;0,I36-F36,0)</f>
        <v>0</v>
      </c>
    </row>
    <row r="37" s="28" customFormat="1" ht="12" spans="1:13">
      <c r="A37" s="126"/>
      <c r="B37" s="140" t="s">
        <v>2030</v>
      </c>
      <c r="C37" s="140" t="s">
        <v>2031</v>
      </c>
      <c r="D37" s="140">
        <v>3</v>
      </c>
      <c r="E37" s="140">
        <v>499.9255</v>
      </c>
      <c r="F37" s="140">
        <v>1499.78</v>
      </c>
      <c r="G37" s="140">
        <v>3</v>
      </c>
      <c r="H37" s="140">
        <f t="shared" si="12"/>
        <v>499.9255</v>
      </c>
      <c r="I37" s="140">
        <f t="shared" si="13"/>
        <v>1499.78</v>
      </c>
      <c r="J37" s="140">
        <f t="shared" si="14"/>
        <v>0</v>
      </c>
      <c r="K37" s="140">
        <f t="shared" si="15"/>
        <v>0</v>
      </c>
      <c r="L37" s="140">
        <f t="shared" si="16"/>
        <v>0</v>
      </c>
      <c r="M37" s="140">
        <f t="shared" si="17"/>
        <v>0</v>
      </c>
    </row>
    <row r="38" s="28" customFormat="1" ht="12" spans="1:13">
      <c r="A38" s="126"/>
      <c r="B38" s="140" t="s">
        <v>2032</v>
      </c>
      <c r="C38" s="140" t="s">
        <v>2033</v>
      </c>
      <c r="D38" s="140">
        <v>1</v>
      </c>
      <c r="E38" s="140">
        <v>62.70541</v>
      </c>
      <c r="F38" s="140">
        <v>62.71</v>
      </c>
      <c r="G38" s="140">
        <v>0</v>
      </c>
      <c r="H38" s="140">
        <f t="shared" si="12"/>
        <v>62.70541</v>
      </c>
      <c r="I38" s="140">
        <f t="shared" si="13"/>
        <v>0</v>
      </c>
      <c r="J38" s="140">
        <f t="shared" si="14"/>
        <v>0</v>
      </c>
      <c r="K38" s="140">
        <f t="shared" si="15"/>
        <v>0</v>
      </c>
      <c r="L38" s="140">
        <f t="shared" si="16"/>
        <v>-1</v>
      </c>
      <c r="M38" s="140">
        <f t="shared" si="17"/>
        <v>-62.71</v>
      </c>
    </row>
    <row r="39" s="28" customFormat="1" ht="12" spans="1:13">
      <c r="A39" s="126"/>
      <c r="B39" s="140" t="s">
        <v>2034</v>
      </c>
      <c r="C39" s="140" t="s">
        <v>2035</v>
      </c>
      <c r="D39" s="140">
        <v>1</v>
      </c>
      <c r="E39" s="140">
        <v>313.7265</v>
      </c>
      <c r="F39" s="140">
        <v>313.73</v>
      </c>
      <c r="G39" s="140">
        <v>0</v>
      </c>
      <c r="H39" s="140">
        <f t="shared" si="12"/>
        <v>313.7265</v>
      </c>
      <c r="I39" s="140">
        <f t="shared" si="13"/>
        <v>0</v>
      </c>
      <c r="J39" s="140">
        <f t="shared" si="14"/>
        <v>0</v>
      </c>
      <c r="K39" s="140">
        <f t="shared" si="15"/>
        <v>0</v>
      </c>
      <c r="L39" s="140">
        <f t="shared" si="16"/>
        <v>-1</v>
      </c>
      <c r="M39" s="140">
        <f t="shared" si="17"/>
        <v>-313.73</v>
      </c>
    </row>
    <row r="40" s="28" customFormat="1" ht="12" spans="1:13">
      <c r="A40" s="126"/>
      <c r="B40" s="140" t="s">
        <v>2036</v>
      </c>
      <c r="C40" s="140" t="s">
        <v>2037</v>
      </c>
      <c r="D40" s="140">
        <v>1</v>
      </c>
      <c r="E40" s="140">
        <v>105.0213</v>
      </c>
      <c r="F40" s="140">
        <v>105.02</v>
      </c>
      <c r="G40" s="140">
        <v>0</v>
      </c>
      <c r="H40" s="140">
        <f t="shared" si="12"/>
        <v>105.0213</v>
      </c>
      <c r="I40" s="140">
        <f t="shared" si="13"/>
        <v>0</v>
      </c>
      <c r="J40" s="140">
        <f t="shared" si="14"/>
        <v>0</v>
      </c>
      <c r="K40" s="140">
        <f t="shared" si="15"/>
        <v>0</v>
      </c>
      <c r="L40" s="140">
        <f t="shared" si="16"/>
        <v>-1</v>
      </c>
      <c r="M40" s="140">
        <f t="shared" si="17"/>
        <v>-105.02</v>
      </c>
    </row>
    <row r="41" s="28" customFormat="1" ht="12" spans="1:13">
      <c r="A41" s="126"/>
      <c r="B41" s="140" t="s">
        <v>2038</v>
      </c>
      <c r="C41" s="140" t="s">
        <v>2039</v>
      </c>
      <c r="D41" s="140">
        <v>1</v>
      </c>
      <c r="E41" s="140">
        <v>88.9573</v>
      </c>
      <c r="F41" s="140">
        <v>88.96</v>
      </c>
      <c r="G41" s="140">
        <v>1</v>
      </c>
      <c r="H41" s="140">
        <f t="shared" si="12"/>
        <v>88.9573</v>
      </c>
      <c r="I41" s="140">
        <f t="shared" si="13"/>
        <v>88.96</v>
      </c>
      <c r="J41" s="140">
        <f t="shared" si="14"/>
        <v>0</v>
      </c>
      <c r="K41" s="140">
        <f t="shared" si="15"/>
        <v>0</v>
      </c>
      <c r="L41" s="140">
        <f t="shared" si="16"/>
        <v>0</v>
      </c>
      <c r="M41" s="140">
        <f t="shared" si="17"/>
        <v>0</v>
      </c>
    </row>
    <row r="42" s="28" customFormat="1" ht="12" spans="1:13">
      <c r="A42" s="126"/>
      <c r="B42" s="140" t="s">
        <v>2040</v>
      </c>
      <c r="C42" s="140" t="s">
        <v>2041</v>
      </c>
      <c r="D42" s="140">
        <v>8</v>
      </c>
      <c r="E42" s="140">
        <v>101.1314</v>
      </c>
      <c r="F42" s="140">
        <v>809.05</v>
      </c>
      <c r="G42" s="140">
        <v>8</v>
      </c>
      <c r="H42" s="140">
        <f t="shared" si="12"/>
        <v>101.1314</v>
      </c>
      <c r="I42" s="140">
        <f t="shared" si="13"/>
        <v>809.05</v>
      </c>
      <c r="J42" s="140">
        <f t="shared" si="14"/>
        <v>0</v>
      </c>
      <c r="K42" s="140">
        <f t="shared" si="15"/>
        <v>0</v>
      </c>
      <c r="L42" s="140">
        <f t="shared" si="16"/>
        <v>0</v>
      </c>
      <c r="M42" s="140">
        <f t="shared" si="17"/>
        <v>0</v>
      </c>
    </row>
    <row r="43" s="28" customFormat="1" ht="12" spans="1:13">
      <c r="A43" s="126"/>
      <c r="B43" s="140" t="s">
        <v>2042</v>
      </c>
      <c r="C43" s="140" t="s">
        <v>2043</v>
      </c>
      <c r="D43" s="140">
        <v>3</v>
      </c>
      <c r="E43" s="140">
        <v>120.7277</v>
      </c>
      <c r="F43" s="140">
        <v>362.18</v>
      </c>
      <c r="G43" s="140">
        <v>3</v>
      </c>
      <c r="H43" s="140">
        <f t="shared" si="12"/>
        <v>120.7277</v>
      </c>
      <c r="I43" s="140">
        <f t="shared" si="13"/>
        <v>362.18</v>
      </c>
      <c r="J43" s="140">
        <f t="shared" si="14"/>
        <v>0</v>
      </c>
      <c r="K43" s="140">
        <f t="shared" si="15"/>
        <v>0</v>
      </c>
      <c r="L43" s="140">
        <f t="shared" si="16"/>
        <v>0</v>
      </c>
      <c r="M43" s="140">
        <f t="shared" si="17"/>
        <v>0</v>
      </c>
    </row>
    <row r="44" s="28" customFormat="1" ht="12" spans="1:13">
      <c r="A44" s="126"/>
      <c r="B44" s="140" t="s">
        <v>2044</v>
      </c>
      <c r="C44" s="140" t="s">
        <v>2045</v>
      </c>
      <c r="D44" s="140">
        <v>2</v>
      </c>
      <c r="E44" s="140">
        <v>131.4857</v>
      </c>
      <c r="F44" s="140">
        <v>262.97</v>
      </c>
      <c r="G44" s="140">
        <v>2</v>
      </c>
      <c r="H44" s="140">
        <f t="shared" si="12"/>
        <v>131.4857</v>
      </c>
      <c r="I44" s="140">
        <f t="shared" si="13"/>
        <v>262.97</v>
      </c>
      <c r="J44" s="140">
        <f t="shared" si="14"/>
        <v>0</v>
      </c>
      <c r="K44" s="140">
        <f t="shared" si="15"/>
        <v>0</v>
      </c>
      <c r="L44" s="140">
        <f t="shared" si="16"/>
        <v>0</v>
      </c>
      <c r="M44" s="140">
        <f t="shared" si="17"/>
        <v>0</v>
      </c>
    </row>
    <row r="45" s="28" customFormat="1" ht="12" spans="1:13">
      <c r="A45" s="126"/>
      <c r="B45" s="140" t="s">
        <v>2046</v>
      </c>
      <c r="C45" s="140" t="s">
        <v>2047</v>
      </c>
      <c r="D45" s="140">
        <v>31</v>
      </c>
      <c r="E45" s="140">
        <v>330.10901</v>
      </c>
      <c r="F45" s="140">
        <v>10233.38</v>
      </c>
      <c r="G45" s="140">
        <v>30</v>
      </c>
      <c r="H45" s="140">
        <f t="shared" si="12"/>
        <v>330.10901</v>
      </c>
      <c r="I45" s="140">
        <f t="shared" si="13"/>
        <v>9903.27</v>
      </c>
      <c r="J45" s="140">
        <f t="shared" si="14"/>
        <v>0</v>
      </c>
      <c r="K45" s="140">
        <f t="shared" si="15"/>
        <v>0</v>
      </c>
      <c r="L45" s="140">
        <f t="shared" si="16"/>
        <v>-1</v>
      </c>
      <c r="M45" s="140">
        <f t="shared" si="17"/>
        <v>-330.109999999999</v>
      </c>
    </row>
    <row r="46" s="28" customFormat="1" ht="12" spans="1:13">
      <c r="A46" s="126"/>
      <c r="B46" s="140" t="s">
        <v>2048</v>
      </c>
      <c r="C46" s="140" t="s">
        <v>2049</v>
      </c>
      <c r="D46" s="140">
        <v>101</v>
      </c>
      <c r="E46" s="140">
        <v>135.31415</v>
      </c>
      <c r="F46" s="140">
        <v>13666.73</v>
      </c>
      <c r="G46" s="140">
        <v>100</v>
      </c>
      <c r="H46" s="140">
        <f t="shared" si="12"/>
        <v>135.31415</v>
      </c>
      <c r="I46" s="140">
        <f t="shared" si="13"/>
        <v>13531.42</v>
      </c>
      <c r="J46" s="140">
        <f t="shared" si="14"/>
        <v>0</v>
      </c>
      <c r="K46" s="140">
        <f t="shared" si="15"/>
        <v>0</v>
      </c>
      <c r="L46" s="140">
        <f t="shared" si="16"/>
        <v>-1</v>
      </c>
      <c r="M46" s="140">
        <f t="shared" si="17"/>
        <v>-135.309999999999</v>
      </c>
    </row>
    <row r="47" s="28" customFormat="1" ht="12" spans="1:13">
      <c r="A47" s="126"/>
      <c r="B47" s="140" t="s">
        <v>2050</v>
      </c>
      <c r="C47" s="140" t="s">
        <v>2051</v>
      </c>
      <c r="D47" s="140">
        <v>53</v>
      </c>
      <c r="E47" s="140">
        <v>92.19634</v>
      </c>
      <c r="F47" s="140">
        <v>4886.41</v>
      </c>
      <c r="G47" s="140">
        <v>53</v>
      </c>
      <c r="H47" s="140">
        <f t="shared" si="12"/>
        <v>92.19634</v>
      </c>
      <c r="I47" s="140">
        <f t="shared" si="13"/>
        <v>4886.41</v>
      </c>
      <c r="J47" s="140">
        <f t="shared" si="14"/>
        <v>0</v>
      </c>
      <c r="K47" s="140">
        <f t="shared" si="15"/>
        <v>0</v>
      </c>
      <c r="L47" s="140">
        <f t="shared" si="16"/>
        <v>0</v>
      </c>
      <c r="M47" s="140">
        <f t="shared" si="17"/>
        <v>0</v>
      </c>
    </row>
    <row r="48" s="28" customFormat="1" ht="12" spans="1:13">
      <c r="A48" s="126"/>
      <c r="B48" s="140" t="s">
        <v>2052</v>
      </c>
      <c r="C48" s="140" t="s">
        <v>2053</v>
      </c>
      <c r="D48" s="140">
        <v>80</v>
      </c>
      <c r="E48" s="140">
        <v>120.98394</v>
      </c>
      <c r="F48" s="140">
        <v>9678.71</v>
      </c>
      <c r="G48" s="140">
        <v>79</v>
      </c>
      <c r="H48" s="140">
        <f t="shared" si="12"/>
        <v>120.98394</v>
      </c>
      <c r="I48" s="140">
        <f t="shared" si="13"/>
        <v>9557.73</v>
      </c>
      <c r="J48" s="140">
        <f t="shared" si="14"/>
        <v>0</v>
      </c>
      <c r="K48" s="140">
        <f t="shared" si="15"/>
        <v>0</v>
      </c>
      <c r="L48" s="140">
        <f t="shared" si="16"/>
        <v>-1</v>
      </c>
      <c r="M48" s="140">
        <f t="shared" si="17"/>
        <v>-120.98</v>
      </c>
    </row>
    <row r="49" s="28" customFormat="1" ht="12" spans="1:13">
      <c r="A49" s="126"/>
      <c r="B49" s="140" t="s">
        <v>2054</v>
      </c>
      <c r="C49" s="140" t="s">
        <v>2055</v>
      </c>
      <c r="D49" s="140">
        <v>1</v>
      </c>
      <c r="E49" s="140">
        <v>98.49507</v>
      </c>
      <c r="F49" s="140">
        <v>98.5</v>
      </c>
      <c r="G49" s="140">
        <v>0</v>
      </c>
      <c r="H49" s="140">
        <f t="shared" si="12"/>
        <v>98.49507</v>
      </c>
      <c r="I49" s="140">
        <f t="shared" si="13"/>
        <v>0</v>
      </c>
      <c r="J49" s="140">
        <f t="shared" si="14"/>
        <v>0</v>
      </c>
      <c r="K49" s="140">
        <f t="shared" si="15"/>
        <v>0</v>
      </c>
      <c r="L49" s="140">
        <f t="shared" si="16"/>
        <v>-1</v>
      </c>
      <c r="M49" s="140">
        <f t="shared" si="17"/>
        <v>-98.5</v>
      </c>
    </row>
    <row r="50" s="28" customFormat="1" ht="12" spans="1:13">
      <c r="A50" s="126">
        <v>32</v>
      </c>
      <c r="B50" s="140" t="s">
        <v>2056</v>
      </c>
      <c r="C50" s="140" t="s">
        <v>2057</v>
      </c>
      <c r="D50" s="140">
        <v>250</v>
      </c>
      <c r="E50" s="140">
        <v>309.36922</v>
      </c>
      <c r="F50" s="140">
        <v>77342.31</v>
      </c>
      <c r="G50" s="140">
        <v>250</v>
      </c>
      <c r="H50" s="140">
        <f t="shared" si="12"/>
        <v>309.36922</v>
      </c>
      <c r="I50" s="140">
        <f t="shared" si="13"/>
        <v>77342.31</v>
      </c>
      <c r="J50" s="140">
        <f t="shared" si="14"/>
        <v>0</v>
      </c>
      <c r="K50" s="140">
        <f t="shared" si="15"/>
        <v>0</v>
      </c>
      <c r="L50" s="140">
        <f t="shared" si="16"/>
        <v>0</v>
      </c>
      <c r="M50" s="140">
        <f t="shared" si="17"/>
        <v>0</v>
      </c>
    </row>
    <row r="51" s="28" customFormat="1" ht="12" spans="1:13">
      <c r="A51" s="126" t="s">
        <v>137</v>
      </c>
      <c r="B51" s="126"/>
      <c r="C51" s="140"/>
      <c r="D51" s="140">
        <f>SUM(D5:D50)</f>
        <v>1213</v>
      </c>
      <c r="E51" s="140"/>
      <c r="F51" s="140">
        <f>SUM(F5:F50)</f>
        <v>332730.42</v>
      </c>
      <c r="G51" s="140">
        <f>SUM(G5:G50)</f>
        <v>1194</v>
      </c>
      <c r="H51" s="140"/>
      <c r="I51" s="140">
        <f>SUM(I5:I50)</f>
        <v>339921.17</v>
      </c>
      <c r="J51" s="140"/>
      <c r="K51" s="140"/>
      <c r="L51" s="140">
        <f>SUM(L5:L50)</f>
        <v>-19</v>
      </c>
      <c r="M51" s="140">
        <f>SUM(M5:M50)</f>
        <v>-5957.84</v>
      </c>
    </row>
    <row r="52" s="7" customFormat="1" ht="14.25" spans="1:8">
      <c r="A52" s="7" t="s">
        <v>970</v>
      </c>
      <c r="D52" s="141"/>
      <c r="E52" s="141"/>
      <c r="H52" s="141"/>
    </row>
    <row r="53" s="7" customFormat="1" ht="14.25" spans="1:9">
      <c r="A53" s="7" t="str">
        <f>[6]封面!$A8</f>
        <v>单位总经理：***</v>
      </c>
      <c r="E53" s="7" t="str">
        <f>[6]封面!A10</f>
        <v>单位物资部门负责人：***</v>
      </c>
      <c r="H53" s="141" t="str">
        <f>E53</f>
        <v>单位物资部门负责人：***</v>
      </c>
      <c r="I53" s="7" t="s">
        <v>45</v>
      </c>
    </row>
  </sheetData>
  <autoFilter ref="A4:M53">
    <extLst/>
  </autoFilter>
  <mergeCells count="8">
    <mergeCell ref="A1:M1"/>
    <mergeCell ref="D3:F3"/>
    <mergeCell ref="G3:I3"/>
    <mergeCell ref="J3:K3"/>
    <mergeCell ref="L3:M3"/>
    <mergeCell ref="A51:B51"/>
    <mergeCell ref="A3:A4"/>
    <mergeCell ref="C3:C4"/>
  </mergeCells>
  <printOptions horizontalCentered="1" verticalCentered="1"/>
  <pageMargins left="0.306944444444444" right="0.306944444444444" top="0.357638888888889" bottom="0.357638888888889" header="0.298611111111111" footer="0.298611111111111"/>
  <pageSetup paperSize="9" scale="9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"/>
  <sheetViews>
    <sheetView workbookViewId="0">
      <pane ySplit="4" topLeftCell="A47" activePane="bottomLeft" state="frozen"/>
      <selection/>
      <selection pane="bottomLeft" activeCell="N58" sqref="N58"/>
    </sheetView>
  </sheetViews>
  <sheetFormatPr defaultColWidth="9" defaultRowHeight="13.5"/>
  <cols>
    <col min="1" max="1" width="7.375" customWidth="1"/>
    <col min="2" max="2" width="12" customWidth="1"/>
    <col min="3" max="3" width="28.375" customWidth="1"/>
    <col min="4" max="4" width="10.625" customWidth="1"/>
    <col min="6" max="6" width="10.375"/>
    <col min="7" max="7" width="11.5"/>
    <col min="9" max="9" width="10.375"/>
    <col min="10" max="10" width="11.5"/>
    <col min="12" max="12" width="9.375"/>
    <col min="14" max="14" width="10.375"/>
  </cols>
  <sheetData>
    <row r="1" s="28" customFormat="1" ht="34.5" customHeight="1" spans="1:14">
      <c r="A1" s="119" t="s">
        <v>2058</v>
      </c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="28" customFormat="1" ht="39" customHeight="1" spans="1:10">
      <c r="A2" s="121" t="s">
        <v>2059</v>
      </c>
      <c r="B2" s="121"/>
      <c r="C2" s="122"/>
      <c r="D2" s="123" t="s">
        <v>2060</v>
      </c>
      <c r="E2" s="124"/>
      <c r="F2" s="124"/>
      <c r="G2" s="124"/>
      <c r="H2" s="124"/>
      <c r="I2" s="124"/>
      <c r="J2" s="137" t="s">
        <v>184</v>
      </c>
    </row>
    <row r="3" s="28" customFormat="1" ht="18.75" customHeight="1" spans="1:14">
      <c r="A3" s="125" t="s">
        <v>1</v>
      </c>
      <c r="B3" s="125" t="s">
        <v>185</v>
      </c>
      <c r="C3" s="126" t="s">
        <v>135</v>
      </c>
      <c r="D3" s="127" t="s">
        <v>1951</v>
      </c>
      <c r="E3" s="128" t="s">
        <v>186</v>
      </c>
      <c r="F3" s="128"/>
      <c r="G3" s="128"/>
      <c r="H3" s="128" t="s">
        <v>187</v>
      </c>
      <c r="I3" s="128"/>
      <c r="J3" s="128"/>
      <c r="K3" s="138" t="s">
        <v>188</v>
      </c>
      <c r="L3" s="138"/>
      <c r="M3" s="138" t="s">
        <v>189</v>
      </c>
      <c r="N3" s="138"/>
    </row>
    <row r="4" s="28" customFormat="1" ht="12.75" spans="1:14">
      <c r="A4" s="125">
        <v>1</v>
      </c>
      <c r="B4" s="129" t="s">
        <v>2061</v>
      </c>
      <c r="C4" s="126"/>
      <c r="D4" s="127"/>
      <c r="E4" s="130" t="s">
        <v>191</v>
      </c>
      <c r="F4" s="131" t="s">
        <v>192</v>
      </c>
      <c r="G4" s="131" t="s">
        <v>34</v>
      </c>
      <c r="H4" s="131" t="s">
        <v>191</v>
      </c>
      <c r="I4" s="131" t="s">
        <v>192</v>
      </c>
      <c r="J4" s="131" t="s">
        <v>34</v>
      </c>
      <c r="K4" s="35" t="s">
        <v>191</v>
      </c>
      <c r="L4" s="35" t="s">
        <v>34</v>
      </c>
      <c r="M4" s="35" t="s">
        <v>191</v>
      </c>
      <c r="N4" s="35" t="s">
        <v>34</v>
      </c>
    </row>
    <row r="5" s="118" customFormat="1" ht="12" spans="1:14">
      <c r="A5" s="125">
        <v>1</v>
      </c>
      <c r="B5" s="132" t="s">
        <v>527</v>
      </c>
      <c r="C5" s="132" t="s">
        <v>528</v>
      </c>
      <c r="D5" s="127" t="s">
        <v>2062</v>
      </c>
      <c r="E5" s="133">
        <v>18</v>
      </c>
      <c r="F5" s="133">
        <v>0.4439</v>
      </c>
      <c r="G5" s="133">
        <v>7.99</v>
      </c>
      <c r="H5" s="133">
        <v>0</v>
      </c>
      <c r="I5" s="133">
        <v>0.4439</v>
      </c>
      <c r="J5" s="133">
        <v>0</v>
      </c>
      <c r="K5" s="135">
        <v>0</v>
      </c>
      <c r="L5" s="135">
        <v>0</v>
      </c>
      <c r="M5" s="135">
        <v>-18</v>
      </c>
      <c r="N5" s="135">
        <v>-7.99</v>
      </c>
    </row>
    <row r="6" s="118" customFormat="1" ht="12" spans="1:14">
      <c r="A6" s="125">
        <v>2</v>
      </c>
      <c r="B6" s="132" t="s">
        <v>529</v>
      </c>
      <c r="C6" s="132" t="s">
        <v>530</v>
      </c>
      <c r="D6" s="127" t="s">
        <v>2062</v>
      </c>
      <c r="E6" s="133">
        <v>214</v>
      </c>
      <c r="F6" s="133">
        <v>0.7949</v>
      </c>
      <c r="G6" s="133">
        <v>170.11</v>
      </c>
      <c r="H6" s="133">
        <v>0</v>
      </c>
      <c r="I6" s="133">
        <v>0.7949</v>
      </c>
      <c r="J6" s="133">
        <v>0</v>
      </c>
      <c r="K6" s="135">
        <v>0</v>
      </c>
      <c r="L6" s="135">
        <v>0</v>
      </c>
      <c r="M6" s="135">
        <v>-214</v>
      </c>
      <c r="N6" s="135">
        <v>-170.11</v>
      </c>
    </row>
    <row r="7" s="118" customFormat="1" ht="12" spans="1:14">
      <c r="A7" s="125">
        <v>3</v>
      </c>
      <c r="B7" s="132" t="s">
        <v>2063</v>
      </c>
      <c r="C7" s="132" t="s">
        <v>2064</v>
      </c>
      <c r="D7" s="127" t="s">
        <v>2062</v>
      </c>
      <c r="E7" s="133">
        <v>1</v>
      </c>
      <c r="F7" s="133">
        <v>131.53642</v>
      </c>
      <c r="G7" s="133">
        <v>131.54</v>
      </c>
      <c r="H7" s="133">
        <v>1</v>
      </c>
      <c r="I7" s="133">
        <v>131.53642</v>
      </c>
      <c r="J7" s="133">
        <v>131.54</v>
      </c>
      <c r="K7" s="135">
        <v>0</v>
      </c>
      <c r="L7" s="135">
        <v>0</v>
      </c>
      <c r="M7" s="135">
        <v>0</v>
      </c>
      <c r="N7" s="135">
        <v>0</v>
      </c>
    </row>
    <row r="8" s="118" customFormat="1" ht="12" spans="1:14">
      <c r="A8" s="125">
        <v>4</v>
      </c>
      <c r="B8" s="132" t="s">
        <v>2065</v>
      </c>
      <c r="C8" s="132" t="s">
        <v>2066</v>
      </c>
      <c r="D8" s="127" t="s">
        <v>2062</v>
      </c>
      <c r="E8" s="133">
        <v>100</v>
      </c>
      <c r="F8" s="133">
        <v>0</v>
      </c>
      <c r="G8" s="133">
        <v>0</v>
      </c>
      <c r="H8" s="133">
        <v>560</v>
      </c>
      <c r="I8" s="133">
        <v>0</v>
      </c>
      <c r="J8" s="133">
        <v>0</v>
      </c>
      <c r="K8" s="135">
        <v>460</v>
      </c>
      <c r="L8" s="135">
        <v>0</v>
      </c>
      <c r="M8" s="135">
        <v>0</v>
      </c>
      <c r="N8" s="135">
        <v>0</v>
      </c>
    </row>
    <row r="9" s="118" customFormat="1" ht="12" spans="1:14">
      <c r="A9" s="125">
        <v>5</v>
      </c>
      <c r="B9" s="132" t="s">
        <v>1974</v>
      </c>
      <c r="C9" s="132" t="s">
        <v>2067</v>
      </c>
      <c r="D9" s="127" t="s">
        <v>2062</v>
      </c>
      <c r="E9" s="133">
        <v>0</v>
      </c>
      <c r="F9" s="133">
        <v>318.5401</v>
      </c>
      <c r="G9" s="133">
        <v>0</v>
      </c>
      <c r="H9" s="134">
        <v>1</v>
      </c>
      <c r="I9" s="133">
        <v>318.5401</v>
      </c>
      <c r="J9" s="133">
        <v>318.54</v>
      </c>
      <c r="K9" s="135">
        <v>1</v>
      </c>
      <c r="L9" s="135">
        <v>318.54</v>
      </c>
      <c r="M9" s="135">
        <v>0</v>
      </c>
      <c r="N9" s="135">
        <v>0</v>
      </c>
    </row>
    <row r="10" s="118" customFormat="1" ht="12" spans="1:14">
      <c r="A10" s="125">
        <v>6</v>
      </c>
      <c r="B10" s="132" t="s">
        <v>1984</v>
      </c>
      <c r="C10" s="132" t="s">
        <v>2068</v>
      </c>
      <c r="D10" s="127" t="s">
        <v>2062</v>
      </c>
      <c r="E10" s="133">
        <v>0</v>
      </c>
      <c r="F10" s="133">
        <v>329.1633</v>
      </c>
      <c r="G10" s="133">
        <v>0</v>
      </c>
      <c r="H10" s="134">
        <v>1</v>
      </c>
      <c r="I10" s="133">
        <v>329.1633</v>
      </c>
      <c r="J10" s="133">
        <v>329.16</v>
      </c>
      <c r="K10" s="135">
        <v>1</v>
      </c>
      <c r="L10" s="135">
        <v>329.16</v>
      </c>
      <c r="M10" s="135">
        <v>0</v>
      </c>
      <c r="N10" s="135">
        <v>0</v>
      </c>
    </row>
    <row r="11" s="118" customFormat="1" ht="12" spans="1:14">
      <c r="A11" s="125">
        <v>7</v>
      </c>
      <c r="B11" s="132" t="s">
        <v>1106</v>
      </c>
      <c r="C11" s="132" t="s">
        <v>1107</v>
      </c>
      <c r="D11" s="127" t="s">
        <v>2069</v>
      </c>
      <c r="E11" s="133">
        <v>200</v>
      </c>
      <c r="F11" s="133">
        <v>1.79</v>
      </c>
      <c r="G11" s="133">
        <v>358</v>
      </c>
      <c r="H11" s="133">
        <v>200</v>
      </c>
      <c r="I11" s="133">
        <v>1.79</v>
      </c>
      <c r="J11" s="133">
        <v>358</v>
      </c>
      <c r="K11" s="135">
        <v>0</v>
      </c>
      <c r="L11" s="135">
        <v>0</v>
      </c>
      <c r="M11" s="135">
        <v>0</v>
      </c>
      <c r="N11" s="135">
        <v>0</v>
      </c>
    </row>
    <row r="12" s="118" customFormat="1" ht="12" spans="1:14">
      <c r="A12" s="125">
        <v>8</v>
      </c>
      <c r="B12" s="132" t="s">
        <v>797</v>
      </c>
      <c r="C12" s="132" t="s">
        <v>798</v>
      </c>
      <c r="D12" s="127" t="s">
        <v>2069</v>
      </c>
      <c r="E12" s="133">
        <v>36</v>
      </c>
      <c r="F12" s="133">
        <v>2.92</v>
      </c>
      <c r="G12" s="133">
        <v>105.12</v>
      </c>
      <c r="H12" s="133">
        <v>39</v>
      </c>
      <c r="I12" s="133">
        <v>2.92</v>
      </c>
      <c r="J12" s="133">
        <v>113.88</v>
      </c>
      <c r="K12" s="135">
        <v>3</v>
      </c>
      <c r="L12" s="135">
        <v>8.75999999999999</v>
      </c>
      <c r="M12" s="135">
        <v>0</v>
      </c>
      <c r="N12" s="135">
        <v>0</v>
      </c>
    </row>
    <row r="13" s="118" customFormat="1" ht="12" spans="1:14">
      <c r="A13" s="125">
        <v>9</v>
      </c>
      <c r="B13" s="132" t="s">
        <v>2032</v>
      </c>
      <c r="C13" s="132" t="s">
        <v>2033</v>
      </c>
      <c r="D13" s="127" t="s">
        <v>2069</v>
      </c>
      <c r="E13" s="133">
        <v>53</v>
      </c>
      <c r="F13" s="133">
        <v>62.70541</v>
      </c>
      <c r="G13" s="133">
        <v>3323.39</v>
      </c>
      <c r="H13" s="133">
        <v>54</v>
      </c>
      <c r="I13" s="133">
        <v>62.70541</v>
      </c>
      <c r="J13" s="133">
        <v>3386.09</v>
      </c>
      <c r="K13" s="135">
        <v>1</v>
      </c>
      <c r="L13" s="135">
        <v>62.7000000000003</v>
      </c>
      <c r="M13" s="135">
        <v>0</v>
      </c>
      <c r="N13" s="135">
        <v>0</v>
      </c>
    </row>
    <row r="14" s="118" customFormat="1" ht="12" spans="1:14">
      <c r="A14" s="125">
        <v>10</v>
      </c>
      <c r="B14" s="132" t="s">
        <v>2070</v>
      </c>
      <c r="C14" s="132" t="s">
        <v>2071</v>
      </c>
      <c r="D14" s="127" t="s">
        <v>2069</v>
      </c>
      <c r="E14" s="133">
        <v>2</v>
      </c>
      <c r="F14" s="133">
        <v>53.26507</v>
      </c>
      <c r="G14" s="133">
        <v>106.53</v>
      </c>
      <c r="H14" s="133">
        <v>2</v>
      </c>
      <c r="I14" s="133">
        <v>53.26507</v>
      </c>
      <c r="J14" s="133">
        <v>106.53</v>
      </c>
      <c r="K14" s="135">
        <v>0</v>
      </c>
      <c r="L14" s="135">
        <v>0</v>
      </c>
      <c r="M14" s="135">
        <v>0</v>
      </c>
      <c r="N14" s="135">
        <v>0</v>
      </c>
    </row>
    <row r="15" s="118" customFormat="1" ht="12" spans="1:14">
      <c r="A15" s="125">
        <v>11</v>
      </c>
      <c r="B15" s="132" t="s">
        <v>2040</v>
      </c>
      <c r="C15" s="132" t="s">
        <v>2041</v>
      </c>
      <c r="D15" s="127" t="s">
        <v>2069</v>
      </c>
      <c r="E15" s="133">
        <v>1032</v>
      </c>
      <c r="F15" s="133">
        <v>101.1314</v>
      </c>
      <c r="G15" s="133">
        <v>104367.6</v>
      </c>
      <c r="H15" s="133">
        <v>1023</v>
      </c>
      <c r="I15" s="133">
        <v>101.1314</v>
      </c>
      <c r="J15" s="133">
        <v>103457.42</v>
      </c>
      <c r="K15" s="135">
        <v>0</v>
      </c>
      <c r="L15" s="135">
        <v>0</v>
      </c>
      <c r="M15" s="135">
        <v>-9</v>
      </c>
      <c r="N15" s="135">
        <v>-910.180000000008</v>
      </c>
    </row>
    <row r="16" s="118" customFormat="1" ht="12" spans="1:14">
      <c r="A16" s="125">
        <v>12</v>
      </c>
      <c r="B16" s="132" t="s">
        <v>2072</v>
      </c>
      <c r="C16" s="132" t="s">
        <v>2073</v>
      </c>
      <c r="D16" s="127" t="s">
        <v>2069</v>
      </c>
      <c r="E16" s="133">
        <v>93</v>
      </c>
      <c r="F16" s="133">
        <v>324.77703</v>
      </c>
      <c r="G16" s="133">
        <v>30204.26</v>
      </c>
      <c r="H16" s="133">
        <v>95</v>
      </c>
      <c r="I16" s="133">
        <v>324.77703</v>
      </c>
      <c r="J16" s="133">
        <v>30853.82</v>
      </c>
      <c r="K16" s="135">
        <v>2</v>
      </c>
      <c r="L16" s="135">
        <v>649.560000000001</v>
      </c>
      <c r="M16" s="135">
        <v>0</v>
      </c>
      <c r="N16" s="135">
        <v>0</v>
      </c>
    </row>
    <row r="17" s="118" customFormat="1" ht="12" spans="1:14">
      <c r="A17" s="125">
        <v>13</v>
      </c>
      <c r="B17" s="132" t="s">
        <v>2042</v>
      </c>
      <c r="C17" s="132" t="s">
        <v>2043</v>
      </c>
      <c r="D17" s="127" t="s">
        <v>2069</v>
      </c>
      <c r="E17" s="133">
        <v>1049</v>
      </c>
      <c r="F17" s="133">
        <v>120.7277</v>
      </c>
      <c r="G17" s="133">
        <v>126643.36</v>
      </c>
      <c r="H17" s="133">
        <v>1050</v>
      </c>
      <c r="I17" s="133">
        <v>120.7277</v>
      </c>
      <c r="J17" s="133">
        <v>126764.09</v>
      </c>
      <c r="K17" s="135">
        <v>1</v>
      </c>
      <c r="L17" s="135">
        <v>120.729999999996</v>
      </c>
      <c r="M17" s="135">
        <v>0</v>
      </c>
      <c r="N17" s="135">
        <v>0</v>
      </c>
    </row>
    <row r="18" s="118" customFormat="1" ht="12" spans="1:14">
      <c r="A18" s="125">
        <v>14</v>
      </c>
      <c r="B18" s="132" t="s">
        <v>926</v>
      </c>
      <c r="C18" s="132" t="s">
        <v>927</v>
      </c>
      <c r="D18" s="127" t="s">
        <v>2069</v>
      </c>
      <c r="E18" s="133">
        <v>200</v>
      </c>
      <c r="F18" s="133">
        <v>10.74</v>
      </c>
      <c r="G18" s="133">
        <v>2148</v>
      </c>
      <c r="H18" s="133">
        <v>200</v>
      </c>
      <c r="I18" s="133">
        <v>10.74</v>
      </c>
      <c r="J18" s="133">
        <v>2148</v>
      </c>
      <c r="K18" s="135">
        <v>0</v>
      </c>
      <c r="L18" s="135">
        <v>0</v>
      </c>
      <c r="M18" s="135">
        <v>0</v>
      </c>
      <c r="N18" s="135">
        <v>0</v>
      </c>
    </row>
    <row r="19" s="118" customFormat="1" ht="12" spans="1:14">
      <c r="A19" s="125">
        <v>15</v>
      </c>
      <c r="B19" s="132" t="s">
        <v>928</v>
      </c>
      <c r="C19" s="132" t="s">
        <v>929</v>
      </c>
      <c r="D19" s="127" t="s">
        <v>2069</v>
      </c>
      <c r="E19" s="133">
        <v>200</v>
      </c>
      <c r="F19" s="133">
        <v>12.01</v>
      </c>
      <c r="G19" s="133">
        <v>2402</v>
      </c>
      <c r="H19" s="133">
        <v>200</v>
      </c>
      <c r="I19" s="133">
        <v>12.01</v>
      </c>
      <c r="J19" s="133">
        <v>2402</v>
      </c>
      <c r="K19" s="135">
        <v>0</v>
      </c>
      <c r="L19" s="135">
        <v>0</v>
      </c>
      <c r="M19" s="135">
        <v>0</v>
      </c>
      <c r="N19" s="135">
        <v>0</v>
      </c>
    </row>
    <row r="20" s="118" customFormat="1" ht="12" spans="1:14">
      <c r="A20" s="125">
        <v>16</v>
      </c>
      <c r="B20" s="132" t="s">
        <v>942</v>
      </c>
      <c r="C20" s="132" t="s">
        <v>943</v>
      </c>
      <c r="D20" s="127" t="s">
        <v>2069</v>
      </c>
      <c r="E20" s="133">
        <v>3</v>
      </c>
      <c r="F20" s="133">
        <v>21.81779</v>
      </c>
      <c r="G20" s="133">
        <v>65.45</v>
      </c>
      <c r="H20" s="133">
        <v>3</v>
      </c>
      <c r="I20" s="133">
        <v>21.81779</v>
      </c>
      <c r="J20" s="133">
        <v>65.45</v>
      </c>
      <c r="K20" s="135">
        <v>0</v>
      </c>
      <c r="L20" s="135">
        <v>0</v>
      </c>
      <c r="M20" s="135">
        <v>0</v>
      </c>
      <c r="N20" s="135">
        <v>0</v>
      </c>
    </row>
    <row r="21" s="118" customFormat="1" ht="12" spans="1:14">
      <c r="A21" s="125">
        <v>17</v>
      </c>
      <c r="B21" s="132" t="s">
        <v>2054</v>
      </c>
      <c r="C21" s="132" t="s">
        <v>2055</v>
      </c>
      <c r="D21" s="125" t="s">
        <v>2069</v>
      </c>
      <c r="E21" s="135">
        <v>51</v>
      </c>
      <c r="F21" s="135">
        <v>98.49507</v>
      </c>
      <c r="G21" s="133">
        <v>5023.25</v>
      </c>
      <c r="H21" s="133">
        <v>52</v>
      </c>
      <c r="I21" s="133">
        <v>98.49507</v>
      </c>
      <c r="J21" s="135">
        <v>5121.74</v>
      </c>
      <c r="K21" s="135">
        <v>1</v>
      </c>
      <c r="L21" s="135">
        <v>98.4899999999998</v>
      </c>
      <c r="M21" s="135">
        <v>0</v>
      </c>
      <c r="N21" s="135">
        <v>0</v>
      </c>
    </row>
    <row r="22" s="118" customFormat="1" ht="12" spans="1:14">
      <c r="A22" s="125">
        <v>18</v>
      </c>
      <c r="B22" s="132" t="s">
        <v>952</v>
      </c>
      <c r="C22" s="132" t="s">
        <v>838</v>
      </c>
      <c r="D22" s="125" t="s">
        <v>2069</v>
      </c>
      <c r="E22" s="135">
        <v>28</v>
      </c>
      <c r="F22" s="135">
        <v>13</v>
      </c>
      <c r="G22" s="133">
        <v>364</v>
      </c>
      <c r="H22" s="133">
        <v>27</v>
      </c>
      <c r="I22" s="133">
        <v>13</v>
      </c>
      <c r="J22" s="135">
        <v>351</v>
      </c>
      <c r="K22" s="135">
        <v>0</v>
      </c>
      <c r="L22" s="135">
        <v>0</v>
      </c>
      <c r="M22" s="135">
        <v>-1</v>
      </c>
      <c r="N22" s="135">
        <v>-13</v>
      </c>
    </row>
    <row r="23" s="118" customFormat="1" ht="12" spans="1:14">
      <c r="A23" s="125">
        <v>19</v>
      </c>
      <c r="B23" s="132" t="s">
        <v>2074</v>
      </c>
      <c r="C23" s="132" t="s">
        <v>2075</v>
      </c>
      <c r="D23" s="125" t="s">
        <v>2069</v>
      </c>
      <c r="E23" s="135">
        <v>0</v>
      </c>
      <c r="F23" s="135">
        <v>0</v>
      </c>
      <c r="G23" s="133"/>
      <c r="H23" s="134">
        <v>1</v>
      </c>
      <c r="I23" s="133">
        <v>0</v>
      </c>
      <c r="J23" s="135">
        <v>0</v>
      </c>
      <c r="K23" s="135">
        <v>1</v>
      </c>
      <c r="L23" s="135">
        <v>0</v>
      </c>
      <c r="M23" s="135">
        <v>0</v>
      </c>
      <c r="N23" s="135">
        <v>0</v>
      </c>
    </row>
    <row r="24" s="118" customFormat="1" ht="12" spans="1:14">
      <c r="A24" s="125">
        <v>20</v>
      </c>
      <c r="B24" s="132" t="s">
        <v>735</v>
      </c>
      <c r="C24" s="132" t="s">
        <v>2076</v>
      </c>
      <c r="D24" s="125" t="s">
        <v>2069</v>
      </c>
      <c r="E24" s="135">
        <v>0</v>
      </c>
      <c r="F24" s="135">
        <v>5.02</v>
      </c>
      <c r="G24" s="133"/>
      <c r="H24" s="134">
        <v>966</v>
      </c>
      <c r="I24" s="133">
        <v>5.02</v>
      </c>
      <c r="J24" s="135">
        <v>4849.32</v>
      </c>
      <c r="K24" s="135">
        <v>966</v>
      </c>
      <c r="L24" s="135">
        <v>4849.32</v>
      </c>
      <c r="M24" s="135">
        <v>0</v>
      </c>
      <c r="N24" s="135">
        <v>0</v>
      </c>
    </row>
    <row r="25" s="118" customFormat="1" ht="12" spans="1:14">
      <c r="A25" s="125">
        <v>21</v>
      </c>
      <c r="B25" s="132" t="s">
        <v>2077</v>
      </c>
      <c r="C25" s="132" t="s">
        <v>2078</v>
      </c>
      <c r="D25" s="125" t="s">
        <v>2069</v>
      </c>
      <c r="E25" s="135">
        <v>0</v>
      </c>
      <c r="F25" s="135">
        <v>0</v>
      </c>
      <c r="G25" s="133"/>
      <c r="H25" s="134">
        <v>5</v>
      </c>
      <c r="I25" s="133">
        <v>0</v>
      </c>
      <c r="J25" s="135">
        <v>0</v>
      </c>
      <c r="K25" s="135">
        <v>5</v>
      </c>
      <c r="L25" s="135">
        <v>0</v>
      </c>
      <c r="M25" s="135">
        <v>0</v>
      </c>
      <c r="N25" s="135">
        <v>0</v>
      </c>
    </row>
    <row r="26" s="118" customFormat="1" ht="12" spans="1:14">
      <c r="A26" s="125">
        <v>22</v>
      </c>
      <c r="B26" s="132" t="s">
        <v>2079</v>
      </c>
      <c r="C26" s="132" t="s">
        <v>2080</v>
      </c>
      <c r="D26" s="125" t="s">
        <v>2069</v>
      </c>
      <c r="E26" s="135">
        <v>0</v>
      </c>
      <c r="F26" s="135">
        <v>0</v>
      </c>
      <c r="G26" s="133"/>
      <c r="H26" s="134">
        <v>5</v>
      </c>
      <c r="I26" s="133">
        <v>0</v>
      </c>
      <c r="J26" s="135">
        <v>0</v>
      </c>
      <c r="K26" s="135">
        <v>5</v>
      </c>
      <c r="L26" s="135">
        <v>0</v>
      </c>
      <c r="M26" s="135">
        <v>0</v>
      </c>
      <c r="N26" s="135">
        <v>0</v>
      </c>
    </row>
    <row r="27" s="118" customFormat="1" ht="12" spans="1:14">
      <c r="A27" s="125">
        <v>23</v>
      </c>
      <c r="B27" s="132" t="s">
        <v>2081</v>
      </c>
      <c r="C27" s="132" t="s">
        <v>2082</v>
      </c>
      <c r="D27" s="125" t="s">
        <v>2069</v>
      </c>
      <c r="E27" s="135">
        <v>0</v>
      </c>
      <c r="F27" s="135">
        <v>0</v>
      </c>
      <c r="G27" s="133"/>
      <c r="H27" s="134">
        <v>8</v>
      </c>
      <c r="I27" s="133">
        <v>0</v>
      </c>
      <c r="J27" s="135">
        <v>0</v>
      </c>
      <c r="K27" s="135">
        <v>8</v>
      </c>
      <c r="L27" s="135">
        <v>0</v>
      </c>
      <c r="M27" s="135">
        <v>0</v>
      </c>
      <c r="N27" s="135">
        <v>0</v>
      </c>
    </row>
    <row r="28" s="118" customFormat="1" ht="12" spans="1:14">
      <c r="A28" s="125">
        <v>24</v>
      </c>
      <c r="B28" s="135" t="s">
        <v>2083</v>
      </c>
      <c r="C28" s="135" t="s">
        <v>2084</v>
      </c>
      <c r="D28" s="125" t="s">
        <v>2085</v>
      </c>
      <c r="E28" s="135">
        <v>125</v>
      </c>
      <c r="F28" s="135">
        <v>252.74201</v>
      </c>
      <c r="G28" s="133">
        <v>31592.75</v>
      </c>
      <c r="H28" s="133">
        <v>125</v>
      </c>
      <c r="I28" s="133">
        <v>252.74201</v>
      </c>
      <c r="J28" s="135">
        <v>31592.75</v>
      </c>
      <c r="K28" s="135">
        <v>0</v>
      </c>
      <c r="L28" s="135">
        <v>0</v>
      </c>
      <c r="M28" s="135">
        <v>0</v>
      </c>
      <c r="N28" s="135">
        <v>0</v>
      </c>
    </row>
    <row r="29" s="118" customFormat="1" ht="12" spans="1:14">
      <c r="A29" s="125">
        <v>25</v>
      </c>
      <c r="B29" s="135" t="s">
        <v>2086</v>
      </c>
      <c r="C29" s="135" t="s">
        <v>2087</v>
      </c>
      <c r="D29" s="125" t="s">
        <v>2085</v>
      </c>
      <c r="E29" s="135">
        <v>76</v>
      </c>
      <c r="F29" s="135">
        <v>337.03298</v>
      </c>
      <c r="G29" s="133">
        <v>25614.51</v>
      </c>
      <c r="H29" s="133">
        <v>76</v>
      </c>
      <c r="I29" s="133">
        <v>337.03298</v>
      </c>
      <c r="J29" s="135">
        <v>25614.51</v>
      </c>
      <c r="K29" s="135">
        <v>0</v>
      </c>
      <c r="L29" s="135">
        <v>0</v>
      </c>
      <c r="M29" s="135">
        <v>0</v>
      </c>
      <c r="N29" s="135">
        <v>0</v>
      </c>
    </row>
    <row r="30" s="118" customFormat="1" ht="12" spans="1:14">
      <c r="A30" s="125">
        <v>26</v>
      </c>
      <c r="B30" s="135" t="s">
        <v>2026</v>
      </c>
      <c r="C30" s="135" t="s">
        <v>2087</v>
      </c>
      <c r="D30" s="125" t="s">
        <v>2085</v>
      </c>
      <c r="E30" s="135">
        <v>24</v>
      </c>
      <c r="F30" s="135">
        <v>329.08888</v>
      </c>
      <c r="G30" s="133">
        <v>7898.13</v>
      </c>
      <c r="H30" s="133">
        <v>24</v>
      </c>
      <c r="I30" s="133">
        <v>329.08888</v>
      </c>
      <c r="J30" s="135">
        <v>7898.13</v>
      </c>
      <c r="K30" s="135">
        <v>0</v>
      </c>
      <c r="L30" s="135">
        <v>0</v>
      </c>
      <c r="M30" s="135">
        <v>0</v>
      </c>
      <c r="N30" s="135">
        <v>0</v>
      </c>
    </row>
    <row r="31" s="118" customFormat="1" ht="12" spans="1:14">
      <c r="A31" s="125">
        <v>27</v>
      </c>
      <c r="B31" s="135" t="s">
        <v>1966</v>
      </c>
      <c r="C31" s="135" t="s">
        <v>1967</v>
      </c>
      <c r="D31" s="125" t="s">
        <v>2088</v>
      </c>
      <c r="E31" s="135">
        <v>44</v>
      </c>
      <c r="F31" s="135">
        <v>578.18178</v>
      </c>
      <c r="G31" s="133">
        <v>25440</v>
      </c>
      <c r="H31" s="133">
        <v>56</v>
      </c>
      <c r="I31" s="133">
        <v>578.18178</v>
      </c>
      <c r="J31" s="135">
        <v>32378.18</v>
      </c>
      <c r="K31" s="135">
        <v>12</v>
      </c>
      <c r="L31" s="135">
        <v>6938.18</v>
      </c>
      <c r="M31" s="135">
        <v>0</v>
      </c>
      <c r="N31" s="135">
        <v>0</v>
      </c>
    </row>
    <row r="32" s="118" customFormat="1" ht="12" spans="1:14">
      <c r="A32" s="125">
        <v>28</v>
      </c>
      <c r="B32" s="135" t="s">
        <v>2089</v>
      </c>
      <c r="C32" s="135" t="s">
        <v>2090</v>
      </c>
      <c r="D32" s="125" t="s">
        <v>2088</v>
      </c>
      <c r="E32" s="135">
        <v>4</v>
      </c>
      <c r="F32" s="135">
        <v>450.92798</v>
      </c>
      <c r="G32" s="133">
        <v>1803.71</v>
      </c>
      <c r="H32" s="133">
        <v>4</v>
      </c>
      <c r="I32" s="133">
        <v>450.92798</v>
      </c>
      <c r="J32" s="135">
        <v>1803.71</v>
      </c>
      <c r="K32" s="135">
        <v>0</v>
      </c>
      <c r="L32" s="135">
        <v>0</v>
      </c>
      <c r="M32" s="135">
        <v>0</v>
      </c>
      <c r="N32" s="135">
        <v>0</v>
      </c>
    </row>
    <row r="33" s="118" customFormat="1" ht="12" spans="1:14">
      <c r="A33" s="125">
        <v>29</v>
      </c>
      <c r="B33" s="135" t="s">
        <v>1968</v>
      </c>
      <c r="C33" s="135" t="s">
        <v>1969</v>
      </c>
      <c r="D33" s="125" t="s">
        <v>2088</v>
      </c>
      <c r="E33" s="135">
        <v>451</v>
      </c>
      <c r="F33" s="135">
        <v>656.93808</v>
      </c>
      <c r="G33" s="135">
        <v>296279.07</v>
      </c>
      <c r="H33" s="135">
        <v>444</v>
      </c>
      <c r="I33" s="135">
        <v>656.93808</v>
      </c>
      <c r="J33" s="135">
        <v>291680.51</v>
      </c>
      <c r="K33" s="135">
        <v>0</v>
      </c>
      <c r="L33" s="135">
        <v>0</v>
      </c>
      <c r="M33" s="135">
        <v>-7</v>
      </c>
      <c r="N33" s="135">
        <v>-4598.56</v>
      </c>
    </row>
    <row r="34" s="118" customFormat="1" ht="12" spans="1:14">
      <c r="A34" s="125">
        <v>30</v>
      </c>
      <c r="B34" s="135" t="s">
        <v>1970</v>
      </c>
      <c r="C34" s="135" t="s">
        <v>1971</v>
      </c>
      <c r="D34" s="125" t="s">
        <v>2088</v>
      </c>
      <c r="E34" s="135">
        <v>497</v>
      </c>
      <c r="F34" s="135">
        <v>288.42998</v>
      </c>
      <c r="G34" s="135">
        <v>143349.7</v>
      </c>
      <c r="H34" s="135">
        <v>478</v>
      </c>
      <c r="I34" s="135">
        <v>288.42998</v>
      </c>
      <c r="J34" s="135">
        <v>137869.53</v>
      </c>
      <c r="K34" s="135">
        <v>0</v>
      </c>
      <c r="L34" s="135">
        <v>0</v>
      </c>
      <c r="M34" s="135">
        <v>-19</v>
      </c>
      <c r="N34" s="135">
        <v>-5480.17000000001</v>
      </c>
    </row>
    <row r="35" s="118" customFormat="1" ht="12" spans="1:14">
      <c r="A35" s="125">
        <v>31</v>
      </c>
      <c r="B35" s="135" t="s">
        <v>2091</v>
      </c>
      <c r="C35" s="135" t="s">
        <v>2092</v>
      </c>
      <c r="D35" s="125" t="s">
        <v>2088</v>
      </c>
      <c r="E35" s="135">
        <v>4</v>
      </c>
      <c r="F35" s="135">
        <v>291.20928</v>
      </c>
      <c r="G35" s="135">
        <v>1164.84</v>
      </c>
      <c r="H35" s="135">
        <v>4</v>
      </c>
      <c r="I35" s="135">
        <v>291.20928</v>
      </c>
      <c r="J35" s="135">
        <v>1164.84</v>
      </c>
      <c r="K35" s="135">
        <v>0</v>
      </c>
      <c r="L35" s="135">
        <v>0</v>
      </c>
      <c r="M35" s="135">
        <v>0</v>
      </c>
      <c r="N35" s="135">
        <v>0</v>
      </c>
    </row>
    <row r="36" s="118" customFormat="1" ht="12" spans="1:14">
      <c r="A36" s="125">
        <v>32</v>
      </c>
      <c r="B36" s="135" t="s">
        <v>1972</v>
      </c>
      <c r="C36" s="135" t="s">
        <v>1973</v>
      </c>
      <c r="D36" s="125" t="s">
        <v>2088</v>
      </c>
      <c r="E36" s="135">
        <v>1816</v>
      </c>
      <c r="F36" s="135">
        <v>185.2921</v>
      </c>
      <c r="G36" s="135">
        <v>336490.45</v>
      </c>
      <c r="H36" s="135">
        <v>1793</v>
      </c>
      <c r="I36" s="135">
        <v>185.2921</v>
      </c>
      <c r="J36" s="135">
        <v>332228.74</v>
      </c>
      <c r="K36" s="135">
        <v>0</v>
      </c>
      <c r="L36" s="135">
        <v>0</v>
      </c>
      <c r="M36" s="135">
        <v>-23</v>
      </c>
      <c r="N36" s="135">
        <v>-4261.71000000002</v>
      </c>
    </row>
    <row r="37" s="118" customFormat="1" ht="12" spans="1:14">
      <c r="A37" s="125">
        <v>33</v>
      </c>
      <c r="B37" s="135" t="s">
        <v>2083</v>
      </c>
      <c r="C37" s="135" t="s">
        <v>2093</v>
      </c>
      <c r="D37" s="125" t="s">
        <v>2088</v>
      </c>
      <c r="E37" s="135">
        <v>5497</v>
      </c>
      <c r="F37" s="135">
        <v>252.74201</v>
      </c>
      <c r="G37" s="135">
        <v>1389322.83</v>
      </c>
      <c r="H37" s="135">
        <v>5452</v>
      </c>
      <c r="I37" s="135">
        <v>252.74201</v>
      </c>
      <c r="J37" s="135">
        <v>1377949.44</v>
      </c>
      <c r="K37" s="135">
        <v>0</v>
      </c>
      <c r="L37" s="135">
        <v>0</v>
      </c>
      <c r="M37" s="135">
        <v>-45</v>
      </c>
      <c r="N37" s="135">
        <v>-11373.3900000001</v>
      </c>
    </row>
    <row r="38" s="118" customFormat="1" ht="12" spans="1:14">
      <c r="A38" s="125">
        <v>34</v>
      </c>
      <c r="B38" s="135" t="s">
        <v>2086</v>
      </c>
      <c r="C38" s="135" t="s">
        <v>2094</v>
      </c>
      <c r="D38" s="125" t="s">
        <v>2088</v>
      </c>
      <c r="E38" s="135">
        <v>3195</v>
      </c>
      <c r="F38" s="135">
        <v>337.03298</v>
      </c>
      <c r="G38" s="135">
        <v>1076820.37</v>
      </c>
      <c r="H38" s="135">
        <v>3030</v>
      </c>
      <c r="I38" s="135">
        <v>337.03298</v>
      </c>
      <c r="J38" s="135">
        <v>1021209.93</v>
      </c>
      <c r="K38" s="135">
        <v>0</v>
      </c>
      <c r="L38" s="135">
        <v>0</v>
      </c>
      <c r="M38" s="135">
        <v>-165</v>
      </c>
      <c r="N38" s="135">
        <v>-55610.4400000001</v>
      </c>
    </row>
    <row r="39" s="118" customFormat="1" ht="12" spans="1:14">
      <c r="A39" s="125">
        <v>35</v>
      </c>
      <c r="B39" s="135" t="s">
        <v>2026</v>
      </c>
      <c r="C39" s="135" t="s">
        <v>2027</v>
      </c>
      <c r="D39" s="125" t="s">
        <v>2088</v>
      </c>
      <c r="E39" s="135">
        <v>3225</v>
      </c>
      <c r="F39" s="135">
        <v>329.08888</v>
      </c>
      <c r="G39" s="135">
        <v>1061311.64</v>
      </c>
      <c r="H39" s="135">
        <v>3203</v>
      </c>
      <c r="I39" s="135">
        <v>329.08888</v>
      </c>
      <c r="J39" s="135">
        <v>1054071.68</v>
      </c>
      <c r="K39" s="135">
        <v>0</v>
      </c>
      <c r="L39" s="135">
        <v>0</v>
      </c>
      <c r="M39" s="135">
        <v>-22</v>
      </c>
      <c r="N39" s="135">
        <v>-7239.95999999996</v>
      </c>
    </row>
    <row r="40" s="118" customFormat="1" ht="12" spans="1:14">
      <c r="A40" s="125">
        <v>36</v>
      </c>
      <c r="B40" s="135" t="s">
        <v>2028</v>
      </c>
      <c r="C40" s="135" t="s">
        <v>2029</v>
      </c>
      <c r="D40" s="125" t="s">
        <v>2088</v>
      </c>
      <c r="E40" s="135">
        <v>770</v>
      </c>
      <c r="F40" s="135">
        <v>163.5333</v>
      </c>
      <c r="G40" s="135">
        <v>125920.64</v>
      </c>
      <c r="H40" s="135">
        <v>724</v>
      </c>
      <c r="I40" s="135">
        <v>163.5333</v>
      </c>
      <c r="J40" s="135">
        <v>118398.11</v>
      </c>
      <c r="K40" s="135">
        <v>0</v>
      </c>
      <c r="L40" s="135">
        <v>0</v>
      </c>
      <c r="M40" s="135">
        <v>-46</v>
      </c>
      <c r="N40" s="135">
        <v>-7522.53</v>
      </c>
    </row>
    <row r="41" s="118" customFormat="1" ht="12" spans="1:14">
      <c r="A41" s="125">
        <v>37</v>
      </c>
      <c r="B41" s="135" t="s">
        <v>2095</v>
      </c>
      <c r="C41" s="135" t="s">
        <v>2096</v>
      </c>
      <c r="D41" s="125" t="s">
        <v>2088</v>
      </c>
      <c r="E41" s="135">
        <v>81</v>
      </c>
      <c r="F41" s="135">
        <v>137.6531</v>
      </c>
      <c r="G41" s="135">
        <v>11149.9</v>
      </c>
      <c r="H41" s="135">
        <v>86</v>
      </c>
      <c r="I41" s="135">
        <v>137.6531</v>
      </c>
      <c r="J41" s="135">
        <v>11838.17</v>
      </c>
      <c r="K41" s="135">
        <v>5</v>
      </c>
      <c r="L41" s="135">
        <v>688.27</v>
      </c>
      <c r="M41" s="135">
        <v>0</v>
      </c>
      <c r="N41" s="135">
        <v>0</v>
      </c>
    </row>
    <row r="42" s="118" customFormat="1" ht="12" spans="1:14">
      <c r="A42" s="125">
        <v>38</v>
      </c>
      <c r="B42" s="135" t="s">
        <v>2097</v>
      </c>
      <c r="C42" s="135" t="s">
        <v>2098</v>
      </c>
      <c r="D42" s="125" t="s">
        <v>2088</v>
      </c>
      <c r="E42" s="135">
        <v>26</v>
      </c>
      <c r="F42" s="135">
        <v>251.26051</v>
      </c>
      <c r="G42" s="135">
        <v>6532.77</v>
      </c>
      <c r="H42" s="135">
        <v>28</v>
      </c>
      <c r="I42" s="135">
        <v>251.26051</v>
      </c>
      <c r="J42" s="135">
        <v>7035.29</v>
      </c>
      <c r="K42" s="135">
        <v>2</v>
      </c>
      <c r="L42" s="135">
        <v>502.52</v>
      </c>
      <c r="M42" s="135">
        <v>0</v>
      </c>
      <c r="N42" s="135">
        <v>0</v>
      </c>
    </row>
    <row r="43" s="118" customFormat="1" ht="12" spans="1:14">
      <c r="A43" s="125">
        <v>39</v>
      </c>
      <c r="B43" s="135" t="s">
        <v>2099</v>
      </c>
      <c r="C43" s="135" t="s">
        <v>2100</v>
      </c>
      <c r="D43" s="125" t="s">
        <v>2088</v>
      </c>
      <c r="E43" s="135">
        <v>18</v>
      </c>
      <c r="F43" s="135">
        <v>321.08888</v>
      </c>
      <c r="G43" s="135">
        <v>5779.6</v>
      </c>
      <c r="H43" s="135">
        <v>19</v>
      </c>
      <c r="I43" s="135">
        <v>321.08888</v>
      </c>
      <c r="J43" s="135">
        <v>6100.69</v>
      </c>
      <c r="K43" s="135">
        <v>1</v>
      </c>
      <c r="L43" s="135">
        <v>321.089999999999</v>
      </c>
      <c r="M43" s="135">
        <v>0</v>
      </c>
      <c r="N43" s="135">
        <v>0</v>
      </c>
    </row>
    <row r="44" s="118" customFormat="1" ht="12" spans="1:14">
      <c r="A44" s="125">
        <v>40</v>
      </c>
      <c r="B44" s="135" t="s">
        <v>2101</v>
      </c>
      <c r="C44" s="135" t="s">
        <v>2102</v>
      </c>
      <c r="D44" s="125" t="s">
        <v>2088</v>
      </c>
      <c r="E44" s="135">
        <v>30</v>
      </c>
      <c r="F44" s="135">
        <v>266.26606</v>
      </c>
      <c r="G44" s="135">
        <v>7987.98</v>
      </c>
      <c r="H44" s="135">
        <v>30</v>
      </c>
      <c r="I44" s="135">
        <v>266.26606</v>
      </c>
      <c r="J44" s="135">
        <v>7987.98</v>
      </c>
      <c r="K44" s="135">
        <v>0</v>
      </c>
      <c r="L44" s="135">
        <v>0</v>
      </c>
      <c r="M44" s="135">
        <v>0</v>
      </c>
      <c r="N44" s="135">
        <v>0</v>
      </c>
    </row>
    <row r="45" s="118" customFormat="1" ht="12" spans="1:14">
      <c r="A45" s="125">
        <v>41</v>
      </c>
      <c r="B45" s="135" t="s">
        <v>2103</v>
      </c>
      <c r="C45" s="135" t="s">
        <v>2104</v>
      </c>
      <c r="D45" s="125" t="s">
        <v>2088</v>
      </c>
      <c r="E45" s="135">
        <v>4</v>
      </c>
      <c r="F45" s="135">
        <v>243.3688</v>
      </c>
      <c r="G45" s="135">
        <v>973.48</v>
      </c>
      <c r="H45" s="135">
        <v>4</v>
      </c>
      <c r="I45" s="135">
        <v>243.3688</v>
      </c>
      <c r="J45" s="135">
        <v>973.48</v>
      </c>
      <c r="K45" s="135">
        <v>0</v>
      </c>
      <c r="L45" s="135">
        <v>0</v>
      </c>
      <c r="M45" s="135">
        <v>0</v>
      </c>
      <c r="N45" s="135">
        <v>0</v>
      </c>
    </row>
    <row r="46" s="118" customFormat="1" ht="12" spans="1:14">
      <c r="A46" s="125">
        <v>42</v>
      </c>
      <c r="B46" s="135" t="s">
        <v>2105</v>
      </c>
      <c r="C46" s="135" t="s">
        <v>2106</v>
      </c>
      <c r="D46" s="125" t="s">
        <v>2088</v>
      </c>
      <c r="E46" s="135">
        <v>28</v>
      </c>
      <c r="F46" s="135">
        <v>337.92401</v>
      </c>
      <c r="G46" s="135">
        <v>9461.87</v>
      </c>
      <c r="H46" s="135">
        <v>28</v>
      </c>
      <c r="I46" s="135">
        <v>337.92401</v>
      </c>
      <c r="J46" s="135">
        <v>9461.87</v>
      </c>
      <c r="K46" s="135">
        <v>0</v>
      </c>
      <c r="L46" s="135">
        <v>0</v>
      </c>
      <c r="M46" s="135">
        <v>0</v>
      </c>
      <c r="N46" s="135">
        <v>0</v>
      </c>
    </row>
    <row r="47" s="118" customFormat="1" ht="12" spans="1:14">
      <c r="A47" s="125">
        <v>43</v>
      </c>
      <c r="B47" s="135" t="s">
        <v>2107</v>
      </c>
      <c r="C47" s="135" t="s">
        <v>2108</v>
      </c>
      <c r="D47" s="125" t="s">
        <v>2088</v>
      </c>
      <c r="E47" s="135">
        <v>2</v>
      </c>
      <c r="F47" s="135">
        <v>262.38946</v>
      </c>
      <c r="G47" s="135">
        <v>524.78</v>
      </c>
      <c r="H47" s="135">
        <v>2</v>
      </c>
      <c r="I47" s="135">
        <v>262.38946</v>
      </c>
      <c r="J47" s="135">
        <v>524.78</v>
      </c>
      <c r="K47" s="135">
        <v>0</v>
      </c>
      <c r="L47" s="135">
        <v>0</v>
      </c>
      <c r="M47" s="135">
        <v>0</v>
      </c>
      <c r="N47" s="135">
        <v>0</v>
      </c>
    </row>
    <row r="48" s="118" customFormat="1" ht="12" spans="1:14">
      <c r="A48" s="125">
        <v>44</v>
      </c>
      <c r="B48" s="135" t="s">
        <v>2109</v>
      </c>
      <c r="C48" s="135" t="s">
        <v>2110</v>
      </c>
      <c r="D48" s="125" t="s">
        <v>2088</v>
      </c>
      <c r="E48" s="135">
        <v>1</v>
      </c>
      <c r="F48" s="135">
        <v>303.89626</v>
      </c>
      <c r="G48" s="135">
        <v>303.9</v>
      </c>
      <c r="H48" s="135">
        <v>0</v>
      </c>
      <c r="I48" s="135">
        <v>303.89626</v>
      </c>
      <c r="J48" s="135">
        <v>0</v>
      </c>
      <c r="K48" s="135">
        <v>0</v>
      </c>
      <c r="L48" s="135">
        <v>0</v>
      </c>
      <c r="M48" s="135">
        <v>-1</v>
      </c>
      <c r="N48" s="135">
        <v>-303.9</v>
      </c>
    </row>
    <row r="49" s="118" customFormat="1" ht="12" spans="1:14">
      <c r="A49" s="125">
        <v>45</v>
      </c>
      <c r="B49" s="135" t="s">
        <v>2111</v>
      </c>
      <c r="C49" s="135" t="s">
        <v>2112</v>
      </c>
      <c r="D49" s="125" t="s">
        <v>2088</v>
      </c>
      <c r="E49" s="135">
        <v>11</v>
      </c>
      <c r="F49" s="135">
        <v>141.1145</v>
      </c>
      <c r="G49" s="135">
        <v>1552.26</v>
      </c>
      <c r="H49" s="135">
        <v>15</v>
      </c>
      <c r="I49" s="135">
        <v>141.1145</v>
      </c>
      <c r="J49" s="135">
        <v>2116.72</v>
      </c>
      <c r="K49" s="135">
        <v>4</v>
      </c>
      <c r="L49" s="135">
        <v>564.46</v>
      </c>
      <c r="M49" s="135">
        <v>0</v>
      </c>
      <c r="N49" s="135">
        <v>0</v>
      </c>
    </row>
    <row r="50" s="118" customFormat="1" ht="12" spans="1:14">
      <c r="A50" s="125">
        <v>46</v>
      </c>
      <c r="B50" s="135" t="s">
        <v>2113</v>
      </c>
      <c r="C50" s="135" t="s">
        <v>2114</v>
      </c>
      <c r="D50" s="125" t="s">
        <v>2088</v>
      </c>
      <c r="E50" s="135">
        <v>2</v>
      </c>
      <c r="F50" s="135">
        <v>316.67679</v>
      </c>
      <c r="G50" s="135">
        <v>633.35</v>
      </c>
      <c r="H50" s="135">
        <v>4</v>
      </c>
      <c r="I50" s="135">
        <v>316.67679</v>
      </c>
      <c r="J50" s="135">
        <v>1266.71</v>
      </c>
      <c r="K50" s="135">
        <v>2</v>
      </c>
      <c r="L50" s="135">
        <v>633.36</v>
      </c>
      <c r="M50" s="135">
        <v>0</v>
      </c>
      <c r="N50" s="135">
        <v>0</v>
      </c>
    </row>
    <row r="51" s="118" customFormat="1" ht="12" spans="1:14">
      <c r="A51" s="125">
        <v>47</v>
      </c>
      <c r="B51" s="135" t="s">
        <v>2115</v>
      </c>
      <c r="C51" s="135" t="s">
        <v>2116</v>
      </c>
      <c r="D51" s="125" t="s">
        <v>2088</v>
      </c>
      <c r="E51" s="135">
        <v>82</v>
      </c>
      <c r="F51" s="135">
        <v>143.89704</v>
      </c>
      <c r="G51" s="135">
        <v>11799.56</v>
      </c>
      <c r="H51" s="135">
        <v>82</v>
      </c>
      <c r="I51" s="135">
        <v>143.89704</v>
      </c>
      <c r="J51" s="135">
        <v>11799.56</v>
      </c>
      <c r="K51" s="135">
        <v>0</v>
      </c>
      <c r="L51" s="135">
        <v>0</v>
      </c>
      <c r="M51" s="135">
        <v>0</v>
      </c>
      <c r="N51" s="135">
        <v>0</v>
      </c>
    </row>
    <row r="52" s="118" customFormat="1" ht="12" spans="1:14">
      <c r="A52" s="125">
        <v>48</v>
      </c>
      <c r="B52" s="135" t="s">
        <v>1966</v>
      </c>
      <c r="C52" s="135" t="s">
        <v>1967</v>
      </c>
      <c r="D52" s="125" t="s">
        <v>2117</v>
      </c>
      <c r="E52" s="135">
        <v>4</v>
      </c>
      <c r="F52" s="135">
        <v>578.18178</v>
      </c>
      <c r="G52" s="135">
        <v>2312.73</v>
      </c>
      <c r="H52" s="135">
        <v>4</v>
      </c>
      <c r="I52" s="135">
        <v>578.18178</v>
      </c>
      <c r="J52" s="135">
        <v>2312.73</v>
      </c>
      <c r="K52" s="135">
        <v>0</v>
      </c>
      <c r="L52" s="135">
        <v>0</v>
      </c>
      <c r="M52" s="135">
        <v>0</v>
      </c>
      <c r="N52" s="135">
        <v>0</v>
      </c>
    </row>
    <row r="53" s="118" customFormat="1" ht="12" spans="1:14">
      <c r="A53" s="125">
        <v>49</v>
      </c>
      <c r="B53" s="135" t="s">
        <v>1970</v>
      </c>
      <c r="C53" s="135" t="s">
        <v>1971</v>
      </c>
      <c r="D53" s="125" t="s">
        <v>2117</v>
      </c>
      <c r="E53" s="135">
        <v>8</v>
      </c>
      <c r="F53" s="135">
        <v>288.42998</v>
      </c>
      <c r="G53" s="135">
        <v>2307.44</v>
      </c>
      <c r="H53" s="135">
        <v>8</v>
      </c>
      <c r="I53" s="135">
        <v>288.42998</v>
      </c>
      <c r="J53" s="135">
        <v>2307.44</v>
      </c>
      <c r="K53" s="135">
        <v>0</v>
      </c>
      <c r="L53" s="135">
        <v>0</v>
      </c>
      <c r="M53" s="135">
        <v>0</v>
      </c>
      <c r="N53" s="135">
        <v>0</v>
      </c>
    </row>
    <row r="54" s="118" customFormat="1" ht="12" spans="1:14">
      <c r="A54" s="125">
        <v>50</v>
      </c>
      <c r="B54" s="135" t="s">
        <v>1972</v>
      </c>
      <c r="C54" s="135" t="s">
        <v>1973</v>
      </c>
      <c r="D54" s="125" t="s">
        <v>2117</v>
      </c>
      <c r="E54" s="135">
        <v>3</v>
      </c>
      <c r="F54" s="135">
        <v>185.2921</v>
      </c>
      <c r="G54" s="135">
        <v>555.88</v>
      </c>
      <c r="H54" s="135">
        <v>3</v>
      </c>
      <c r="I54" s="135">
        <v>185.2921</v>
      </c>
      <c r="J54" s="135">
        <v>555.88</v>
      </c>
      <c r="K54" s="135">
        <v>0</v>
      </c>
      <c r="L54" s="135">
        <v>0</v>
      </c>
      <c r="M54" s="135">
        <v>0</v>
      </c>
      <c r="N54" s="135">
        <v>0</v>
      </c>
    </row>
    <row r="55" s="118" customFormat="1" ht="12" spans="1:14">
      <c r="A55" s="125">
        <v>51</v>
      </c>
      <c r="B55" s="135" t="s">
        <v>1992</v>
      </c>
      <c r="C55" s="135" t="s">
        <v>1993</v>
      </c>
      <c r="D55" s="125" t="s">
        <v>2117</v>
      </c>
      <c r="E55" s="135">
        <v>5</v>
      </c>
      <c r="F55" s="135">
        <v>315.1388</v>
      </c>
      <c r="G55" s="135">
        <v>1575.69</v>
      </c>
      <c r="H55" s="135">
        <v>5</v>
      </c>
      <c r="I55" s="135">
        <v>315.1388</v>
      </c>
      <c r="J55" s="135">
        <v>1575.69</v>
      </c>
      <c r="K55" s="135">
        <v>0</v>
      </c>
      <c r="L55" s="135">
        <v>0</v>
      </c>
      <c r="M55" s="135">
        <v>0</v>
      </c>
      <c r="N55" s="135">
        <v>0</v>
      </c>
    </row>
    <row r="56" s="118" customFormat="1" ht="12" spans="1:14">
      <c r="A56" s="125">
        <v>52</v>
      </c>
      <c r="B56" s="135" t="s">
        <v>2086</v>
      </c>
      <c r="C56" s="135" t="s">
        <v>2094</v>
      </c>
      <c r="D56" s="125" t="s">
        <v>2117</v>
      </c>
      <c r="E56" s="135">
        <v>15</v>
      </c>
      <c r="F56" s="135">
        <v>337.03298</v>
      </c>
      <c r="G56" s="135">
        <v>5055.49</v>
      </c>
      <c r="H56" s="135">
        <v>15</v>
      </c>
      <c r="I56" s="135">
        <v>337.03298</v>
      </c>
      <c r="J56" s="135">
        <v>5055.49</v>
      </c>
      <c r="K56" s="135">
        <v>0</v>
      </c>
      <c r="L56" s="135">
        <v>0</v>
      </c>
      <c r="M56" s="135">
        <v>0</v>
      </c>
      <c r="N56" s="135">
        <v>0</v>
      </c>
    </row>
    <row r="57" s="118" customFormat="1" ht="12" spans="1:14">
      <c r="A57" s="125">
        <v>53</v>
      </c>
      <c r="B57" s="135" t="s">
        <v>2026</v>
      </c>
      <c r="C57" s="135" t="s">
        <v>2027</v>
      </c>
      <c r="D57" s="125" t="s">
        <v>2117</v>
      </c>
      <c r="E57" s="135">
        <v>4</v>
      </c>
      <c r="F57" s="135">
        <v>329.08888</v>
      </c>
      <c r="G57" s="135">
        <v>1316.36</v>
      </c>
      <c r="H57" s="135">
        <v>4</v>
      </c>
      <c r="I57" s="135">
        <v>329.08888</v>
      </c>
      <c r="J57" s="135">
        <v>1316.36</v>
      </c>
      <c r="K57" s="135">
        <v>0</v>
      </c>
      <c r="L57" s="135">
        <v>0</v>
      </c>
      <c r="M57" s="135">
        <v>0</v>
      </c>
      <c r="N57" s="135">
        <v>0</v>
      </c>
    </row>
    <row r="58" s="118" customFormat="1" ht="12" spans="1:14">
      <c r="A58" s="125">
        <v>54</v>
      </c>
      <c r="B58" s="135" t="s">
        <v>2028</v>
      </c>
      <c r="C58" s="135" t="s">
        <v>2029</v>
      </c>
      <c r="D58" s="125" t="s">
        <v>2117</v>
      </c>
      <c r="E58" s="135">
        <v>7</v>
      </c>
      <c r="F58" s="135">
        <v>163.5333</v>
      </c>
      <c r="G58" s="135">
        <v>1144.73</v>
      </c>
      <c r="H58" s="135">
        <v>7</v>
      </c>
      <c r="I58" s="135">
        <v>163.5333</v>
      </c>
      <c r="J58" s="135">
        <v>1144.73</v>
      </c>
      <c r="K58" s="135">
        <v>0</v>
      </c>
      <c r="L58" s="135">
        <v>0</v>
      </c>
      <c r="M58" s="135">
        <v>0</v>
      </c>
      <c r="N58" s="135">
        <v>0</v>
      </c>
    </row>
    <row r="59" s="118" customFormat="1" ht="12" spans="1:14">
      <c r="A59" s="125">
        <v>55</v>
      </c>
      <c r="B59" s="135" t="s">
        <v>2097</v>
      </c>
      <c r="C59" s="135" t="s">
        <v>2098</v>
      </c>
      <c r="D59" s="125" t="s">
        <v>2117</v>
      </c>
      <c r="E59" s="135">
        <v>3</v>
      </c>
      <c r="F59" s="135">
        <v>251.26051</v>
      </c>
      <c r="G59" s="135">
        <v>753.78</v>
      </c>
      <c r="H59" s="135">
        <v>3</v>
      </c>
      <c r="I59" s="135">
        <v>251.26051</v>
      </c>
      <c r="J59" s="135">
        <v>753.78</v>
      </c>
      <c r="K59" s="135">
        <v>0</v>
      </c>
      <c r="L59" s="135">
        <v>0</v>
      </c>
      <c r="M59" s="135">
        <v>0</v>
      </c>
      <c r="N59" s="135">
        <v>0</v>
      </c>
    </row>
    <row r="60" s="118" customFormat="1" ht="12" spans="1:14">
      <c r="A60" s="125">
        <v>56</v>
      </c>
      <c r="B60" s="135" t="s">
        <v>2118</v>
      </c>
      <c r="C60" s="136" t="s">
        <v>2119</v>
      </c>
      <c r="D60" s="125" t="s">
        <v>2117</v>
      </c>
      <c r="E60" s="135">
        <v>1</v>
      </c>
      <c r="F60" s="135">
        <v>312.2187</v>
      </c>
      <c r="G60" s="135">
        <v>312.22</v>
      </c>
      <c r="H60" s="135">
        <v>1</v>
      </c>
      <c r="I60" s="135">
        <v>312.2187</v>
      </c>
      <c r="J60" s="135">
        <v>312.22</v>
      </c>
      <c r="K60" s="135">
        <v>0</v>
      </c>
      <c r="L60" s="135">
        <v>0</v>
      </c>
      <c r="M60" s="135">
        <v>0</v>
      </c>
      <c r="N60" s="135">
        <v>0</v>
      </c>
    </row>
    <row r="61" s="118" customFormat="1" ht="12" spans="1:14">
      <c r="A61" s="125">
        <v>57</v>
      </c>
      <c r="B61" s="135" t="s">
        <v>1972</v>
      </c>
      <c r="C61" s="135" t="s">
        <v>1973</v>
      </c>
      <c r="D61" s="125" t="s">
        <v>2120</v>
      </c>
      <c r="E61" s="135">
        <v>1</v>
      </c>
      <c r="F61" s="135">
        <v>185.2921</v>
      </c>
      <c r="G61" s="135">
        <v>185.29</v>
      </c>
      <c r="H61" s="135">
        <v>1</v>
      </c>
      <c r="I61" s="135">
        <v>185.2921</v>
      </c>
      <c r="J61" s="135">
        <v>185.29</v>
      </c>
      <c r="K61" s="135">
        <v>0</v>
      </c>
      <c r="L61" s="135">
        <v>0</v>
      </c>
      <c r="M61" s="135">
        <v>0</v>
      </c>
      <c r="N61" s="135">
        <v>0</v>
      </c>
    </row>
    <row r="62" s="118" customFormat="1" ht="12" spans="1:14">
      <c r="A62" s="125">
        <v>58</v>
      </c>
      <c r="B62" s="135" t="s">
        <v>2121</v>
      </c>
      <c r="C62" s="135" t="s">
        <v>2122</v>
      </c>
      <c r="D62" s="125" t="s">
        <v>2120</v>
      </c>
      <c r="E62" s="135">
        <v>1</v>
      </c>
      <c r="F62" s="135">
        <v>674.8574</v>
      </c>
      <c r="G62" s="135">
        <v>674.86</v>
      </c>
      <c r="H62" s="135">
        <v>1</v>
      </c>
      <c r="I62" s="135">
        <v>674.8574</v>
      </c>
      <c r="J62" s="135">
        <v>674.86</v>
      </c>
      <c r="K62" s="135">
        <v>0</v>
      </c>
      <c r="L62" s="135">
        <v>0</v>
      </c>
      <c r="M62" s="135">
        <v>0</v>
      </c>
      <c r="N62" s="135">
        <v>0</v>
      </c>
    </row>
    <row r="63" s="118" customFormat="1" ht="12" spans="1:14">
      <c r="A63" s="125">
        <v>59</v>
      </c>
      <c r="B63" s="135" t="s">
        <v>2046</v>
      </c>
      <c r="C63" s="135" t="s">
        <v>2047</v>
      </c>
      <c r="D63" s="125" t="s">
        <v>2120</v>
      </c>
      <c r="E63" s="135">
        <v>1</v>
      </c>
      <c r="F63" s="135">
        <v>330.10901</v>
      </c>
      <c r="G63" s="135">
        <v>330.11</v>
      </c>
      <c r="H63" s="135">
        <v>1</v>
      </c>
      <c r="I63" s="135">
        <v>330.10901</v>
      </c>
      <c r="J63" s="135">
        <v>330.11</v>
      </c>
      <c r="K63" s="135">
        <v>0</v>
      </c>
      <c r="L63" s="135">
        <v>0</v>
      </c>
      <c r="M63" s="135">
        <v>0</v>
      </c>
      <c r="N63" s="135">
        <v>0</v>
      </c>
    </row>
    <row r="64" s="118" customFormat="1" ht="12" spans="1:14">
      <c r="A64" s="125">
        <v>60</v>
      </c>
      <c r="B64" s="135" t="s">
        <v>2123</v>
      </c>
      <c r="C64" s="135" t="s">
        <v>2124</v>
      </c>
      <c r="D64" s="125" t="s">
        <v>2125</v>
      </c>
      <c r="E64" s="135">
        <v>8</v>
      </c>
      <c r="F64" s="135">
        <v>243.3688</v>
      </c>
      <c r="G64" s="135">
        <v>1946.95</v>
      </c>
      <c r="H64" s="135">
        <v>8</v>
      </c>
      <c r="I64" s="135">
        <v>243.3688</v>
      </c>
      <c r="J64" s="135">
        <v>1946.95</v>
      </c>
      <c r="K64" s="135">
        <v>0</v>
      </c>
      <c r="L64" s="135">
        <v>0</v>
      </c>
      <c r="M64" s="135">
        <v>0</v>
      </c>
      <c r="N64" s="135">
        <v>0</v>
      </c>
    </row>
    <row r="65" s="118" customFormat="1" ht="12" spans="1:14">
      <c r="A65" s="125">
        <v>61</v>
      </c>
      <c r="B65" s="135" t="s">
        <v>2126</v>
      </c>
      <c r="C65" s="135" t="s">
        <v>2127</v>
      </c>
      <c r="D65" s="125" t="s">
        <v>2125</v>
      </c>
      <c r="E65" s="135">
        <v>8</v>
      </c>
      <c r="F65" s="135">
        <v>210.1173</v>
      </c>
      <c r="G65" s="135">
        <v>1680.94</v>
      </c>
      <c r="H65" s="135">
        <v>8</v>
      </c>
      <c r="I65" s="135">
        <v>210.1173</v>
      </c>
      <c r="J65" s="135">
        <v>1680.94</v>
      </c>
      <c r="K65" s="135">
        <v>0</v>
      </c>
      <c r="L65" s="135">
        <v>0</v>
      </c>
      <c r="M65" s="135">
        <v>0</v>
      </c>
      <c r="N65" s="135">
        <v>0</v>
      </c>
    </row>
    <row r="66" s="118" customFormat="1" ht="12" spans="1:14">
      <c r="A66" s="125">
        <v>62</v>
      </c>
      <c r="B66" s="135"/>
      <c r="C66" s="135"/>
      <c r="D66" s="125"/>
      <c r="E66" s="139"/>
      <c r="F66" s="135"/>
      <c r="G66" s="135"/>
      <c r="H66" s="135"/>
      <c r="I66" s="135">
        <v>0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</row>
    <row r="67" s="28" customFormat="1" ht="12" spans="1:14">
      <c r="A67" s="125" t="s">
        <v>137</v>
      </c>
      <c r="B67" s="125"/>
      <c r="C67" s="140"/>
      <c r="D67" s="140"/>
      <c r="E67" s="140">
        <v>19362</v>
      </c>
      <c r="F67" s="140"/>
      <c r="G67" s="140">
        <v>4875281.16</v>
      </c>
      <c r="H67" s="140">
        <v>20273</v>
      </c>
      <c r="I67" s="140"/>
      <c r="J67" s="140">
        <v>4793874.36</v>
      </c>
      <c r="K67" s="140">
        <v>1481</v>
      </c>
      <c r="L67" s="140">
        <v>16085.14</v>
      </c>
      <c r="M67" s="140">
        <v>-570</v>
      </c>
      <c r="N67" s="140">
        <v>-97491.9400000002</v>
      </c>
    </row>
    <row r="68" s="28" customFormat="1" ht="12" spans="1:2">
      <c r="A68" s="118" t="s">
        <v>970</v>
      </c>
      <c r="B68" s="118"/>
    </row>
    <row r="69" s="28" customFormat="1" ht="12" spans="1:10">
      <c r="A69" s="118" t="s">
        <v>971</v>
      </c>
      <c r="B69" s="118"/>
      <c r="J69" s="28" t="s">
        <v>45</v>
      </c>
    </row>
  </sheetData>
  <mergeCells count="9">
    <mergeCell ref="A1:N1"/>
    <mergeCell ref="E3:G3"/>
    <mergeCell ref="H3:J3"/>
    <mergeCell ref="K3:L3"/>
    <mergeCell ref="M3:N3"/>
    <mergeCell ref="A67:B67"/>
    <mergeCell ref="A3:A4"/>
    <mergeCell ref="C3:C4"/>
    <mergeCell ref="D3:D4"/>
  </mergeCells>
  <printOptions horizontalCentered="1" verticalCentered="1"/>
  <pageMargins left="0.357638888888889" right="0.357638888888889" top="0.60625" bottom="0.60625" header="0.5" footer="0.5"/>
  <pageSetup paperSize="9" scale="9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M26"/>
  <sheetViews>
    <sheetView workbookViewId="0">
      <selection activeCell="E5" sqref="E5"/>
    </sheetView>
  </sheetViews>
  <sheetFormatPr defaultColWidth="9" defaultRowHeight="14.25"/>
  <cols>
    <col min="1" max="1" width="5.875" style="75" customWidth="1"/>
    <col min="2" max="2" width="28.375" style="75" customWidth="1"/>
    <col min="3" max="4" width="18" style="75" customWidth="1"/>
    <col min="5" max="5" width="12" style="75" customWidth="1"/>
    <col min="6" max="6" width="17.25" style="75" customWidth="1"/>
    <col min="7" max="7" width="8.875" style="75" customWidth="1"/>
    <col min="8" max="8" width="11.5" style="75" customWidth="1"/>
    <col min="9" max="16384" width="9" style="75"/>
  </cols>
  <sheetData>
    <row r="1" ht="20.25" spans="1:8">
      <c r="A1" s="96" t="s">
        <v>2128</v>
      </c>
      <c r="B1" s="96"/>
      <c r="C1" s="96"/>
      <c r="D1" s="96"/>
      <c r="E1" s="96"/>
      <c r="F1" s="96"/>
      <c r="G1" s="96"/>
      <c r="H1" s="96"/>
    </row>
    <row r="2" ht="19.5" customHeight="1" spans="1:13">
      <c r="A2" s="97"/>
      <c r="B2" s="97"/>
      <c r="C2" s="98"/>
      <c r="D2" s="98"/>
      <c r="E2" s="98"/>
      <c r="F2" s="98"/>
      <c r="G2" s="98"/>
      <c r="H2" s="99" t="s">
        <v>2129</v>
      </c>
      <c r="K2" s="116"/>
      <c r="L2" s="117"/>
      <c r="M2" s="117"/>
    </row>
    <row r="3" ht="24" customHeight="1" spans="1:13">
      <c r="A3" s="100" t="s">
        <v>1</v>
      </c>
      <c r="B3" s="101" t="s">
        <v>2</v>
      </c>
      <c r="C3" s="102" t="s">
        <v>103</v>
      </c>
      <c r="D3" s="102" t="s">
        <v>2130</v>
      </c>
      <c r="E3" s="102" t="s">
        <v>188</v>
      </c>
      <c r="F3" s="102" t="s">
        <v>2131</v>
      </c>
      <c r="G3" s="103" t="s">
        <v>978</v>
      </c>
      <c r="H3" s="104" t="s">
        <v>24</v>
      </c>
      <c r="K3" s="73"/>
      <c r="L3" s="73"/>
      <c r="M3" s="73"/>
    </row>
    <row r="4" ht="20.25" customHeight="1" spans="1:13">
      <c r="A4" s="105">
        <v>1</v>
      </c>
      <c r="B4" s="59"/>
      <c r="C4" s="106"/>
      <c r="D4" s="106"/>
      <c r="E4" s="106"/>
      <c r="F4" s="106"/>
      <c r="G4" s="107"/>
      <c r="H4" s="108"/>
      <c r="I4" s="118"/>
      <c r="K4" s="73"/>
      <c r="L4" s="73"/>
      <c r="M4" s="73"/>
    </row>
    <row r="5" ht="20.25" customHeight="1" spans="1:13">
      <c r="A5" s="109" t="s">
        <v>25</v>
      </c>
      <c r="B5" s="110"/>
      <c r="C5" s="111">
        <f t="shared" ref="C5:G5" si="0">SUM(C4:C4)</f>
        <v>0</v>
      </c>
      <c r="D5" s="111">
        <f t="shared" si="0"/>
        <v>0</v>
      </c>
      <c r="E5" s="111">
        <f t="shared" si="0"/>
        <v>0</v>
      </c>
      <c r="F5" s="111">
        <f t="shared" si="0"/>
        <v>0</v>
      </c>
      <c r="G5" s="111">
        <f t="shared" si="0"/>
        <v>0</v>
      </c>
      <c r="H5" s="112"/>
      <c r="K5" s="74"/>
      <c r="L5" s="74"/>
      <c r="M5" s="74"/>
    </row>
    <row r="6" ht="20.25" customHeight="1" spans="1:13">
      <c r="A6" s="113"/>
      <c r="B6" s="113"/>
      <c r="C6" s="114"/>
      <c r="D6" s="114"/>
      <c r="E6" s="114"/>
      <c r="F6" s="114"/>
      <c r="G6" s="114"/>
      <c r="H6" s="115"/>
      <c r="K6" s="74"/>
      <c r="L6" s="74"/>
      <c r="M6" s="74"/>
    </row>
    <row r="7" ht="20.25" customHeight="1" spans="1:13">
      <c r="A7" s="113"/>
      <c r="B7" s="113"/>
      <c r="C7" s="114"/>
      <c r="D7" s="114"/>
      <c r="E7" s="114"/>
      <c r="F7" s="114"/>
      <c r="G7" s="114"/>
      <c r="H7" s="115"/>
      <c r="K7" s="74"/>
      <c r="L7" s="74"/>
      <c r="M7" s="74"/>
    </row>
    <row r="8" ht="20.25" customHeight="1" spans="1:13">
      <c r="A8" s="113"/>
      <c r="B8" s="113"/>
      <c r="C8" s="114"/>
      <c r="D8" s="114"/>
      <c r="E8" s="114"/>
      <c r="F8" s="114"/>
      <c r="G8" s="114"/>
      <c r="H8" s="115"/>
      <c r="K8" s="74"/>
      <c r="L8" s="74"/>
      <c r="M8" s="74"/>
    </row>
    <row r="9" ht="20.25" customHeight="1" spans="1:13">
      <c r="A9" s="113"/>
      <c r="B9" s="113"/>
      <c r="C9" s="114"/>
      <c r="D9" s="114"/>
      <c r="E9" s="114"/>
      <c r="F9" s="114"/>
      <c r="G9" s="114"/>
      <c r="H9" s="115"/>
      <c r="K9" s="74"/>
      <c r="L9" s="74"/>
      <c r="M9" s="74"/>
    </row>
    <row r="10" ht="20.25" customHeight="1" spans="1:13">
      <c r="A10" s="113"/>
      <c r="B10" s="113"/>
      <c r="C10" s="114"/>
      <c r="D10" s="114"/>
      <c r="E10" s="114"/>
      <c r="F10" s="114"/>
      <c r="G10" s="114"/>
      <c r="H10" s="115"/>
      <c r="K10" s="74"/>
      <c r="L10" s="74"/>
      <c r="M10" s="74"/>
    </row>
    <row r="11" ht="20.25" customHeight="1" spans="1:13">
      <c r="A11" s="113"/>
      <c r="B11" s="113"/>
      <c r="C11" s="114"/>
      <c r="D11" s="114"/>
      <c r="E11" s="114"/>
      <c r="F11" s="114"/>
      <c r="G11" s="114"/>
      <c r="H11" s="115"/>
      <c r="K11" s="74"/>
      <c r="L11" s="74"/>
      <c r="M11" s="74"/>
    </row>
    <row r="12" ht="20.25" customHeight="1" spans="1:13">
      <c r="A12" s="113"/>
      <c r="B12" s="113"/>
      <c r="C12" s="114"/>
      <c r="D12" s="114"/>
      <c r="E12" s="114"/>
      <c r="F12" s="114"/>
      <c r="G12" s="114"/>
      <c r="H12" s="115"/>
      <c r="K12" s="74"/>
      <c r="L12" s="74"/>
      <c r="M12" s="74"/>
    </row>
    <row r="13" ht="20.25" customHeight="1" spans="1:13">
      <c r="A13" s="113"/>
      <c r="B13" s="113"/>
      <c r="C13" s="114"/>
      <c r="D13" s="114"/>
      <c r="E13" s="114"/>
      <c r="F13" s="114"/>
      <c r="G13" s="114"/>
      <c r="H13" s="115"/>
      <c r="K13" s="74"/>
      <c r="L13" s="74"/>
      <c r="M13" s="74"/>
    </row>
    <row r="14" ht="20.25" customHeight="1" spans="1:13">
      <c r="A14" s="113"/>
      <c r="B14" s="113"/>
      <c r="C14" s="114"/>
      <c r="D14" s="114"/>
      <c r="E14" s="114"/>
      <c r="F14" s="114"/>
      <c r="G14" s="114"/>
      <c r="H14" s="115"/>
      <c r="K14" s="74"/>
      <c r="L14" s="74"/>
      <c r="M14" s="74"/>
    </row>
    <row r="15" ht="20.25" customHeight="1" spans="1:13">
      <c r="A15" s="113"/>
      <c r="B15" s="113"/>
      <c r="C15" s="114"/>
      <c r="D15" s="114"/>
      <c r="E15" s="114"/>
      <c r="F15" s="114"/>
      <c r="G15" s="114"/>
      <c r="H15" s="115"/>
      <c r="K15" s="74"/>
      <c r="L15" s="74"/>
      <c r="M15" s="74"/>
    </row>
    <row r="16" ht="20.25" customHeight="1" spans="1:13">
      <c r="A16" s="113"/>
      <c r="B16" s="113"/>
      <c r="C16" s="114"/>
      <c r="D16" s="114"/>
      <c r="E16" s="114"/>
      <c r="F16" s="114"/>
      <c r="G16" s="114"/>
      <c r="H16" s="115"/>
      <c r="K16" s="74"/>
      <c r="L16" s="74"/>
      <c r="M16" s="74"/>
    </row>
    <row r="17" ht="20.25" customHeight="1" spans="1:13">
      <c r="A17" s="113"/>
      <c r="B17" s="113"/>
      <c r="C17" s="114"/>
      <c r="D17" s="114"/>
      <c r="E17" s="114"/>
      <c r="F17" s="114"/>
      <c r="G17" s="114"/>
      <c r="H17" s="115"/>
      <c r="K17" s="74"/>
      <c r="L17" s="74"/>
      <c r="M17" s="74"/>
    </row>
    <row r="18" ht="20.25" customHeight="1" spans="1:13">
      <c r="A18" s="113"/>
      <c r="B18" s="113"/>
      <c r="C18" s="114"/>
      <c r="D18" s="114"/>
      <c r="E18" s="114"/>
      <c r="F18" s="114"/>
      <c r="G18" s="114"/>
      <c r="H18" s="115"/>
      <c r="K18" s="74"/>
      <c r="L18" s="74"/>
      <c r="M18" s="74"/>
    </row>
    <row r="19" ht="20.25" customHeight="1" spans="1:13">
      <c r="A19" s="113"/>
      <c r="B19" s="113"/>
      <c r="C19" s="114"/>
      <c r="D19" s="114"/>
      <c r="E19" s="114"/>
      <c r="F19" s="114"/>
      <c r="G19" s="114"/>
      <c r="H19" s="115"/>
      <c r="K19" s="74"/>
      <c r="L19" s="74"/>
      <c r="M19" s="74"/>
    </row>
    <row r="20" ht="20.25" customHeight="1" spans="1:13">
      <c r="A20" s="113"/>
      <c r="B20" s="113"/>
      <c r="C20" s="114"/>
      <c r="D20" s="114"/>
      <c r="E20" s="114"/>
      <c r="F20" s="114"/>
      <c r="G20" s="114"/>
      <c r="H20" s="115"/>
      <c r="K20" s="74"/>
      <c r="L20" s="74"/>
      <c r="M20" s="74"/>
    </row>
    <row r="21" ht="20.25" customHeight="1" spans="1:13">
      <c r="A21" s="113"/>
      <c r="B21" s="113"/>
      <c r="C21" s="114"/>
      <c r="D21" s="114"/>
      <c r="E21" s="114"/>
      <c r="F21" s="114"/>
      <c r="G21" s="114"/>
      <c r="H21" s="115"/>
      <c r="K21" s="74"/>
      <c r="L21" s="74"/>
      <c r="M21" s="74"/>
    </row>
    <row r="22" ht="20.25" customHeight="1" spans="1:13">
      <c r="A22" s="113"/>
      <c r="B22" s="113"/>
      <c r="C22" s="114"/>
      <c r="D22" s="114"/>
      <c r="E22" s="114"/>
      <c r="F22" s="114"/>
      <c r="G22" s="114"/>
      <c r="H22" s="115"/>
      <c r="K22" s="74"/>
      <c r="L22" s="74"/>
      <c r="M22" s="74"/>
    </row>
    <row r="23" ht="20.25" customHeight="1" spans="1:13">
      <c r="A23" s="113"/>
      <c r="B23" s="113"/>
      <c r="C23" s="114"/>
      <c r="D23" s="114"/>
      <c r="E23" s="114"/>
      <c r="F23" s="114"/>
      <c r="G23" s="114"/>
      <c r="H23" s="115"/>
      <c r="K23" s="74"/>
      <c r="L23" s="74"/>
      <c r="M23" s="74"/>
    </row>
    <row r="24" ht="20.25" customHeight="1" spans="1:13">
      <c r="A24" s="113"/>
      <c r="B24" s="113"/>
      <c r="C24" s="114"/>
      <c r="D24" s="114"/>
      <c r="E24" s="114"/>
      <c r="F24" s="114"/>
      <c r="G24" s="114"/>
      <c r="H24" s="115"/>
      <c r="K24" s="74"/>
      <c r="L24" s="74"/>
      <c r="M24" s="74"/>
    </row>
    <row r="25" ht="20.25" customHeight="1" spans="1:13">
      <c r="A25" s="113"/>
      <c r="B25" s="113"/>
      <c r="C25" s="114"/>
      <c r="D25" s="114"/>
      <c r="E25" s="114"/>
      <c r="F25" s="114"/>
      <c r="G25" s="114"/>
      <c r="H25" s="115"/>
      <c r="K25" s="74"/>
      <c r="L25" s="74"/>
      <c r="M25" s="74"/>
    </row>
    <row r="26" ht="20.25" customHeight="1" spans="1:13">
      <c r="A26" s="113"/>
      <c r="B26" s="113"/>
      <c r="C26" s="114"/>
      <c r="D26" s="114"/>
      <c r="E26" s="114"/>
      <c r="F26" s="114"/>
      <c r="G26" s="114"/>
      <c r="H26" s="115"/>
      <c r="K26" s="74"/>
      <c r="L26" s="74"/>
      <c r="M26" s="74"/>
    </row>
  </sheetData>
  <mergeCells count="3">
    <mergeCell ref="A1:H1"/>
    <mergeCell ref="A2:B2"/>
    <mergeCell ref="A5:B5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pane ySplit="3" topLeftCell="A4" activePane="bottomLeft" state="frozen"/>
      <selection/>
      <selection pane="bottomLeft" activeCell="E5" sqref="E5"/>
    </sheetView>
  </sheetViews>
  <sheetFormatPr defaultColWidth="9" defaultRowHeight="14.25"/>
  <cols>
    <col min="1" max="1" width="5.875" style="21" customWidth="1"/>
    <col min="2" max="8" width="15.625" style="21" customWidth="1"/>
    <col min="9" max="16384" width="9" style="21"/>
  </cols>
  <sheetData>
    <row r="1" ht="20.25" spans="1:8">
      <c r="A1" s="76" t="s">
        <v>2132</v>
      </c>
      <c r="B1" s="76"/>
      <c r="C1" s="76"/>
      <c r="D1" s="76"/>
      <c r="E1" s="76"/>
      <c r="F1" s="76"/>
      <c r="G1" s="76"/>
      <c r="H1" s="76"/>
    </row>
    <row r="2" ht="19.5" customHeight="1" spans="1:12">
      <c r="A2" s="77" t="e">
        <f>#REF!</f>
        <v>#REF!</v>
      </c>
      <c r="B2" s="78"/>
      <c r="C2" s="79"/>
      <c r="D2" s="8" t="e">
        <f>#REF!</f>
        <v>#REF!</v>
      </c>
      <c r="E2" s="8"/>
      <c r="F2" s="8"/>
      <c r="G2" s="7"/>
      <c r="H2" s="80" t="s">
        <v>2129</v>
      </c>
      <c r="J2" s="22"/>
      <c r="K2" s="95"/>
      <c r="L2" s="95"/>
    </row>
    <row r="3" ht="24" customHeight="1" spans="1:12">
      <c r="A3" s="81" t="s">
        <v>1</v>
      </c>
      <c r="B3" s="81" t="s">
        <v>2133</v>
      </c>
      <c r="C3" s="81" t="s">
        <v>2134</v>
      </c>
      <c r="D3" s="82" t="s">
        <v>2135</v>
      </c>
      <c r="E3" s="82" t="s">
        <v>2136</v>
      </c>
      <c r="F3" s="82" t="s">
        <v>2137</v>
      </c>
      <c r="G3" s="81" t="s">
        <v>2138</v>
      </c>
      <c r="H3" s="83" t="s">
        <v>24</v>
      </c>
      <c r="J3" s="23"/>
      <c r="K3" s="23"/>
      <c r="L3" s="23"/>
    </row>
    <row r="4" ht="24" customHeight="1" spans="1:12">
      <c r="A4" s="84">
        <v>1</v>
      </c>
      <c r="B4" s="85"/>
      <c r="C4" s="85"/>
      <c r="D4" s="86"/>
      <c r="E4" s="86"/>
      <c r="F4" s="86"/>
      <c r="G4" s="85"/>
      <c r="H4" s="87"/>
      <c r="J4"/>
      <c r="K4"/>
      <c r="L4"/>
    </row>
    <row r="5" ht="24" customHeight="1" spans="1:10">
      <c r="A5" s="84">
        <v>2</v>
      </c>
      <c r="B5" s="85"/>
      <c r="C5" s="85"/>
      <c r="D5" s="86"/>
      <c r="E5" s="86"/>
      <c r="F5" s="86"/>
      <c r="G5" s="85"/>
      <c r="H5" s="87"/>
      <c r="J5"/>
    </row>
    <row r="6" ht="24" customHeight="1" spans="1:11">
      <c r="A6" s="84">
        <v>3</v>
      </c>
      <c r="B6" s="85"/>
      <c r="C6" s="85"/>
      <c r="D6" s="86"/>
      <c r="E6" s="86"/>
      <c r="F6" s="86"/>
      <c r="G6" s="85"/>
      <c r="H6" s="87"/>
      <c r="J6"/>
      <c r="K6" s="22"/>
    </row>
    <row r="7" ht="24" customHeight="1" spans="1:11">
      <c r="A7" s="84">
        <v>4</v>
      </c>
      <c r="B7" s="85"/>
      <c r="C7" s="85"/>
      <c r="D7" s="86"/>
      <c r="E7" s="86"/>
      <c r="F7" s="86"/>
      <c r="G7" s="85"/>
      <c r="H7" s="87"/>
      <c r="J7"/>
      <c r="K7" s="23"/>
    </row>
    <row r="8" ht="24" customHeight="1" spans="1:11">
      <c r="A8" s="84">
        <v>5</v>
      </c>
      <c r="B8" s="85"/>
      <c r="C8" s="85"/>
      <c r="D8" s="86"/>
      <c r="E8" s="86"/>
      <c r="F8" s="86"/>
      <c r="G8" s="85"/>
      <c r="H8" s="87"/>
      <c r="J8"/>
      <c r="K8" s="24"/>
    </row>
    <row r="9" ht="24" customHeight="1" spans="1:10">
      <c r="A9" s="84">
        <v>6</v>
      </c>
      <c r="B9" s="85"/>
      <c r="C9" s="85"/>
      <c r="D9" s="86"/>
      <c r="E9" s="86"/>
      <c r="F9" s="86"/>
      <c r="G9" s="85"/>
      <c r="H9" s="87"/>
      <c r="J9"/>
    </row>
    <row r="10" ht="24" customHeight="1" spans="1:10">
      <c r="A10" s="84">
        <v>7</v>
      </c>
      <c r="B10" s="85"/>
      <c r="C10" s="85"/>
      <c r="D10" s="86"/>
      <c r="E10" s="86"/>
      <c r="F10" s="86"/>
      <c r="G10" s="85"/>
      <c r="H10" s="87"/>
      <c r="J10"/>
    </row>
    <row r="11" ht="24" customHeight="1" spans="1:10">
      <c r="A11" s="84">
        <v>8</v>
      </c>
      <c r="B11" s="85"/>
      <c r="C11" s="85"/>
      <c r="D11" s="86"/>
      <c r="E11" s="86"/>
      <c r="F11" s="86"/>
      <c r="G11" s="85"/>
      <c r="H11" s="87"/>
      <c r="J11"/>
    </row>
    <row r="12" ht="24" customHeight="1" spans="1:10">
      <c r="A12" s="84">
        <v>9</v>
      </c>
      <c r="B12" s="85"/>
      <c r="C12" s="85"/>
      <c r="D12" s="86"/>
      <c r="E12" s="86"/>
      <c r="F12" s="86"/>
      <c r="G12" s="85"/>
      <c r="H12" s="87"/>
      <c r="J12"/>
    </row>
    <row r="13" ht="24" customHeight="1" spans="1:10">
      <c r="A13" s="84">
        <v>10</v>
      </c>
      <c r="B13" s="85"/>
      <c r="C13" s="85"/>
      <c r="D13" s="86"/>
      <c r="E13" s="86"/>
      <c r="F13" s="86"/>
      <c r="G13" s="85"/>
      <c r="H13" s="87"/>
      <c r="J13"/>
    </row>
    <row r="14" ht="24" customHeight="1" spans="1:10">
      <c r="A14" s="84">
        <v>11</v>
      </c>
      <c r="B14" s="85"/>
      <c r="C14" s="85"/>
      <c r="D14" s="86"/>
      <c r="E14" s="86"/>
      <c r="F14" s="86"/>
      <c r="G14" s="85"/>
      <c r="H14" s="87"/>
      <c r="J14"/>
    </row>
    <row r="15" ht="24" customHeight="1" spans="1:10">
      <c r="A15" s="84">
        <v>12</v>
      </c>
      <c r="B15" s="85"/>
      <c r="C15" s="85"/>
      <c r="D15" s="86"/>
      <c r="E15" s="86"/>
      <c r="F15" s="86"/>
      <c r="G15" s="85"/>
      <c r="H15" s="88"/>
      <c r="J15"/>
    </row>
    <row r="16" ht="15" spans="1:12">
      <c r="A16" s="89" t="s">
        <v>2139</v>
      </c>
      <c r="B16" s="90"/>
      <c r="C16" s="91"/>
      <c r="D16" s="91">
        <f>SUM(D4:D15)</f>
        <v>0</v>
      </c>
      <c r="E16" s="91">
        <f>SUM(E4:E15)</f>
        <v>0</v>
      </c>
      <c r="F16" s="91">
        <f>SUM(F4:F15)</f>
        <v>0</v>
      </c>
      <c r="G16" s="92"/>
      <c r="H16" s="93"/>
      <c r="J16"/>
      <c r="K16"/>
      <c r="L16"/>
    </row>
    <row r="17" ht="15" spans="1:12">
      <c r="A17" s="79"/>
      <c r="B17" s="79"/>
      <c r="C17" s="79"/>
      <c r="D17" s="79"/>
      <c r="E17" s="79"/>
      <c r="F17" s="79"/>
      <c r="G17" s="79"/>
      <c r="H17" s="79"/>
      <c r="J17"/>
      <c r="K17"/>
      <c r="L17"/>
    </row>
    <row r="18" customFormat="1" ht="59.25" customHeight="1" spans="1:8">
      <c r="A18" s="7"/>
      <c r="B18" s="7" t="e">
        <f>#REF!</f>
        <v>#REF!</v>
      </c>
      <c r="C18" s="21"/>
      <c r="D18" s="21"/>
      <c r="E18" s="7" t="e">
        <f>#REF!</f>
        <v>#REF!</v>
      </c>
      <c r="F18" s="7"/>
      <c r="G18" s="7"/>
      <c r="H18" s="7" t="s">
        <v>45</v>
      </c>
    </row>
    <row r="31" spans="2:2">
      <c r="B31" s="94"/>
    </row>
  </sheetData>
  <mergeCells count="2">
    <mergeCell ref="A1:H1"/>
    <mergeCell ref="A16:B16"/>
  </mergeCells>
  <pageMargins left="0.75" right="0.75" top="1" bottom="1" header="0.5" footer="0.5"/>
  <pageSetup paperSize="9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4"/>
  <sheetViews>
    <sheetView workbookViewId="0">
      <selection activeCell="C8" sqref="C8"/>
    </sheetView>
  </sheetViews>
  <sheetFormatPr defaultColWidth="23.125" defaultRowHeight="46.5" customHeight="1"/>
  <cols>
    <col min="1" max="1" width="5.25" style="47" customWidth="1"/>
    <col min="2" max="2" width="36.75" style="48" customWidth="1"/>
    <col min="3" max="3" width="17.375" style="49" customWidth="1"/>
    <col min="4" max="4" width="18.25" style="50" customWidth="1"/>
    <col min="5" max="5" width="8.625" style="51" customWidth="1"/>
    <col min="6" max="6" width="9.625" style="49" customWidth="1"/>
    <col min="7" max="7" width="8.25" style="49" customWidth="1"/>
    <col min="8" max="8" width="11.875" style="49" customWidth="1"/>
    <col min="9" max="16384" width="23.125" style="47"/>
  </cols>
  <sheetData>
    <row r="1" ht="27" customHeight="1" spans="2:8">
      <c r="B1" s="52" t="s">
        <v>2140</v>
      </c>
      <c r="C1" s="52"/>
      <c r="D1" s="53"/>
      <c r="E1" s="52"/>
      <c r="F1" s="52"/>
      <c r="G1" s="52"/>
      <c r="H1" s="52"/>
    </row>
    <row r="2" s="46" customFormat="1" ht="25.5" customHeight="1" spans="1:11">
      <c r="A2" s="54" t="s">
        <v>1</v>
      </c>
      <c r="B2" s="55" t="s">
        <v>2</v>
      </c>
      <c r="C2" s="55" t="s">
        <v>103</v>
      </c>
      <c r="D2" s="56" t="s">
        <v>187</v>
      </c>
      <c r="E2" s="57" t="s">
        <v>188</v>
      </c>
      <c r="F2" s="55" t="s">
        <v>189</v>
      </c>
      <c r="G2" s="55" t="s">
        <v>72</v>
      </c>
      <c r="H2" s="58" t="s">
        <v>24</v>
      </c>
      <c r="I2" s="73"/>
      <c r="J2" s="73"/>
      <c r="K2" s="73"/>
    </row>
    <row r="3" ht="16.5" customHeight="1" spans="1:12">
      <c r="A3" s="54">
        <v>1</v>
      </c>
      <c r="B3" s="59"/>
      <c r="C3" s="60"/>
      <c r="D3" s="61"/>
      <c r="E3" s="61"/>
      <c r="F3" s="61"/>
      <c r="G3" s="62"/>
      <c r="H3" s="63" t="s">
        <v>2141</v>
      </c>
      <c r="J3" s="74"/>
      <c r="K3" s="75"/>
      <c r="L3" s="75"/>
    </row>
    <row r="4" ht="14.25" spans="1:8">
      <c r="A4" s="49"/>
      <c r="B4" s="64"/>
      <c r="C4" s="60"/>
      <c r="D4" s="61"/>
      <c r="E4" s="61"/>
      <c r="F4" s="61"/>
      <c r="G4" s="62"/>
      <c r="H4" s="63" t="s">
        <v>2141</v>
      </c>
    </row>
    <row r="5" ht="14.25" spans="1:8">
      <c r="A5" s="65"/>
      <c r="B5" s="61" t="s">
        <v>2142</v>
      </c>
      <c r="C5" s="60">
        <f>SUM(C3:C4)</f>
        <v>0</v>
      </c>
      <c r="D5" s="66">
        <f>SUM(D3:D4)</f>
        <v>0</v>
      </c>
      <c r="E5" s="63">
        <f>SUM(E3:E4)</f>
        <v>0</v>
      </c>
      <c r="F5" s="63">
        <f>SUM(F3:F4)</f>
        <v>0</v>
      </c>
      <c r="G5" s="62">
        <f>E5+F5</f>
        <v>0</v>
      </c>
      <c r="H5" s="63"/>
    </row>
    <row r="6" ht="14.25" spans="1:8">
      <c r="A6" s="67"/>
      <c r="B6" s="68"/>
      <c r="C6" s="69"/>
      <c r="D6" s="70"/>
      <c r="E6" s="71"/>
      <c r="F6" s="71"/>
      <c r="G6" s="72"/>
      <c r="H6" s="71"/>
    </row>
    <row r="7" ht="14.25" spans="1:8">
      <c r="A7" s="67"/>
      <c r="B7" s="68"/>
      <c r="C7" s="69"/>
      <c r="D7" s="70"/>
      <c r="E7" s="71"/>
      <c r="F7" s="71"/>
      <c r="G7" s="72"/>
      <c r="H7" s="71"/>
    </row>
    <row r="8" ht="14.25" spans="1:8">
      <c r="A8" s="67"/>
      <c r="B8" s="68"/>
      <c r="C8" s="69"/>
      <c r="D8" s="70"/>
      <c r="E8" s="71"/>
      <c r="F8" s="71"/>
      <c r="G8" s="72"/>
      <c r="H8" s="71"/>
    </row>
    <row r="9" ht="14.25" spans="1:8">
      <c r="A9" s="67"/>
      <c r="B9" s="68"/>
      <c r="C9" s="69"/>
      <c r="D9" s="70"/>
      <c r="E9" s="71"/>
      <c r="F9" s="71"/>
      <c r="G9" s="72"/>
      <c r="H9" s="71"/>
    </row>
    <row r="10" ht="14.25" spans="1:8">
      <c r="A10" s="67"/>
      <c r="B10" s="68"/>
      <c r="C10" s="69"/>
      <c r="D10" s="70"/>
      <c r="E10" s="71"/>
      <c r="F10" s="71"/>
      <c r="G10" s="72"/>
      <c r="H10" s="71"/>
    </row>
    <row r="11" ht="14.25" spans="1:8">
      <c r="A11" s="67"/>
      <c r="B11" s="68"/>
      <c r="C11" s="69"/>
      <c r="D11" s="70"/>
      <c r="E11" s="71"/>
      <c r="F11" s="71"/>
      <c r="G11" s="72"/>
      <c r="H11" s="71"/>
    </row>
    <row r="12" ht="14.25" spans="1:8">
      <c r="A12" s="67"/>
      <c r="B12" s="68"/>
      <c r="C12" s="69"/>
      <c r="D12" s="70"/>
      <c r="E12" s="71"/>
      <c r="F12" s="71"/>
      <c r="G12" s="72"/>
      <c r="H12" s="71"/>
    </row>
    <row r="13" ht="14.25" spans="1:8">
      <c r="A13" s="67"/>
      <c r="B13" s="68"/>
      <c r="C13" s="69"/>
      <c r="D13" s="70"/>
      <c r="E13" s="71"/>
      <c r="F13" s="71"/>
      <c r="G13" s="72"/>
      <c r="H13" s="71"/>
    </row>
    <row r="14" ht="14.25" spans="1:8">
      <c r="A14" s="67"/>
      <c r="B14" s="68"/>
      <c r="C14" s="69"/>
      <c r="D14" s="70"/>
      <c r="E14" s="71"/>
      <c r="F14" s="71"/>
      <c r="G14" s="72"/>
      <c r="H14" s="71"/>
    </row>
    <row r="15" ht="14.25" spans="1:8">
      <c r="A15" s="67"/>
      <c r="B15" s="68"/>
      <c r="C15" s="69"/>
      <c r="D15" s="70"/>
      <c r="E15" s="71"/>
      <c r="F15" s="71"/>
      <c r="G15" s="72"/>
      <c r="H15" s="71"/>
    </row>
    <row r="16" ht="14.25" spans="1:8">
      <c r="A16" s="67"/>
      <c r="B16" s="68"/>
      <c r="C16" s="69"/>
      <c r="D16" s="70"/>
      <c r="E16" s="71"/>
      <c r="F16" s="71"/>
      <c r="G16" s="72"/>
      <c r="H16" s="71"/>
    </row>
    <row r="17" ht="14.25" spans="1:8">
      <c r="A17" s="67"/>
      <c r="B17" s="68"/>
      <c r="C17" s="69"/>
      <c r="D17" s="70"/>
      <c r="E17" s="71"/>
      <c r="F17" s="71"/>
      <c r="G17" s="72"/>
      <c r="H17" s="71"/>
    </row>
    <row r="18" ht="14.25" spans="1:8">
      <c r="A18" s="67"/>
      <c r="B18" s="68"/>
      <c r="C18" s="69"/>
      <c r="D18" s="70"/>
      <c r="E18" s="71"/>
      <c r="F18" s="71"/>
      <c r="G18" s="72"/>
      <c r="H18" s="71"/>
    </row>
    <row r="19" ht="14.25" spans="1:8">
      <c r="A19" s="67"/>
      <c r="B19" s="68"/>
      <c r="C19" s="69"/>
      <c r="D19" s="70"/>
      <c r="E19" s="71"/>
      <c r="F19" s="71"/>
      <c r="G19" s="72"/>
      <c r="H19" s="71"/>
    </row>
    <row r="20" ht="14.25" spans="1:8">
      <c r="A20" s="67"/>
      <c r="B20" s="68"/>
      <c r="C20" s="69"/>
      <c r="D20" s="70"/>
      <c r="E20" s="71"/>
      <c r="F20" s="71"/>
      <c r="G20" s="72"/>
      <c r="H20" s="71"/>
    </row>
    <row r="21" ht="14.25" spans="1:8">
      <c r="A21" s="67"/>
      <c r="B21" s="68"/>
      <c r="C21" s="69"/>
      <c r="D21" s="70"/>
      <c r="E21" s="71"/>
      <c r="F21" s="71"/>
      <c r="G21" s="72"/>
      <c r="H21" s="71"/>
    </row>
    <row r="22" ht="14.25" spans="1:8">
      <c r="A22" s="67"/>
      <c r="B22" s="68"/>
      <c r="C22" s="69"/>
      <c r="D22" s="70"/>
      <c r="E22" s="71"/>
      <c r="F22" s="71"/>
      <c r="G22" s="72"/>
      <c r="H22" s="71"/>
    </row>
    <row r="23" ht="14.25" spans="1:8">
      <c r="A23" s="67"/>
      <c r="B23" s="68"/>
      <c r="C23" s="69"/>
      <c r="D23" s="70"/>
      <c r="E23" s="71"/>
      <c r="F23" s="71"/>
      <c r="G23" s="72"/>
      <c r="H23" s="71"/>
    </row>
    <row r="24" ht="14.25" spans="1:8">
      <c r="A24" s="67"/>
      <c r="B24" s="68"/>
      <c r="C24" s="69"/>
      <c r="D24" s="70"/>
      <c r="E24" s="71"/>
      <c r="F24" s="71"/>
      <c r="G24" s="72"/>
      <c r="H24" s="71"/>
    </row>
  </sheetData>
  <mergeCells count="1">
    <mergeCell ref="B1:H1"/>
  </mergeCell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pane ySplit="4" topLeftCell="A5" activePane="bottomLeft" state="frozen"/>
      <selection/>
      <selection pane="bottomLeft" activeCell="C8" sqref="C8"/>
    </sheetView>
  </sheetViews>
  <sheetFormatPr defaultColWidth="9" defaultRowHeight="14.25"/>
  <cols>
    <col min="1" max="1" width="11.25" style="20" customWidth="1"/>
    <col min="2" max="2" width="8.5" style="20" customWidth="1"/>
    <col min="3" max="3" width="6.25" style="20" customWidth="1"/>
    <col min="4" max="4" width="7" style="20" customWidth="1"/>
    <col min="5" max="5" width="9.375" style="20" customWidth="1"/>
    <col min="6" max="6" width="11.625" style="20" customWidth="1"/>
    <col min="7" max="7" width="10.125" style="20" customWidth="1"/>
    <col min="8" max="8" width="5.875" style="20" customWidth="1"/>
    <col min="9" max="9" width="5.75" style="20" customWidth="1"/>
    <col min="10" max="10" width="7.25" style="20" customWidth="1"/>
    <col min="11" max="11" width="6.125" style="20" customWidth="1"/>
    <col min="12" max="12" width="5.75" style="20" customWidth="1"/>
    <col min="13" max="13" width="11.25" style="20" customWidth="1"/>
    <col min="14" max="14" width="7.625" style="20" customWidth="1"/>
    <col min="15" max="15" width="8.25" style="20" customWidth="1"/>
    <col min="16" max="16" width="8.375" style="20" customWidth="1"/>
    <col min="17" max="17" width="13.375" style="20" customWidth="1"/>
    <col min="18" max="18" width="11.75" style="20" customWidth="1"/>
    <col min="19" max="19" width="9.75" style="20" customWidth="1"/>
    <col min="20" max="20" width="11.375" style="20" customWidth="1"/>
    <col min="21" max="254" width="9" style="20"/>
    <col min="255" max="255" width="11.25" style="20" customWidth="1"/>
    <col min="256" max="256" width="8.5" style="20" customWidth="1"/>
    <col min="257" max="257" width="6.25" style="20" customWidth="1"/>
    <col min="258" max="258" width="7" style="20" customWidth="1"/>
    <col min="259" max="259" width="9.375" style="20" customWidth="1"/>
    <col min="260" max="260" width="11.625" style="20" customWidth="1"/>
    <col min="261" max="261" width="10.125" style="20" customWidth="1"/>
    <col min="262" max="262" width="5.875" style="20" customWidth="1"/>
    <col min="263" max="263" width="5.75" style="20" customWidth="1"/>
    <col min="264" max="264" width="7.25" style="20" customWidth="1"/>
    <col min="265" max="265" width="6.125" style="20" customWidth="1"/>
    <col min="266" max="266" width="5.75" style="20" customWidth="1"/>
    <col min="267" max="267" width="11.25" style="20" customWidth="1"/>
    <col min="268" max="268" width="7.625" style="20" customWidth="1"/>
    <col min="269" max="269" width="8.25" style="20" customWidth="1"/>
    <col min="270" max="270" width="8.375" style="20" customWidth="1"/>
    <col min="271" max="271" width="13.375" style="20" customWidth="1"/>
    <col min="272" max="272" width="11.75" style="20" customWidth="1"/>
    <col min="273" max="273" width="9.75" style="20" customWidth="1"/>
    <col min="274" max="274" width="11.375" style="20" customWidth="1"/>
    <col min="275" max="510" width="9" style="20"/>
    <col min="511" max="511" width="11.25" style="20" customWidth="1"/>
    <col min="512" max="512" width="8.5" style="20" customWidth="1"/>
    <col min="513" max="513" width="6.25" style="20" customWidth="1"/>
    <col min="514" max="514" width="7" style="20" customWidth="1"/>
    <col min="515" max="515" width="9.375" style="20" customWidth="1"/>
    <col min="516" max="516" width="11.625" style="20" customWidth="1"/>
    <col min="517" max="517" width="10.125" style="20" customWidth="1"/>
    <col min="518" max="518" width="5.875" style="20" customWidth="1"/>
    <col min="519" max="519" width="5.75" style="20" customWidth="1"/>
    <col min="520" max="520" width="7.25" style="20" customWidth="1"/>
    <col min="521" max="521" width="6.125" style="20" customWidth="1"/>
    <col min="522" max="522" width="5.75" style="20" customWidth="1"/>
    <col min="523" max="523" width="11.25" style="20" customWidth="1"/>
    <col min="524" max="524" width="7.625" style="20" customWidth="1"/>
    <col min="525" max="525" width="8.25" style="20" customWidth="1"/>
    <col min="526" max="526" width="8.375" style="20" customWidth="1"/>
    <col min="527" max="527" width="13.375" style="20" customWidth="1"/>
    <col min="528" max="528" width="11.75" style="20" customWidth="1"/>
    <col min="529" max="529" width="9.75" style="20" customWidth="1"/>
    <col min="530" max="530" width="11.375" style="20" customWidth="1"/>
    <col min="531" max="766" width="9" style="20"/>
    <col min="767" max="767" width="11.25" style="20" customWidth="1"/>
    <col min="768" max="768" width="8.5" style="20" customWidth="1"/>
    <col min="769" max="769" width="6.25" style="20" customWidth="1"/>
    <col min="770" max="770" width="7" style="20" customWidth="1"/>
    <col min="771" max="771" width="9.375" style="20" customWidth="1"/>
    <col min="772" max="772" width="11.625" style="20" customWidth="1"/>
    <col min="773" max="773" width="10.125" style="20" customWidth="1"/>
    <col min="774" max="774" width="5.875" style="20" customWidth="1"/>
    <col min="775" max="775" width="5.75" style="20" customWidth="1"/>
    <col min="776" max="776" width="7.25" style="20" customWidth="1"/>
    <col min="777" max="777" width="6.125" style="20" customWidth="1"/>
    <col min="778" max="778" width="5.75" style="20" customWidth="1"/>
    <col min="779" max="779" width="11.25" style="20" customWidth="1"/>
    <col min="780" max="780" width="7.625" style="20" customWidth="1"/>
    <col min="781" max="781" width="8.25" style="20" customWidth="1"/>
    <col min="782" max="782" width="8.375" style="20" customWidth="1"/>
    <col min="783" max="783" width="13.375" style="20" customWidth="1"/>
    <col min="784" max="784" width="11.75" style="20" customWidth="1"/>
    <col min="785" max="785" width="9.75" style="20" customWidth="1"/>
    <col min="786" max="786" width="11.375" style="20" customWidth="1"/>
    <col min="787" max="1022" width="9" style="20"/>
    <col min="1023" max="1023" width="11.25" style="20" customWidth="1"/>
    <col min="1024" max="1024" width="8.5" style="20" customWidth="1"/>
    <col min="1025" max="1025" width="6.25" style="20" customWidth="1"/>
    <col min="1026" max="1026" width="7" style="20" customWidth="1"/>
    <col min="1027" max="1027" width="9.375" style="20" customWidth="1"/>
    <col min="1028" max="1028" width="11.625" style="20" customWidth="1"/>
    <col min="1029" max="1029" width="10.125" style="20" customWidth="1"/>
    <col min="1030" max="1030" width="5.875" style="20" customWidth="1"/>
    <col min="1031" max="1031" width="5.75" style="20" customWidth="1"/>
    <col min="1032" max="1032" width="7.25" style="20" customWidth="1"/>
    <col min="1033" max="1033" width="6.125" style="20" customWidth="1"/>
    <col min="1034" max="1034" width="5.75" style="20" customWidth="1"/>
    <col min="1035" max="1035" width="11.25" style="20" customWidth="1"/>
    <col min="1036" max="1036" width="7.625" style="20" customWidth="1"/>
    <col min="1037" max="1037" width="8.25" style="20" customWidth="1"/>
    <col min="1038" max="1038" width="8.375" style="20" customWidth="1"/>
    <col min="1039" max="1039" width="13.375" style="20" customWidth="1"/>
    <col min="1040" max="1040" width="11.75" style="20" customWidth="1"/>
    <col min="1041" max="1041" width="9.75" style="20" customWidth="1"/>
    <col min="1042" max="1042" width="11.375" style="20" customWidth="1"/>
    <col min="1043" max="1278" width="9" style="20"/>
    <col min="1279" max="1279" width="11.25" style="20" customWidth="1"/>
    <col min="1280" max="1280" width="8.5" style="20" customWidth="1"/>
    <col min="1281" max="1281" width="6.25" style="20" customWidth="1"/>
    <col min="1282" max="1282" width="7" style="20" customWidth="1"/>
    <col min="1283" max="1283" width="9.375" style="20" customWidth="1"/>
    <col min="1284" max="1284" width="11.625" style="20" customWidth="1"/>
    <col min="1285" max="1285" width="10.125" style="20" customWidth="1"/>
    <col min="1286" max="1286" width="5.875" style="20" customWidth="1"/>
    <col min="1287" max="1287" width="5.75" style="20" customWidth="1"/>
    <col min="1288" max="1288" width="7.25" style="20" customWidth="1"/>
    <col min="1289" max="1289" width="6.125" style="20" customWidth="1"/>
    <col min="1290" max="1290" width="5.75" style="20" customWidth="1"/>
    <col min="1291" max="1291" width="11.25" style="20" customWidth="1"/>
    <col min="1292" max="1292" width="7.625" style="20" customWidth="1"/>
    <col min="1293" max="1293" width="8.25" style="20" customWidth="1"/>
    <col min="1294" max="1294" width="8.375" style="20" customWidth="1"/>
    <col min="1295" max="1295" width="13.375" style="20" customWidth="1"/>
    <col min="1296" max="1296" width="11.75" style="20" customWidth="1"/>
    <col min="1297" max="1297" width="9.75" style="20" customWidth="1"/>
    <col min="1298" max="1298" width="11.375" style="20" customWidth="1"/>
    <col min="1299" max="1534" width="9" style="20"/>
    <col min="1535" max="1535" width="11.25" style="20" customWidth="1"/>
    <col min="1536" max="1536" width="8.5" style="20" customWidth="1"/>
    <col min="1537" max="1537" width="6.25" style="20" customWidth="1"/>
    <col min="1538" max="1538" width="7" style="20" customWidth="1"/>
    <col min="1539" max="1539" width="9.375" style="20" customWidth="1"/>
    <col min="1540" max="1540" width="11.625" style="20" customWidth="1"/>
    <col min="1541" max="1541" width="10.125" style="20" customWidth="1"/>
    <col min="1542" max="1542" width="5.875" style="20" customWidth="1"/>
    <col min="1543" max="1543" width="5.75" style="20" customWidth="1"/>
    <col min="1544" max="1544" width="7.25" style="20" customWidth="1"/>
    <col min="1545" max="1545" width="6.125" style="20" customWidth="1"/>
    <col min="1546" max="1546" width="5.75" style="20" customWidth="1"/>
    <col min="1547" max="1547" width="11.25" style="20" customWidth="1"/>
    <col min="1548" max="1548" width="7.625" style="20" customWidth="1"/>
    <col min="1549" max="1549" width="8.25" style="20" customWidth="1"/>
    <col min="1550" max="1550" width="8.375" style="20" customWidth="1"/>
    <col min="1551" max="1551" width="13.375" style="20" customWidth="1"/>
    <col min="1552" max="1552" width="11.75" style="20" customWidth="1"/>
    <col min="1553" max="1553" width="9.75" style="20" customWidth="1"/>
    <col min="1554" max="1554" width="11.375" style="20" customWidth="1"/>
    <col min="1555" max="1790" width="9" style="20"/>
    <col min="1791" max="1791" width="11.25" style="20" customWidth="1"/>
    <col min="1792" max="1792" width="8.5" style="20" customWidth="1"/>
    <col min="1793" max="1793" width="6.25" style="20" customWidth="1"/>
    <col min="1794" max="1794" width="7" style="20" customWidth="1"/>
    <col min="1795" max="1795" width="9.375" style="20" customWidth="1"/>
    <col min="1796" max="1796" width="11.625" style="20" customWidth="1"/>
    <col min="1797" max="1797" width="10.125" style="20" customWidth="1"/>
    <col min="1798" max="1798" width="5.875" style="20" customWidth="1"/>
    <col min="1799" max="1799" width="5.75" style="20" customWidth="1"/>
    <col min="1800" max="1800" width="7.25" style="20" customWidth="1"/>
    <col min="1801" max="1801" width="6.125" style="20" customWidth="1"/>
    <col min="1802" max="1802" width="5.75" style="20" customWidth="1"/>
    <col min="1803" max="1803" width="11.25" style="20" customWidth="1"/>
    <col min="1804" max="1804" width="7.625" style="20" customWidth="1"/>
    <col min="1805" max="1805" width="8.25" style="20" customWidth="1"/>
    <col min="1806" max="1806" width="8.375" style="20" customWidth="1"/>
    <col min="1807" max="1807" width="13.375" style="20" customWidth="1"/>
    <col min="1808" max="1808" width="11.75" style="20" customWidth="1"/>
    <col min="1809" max="1809" width="9.75" style="20" customWidth="1"/>
    <col min="1810" max="1810" width="11.375" style="20" customWidth="1"/>
    <col min="1811" max="2046" width="9" style="20"/>
    <col min="2047" max="2047" width="11.25" style="20" customWidth="1"/>
    <col min="2048" max="2048" width="8.5" style="20" customWidth="1"/>
    <col min="2049" max="2049" width="6.25" style="20" customWidth="1"/>
    <col min="2050" max="2050" width="7" style="20" customWidth="1"/>
    <col min="2051" max="2051" width="9.375" style="20" customWidth="1"/>
    <col min="2052" max="2052" width="11.625" style="20" customWidth="1"/>
    <col min="2053" max="2053" width="10.125" style="20" customWidth="1"/>
    <col min="2054" max="2054" width="5.875" style="20" customWidth="1"/>
    <col min="2055" max="2055" width="5.75" style="20" customWidth="1"/>
    <col min="2056" max="2056" width="7.25" style="20" customWidth="1"/>
    <col min="2057" max="2057" width="6.125" style="20" customWidth="1"/>
    <col min="2058" max="2058" width="5.75" style="20" customWidth="1"/>
    <col min="2059" max="2059" width="11.25" style="20" customWidth="1"/>
    <col min="2060" max="2060" width="7.625" style="20" customWidth="1"/>
    <col min="2061" max="2061" width="8.25" style="20" customWidth="1"/>
    <col min="2062" max="2062" width="8.375" style="20" customWidth="1"/>
    <col min="2063" max="2063" width="13.375" style="20" customWidth="1"/>
    <col min="2064" max="2064" width="11.75" style="20" customWidth="1"/>
    <col min="2065" max="2065" width="9.75" style="20" customWidth="1"/>
    <col min="2066" max="2066" width="11.375" style="20" customWidth="1"/>
    <col min="2067" max="2302" width="9" style="20"/>
    <col min="2303" max="2303" width="11.25" style="20" customWidth="1"/>
    <col min="2304" max="2304" width="8.5" style="20" customWidth="1"/>
    <col min="2305" max="2305" width="6.25" style="20" customWidth="1"/>
    <col min="2306" max="2306" width="7" style="20" customWidth="1"/>
    <col min="2307" max="2307" width="9.375" style="20" customWidth="1"/>
    <col min="2308" max="2308" width="11.625" style="20" customWidth="1"/>
    <col min="2309" max="2309" width="10.125" style="20" customWidth="1"/>
    <col min="2310" max="2310" width="5.875" style="20" customWidth="1"/>
    <col min="2311" max="2311" width="5.75" style="20" customWidth="1"/>
    <col min="2312" max="2312" width="7.25" style="20" customWidth="1"/>
    <col min="2313" max="2313" width="6.125" style="20" customWidth="1"/>
    <col min="2314" max="2314" width="5.75" style="20" customWidth="1"/>
    <col min="2315" max="2315" width="11.25" style="20" customWidth="1"/>
    <col min="2316" max="2316" width="7.625" style="20" customWidth="1"/>
    <col min="2317" max="2317" width="8.25" style="20" customWidth="1"/>
    <col min="2318" max="2318" width="8.375" style="20" customWidth="1"/>
    <col min="2319" max="2319" width="13.375" style="20" customWidth="1"/>
    <col min="2320" max="2320" width="11.75" style="20" customWidth="1"/>
    <col min="2321" max="2321" width="9.75" style="20" customWidth="1"/>
    <col min="2322" max="2322" width="11.375" style="20" customWidth="1"/>
    <col min="2323" max="2558" width="9" style="20"/>
    <col min="2559" max="2559" width="11.25" style="20" customWidth="1"/>
    <col min="2560" max="2560" width="8.5" style="20" customWidth="1"/>
    <col min="2561" max="2561" width="6.25" style="20" customWidth="1"/>
    <col min="2562" max="2562" width="7" style="20" customWidth="1"/>
    <col min="2563" max="2563" width="9.375" style="20" customWidth="1"/>
    <col min="2564" max="2564" width="11.625" style="20" customWidth="1"/>
    <col min="2565" max="2565" width="10.125" style="20" customWidth="1"/>
    <col min="2566" max="2566" width="5.875" style="20" customWidth="1"/>
    <col min="2567" max="2567" width="5.75" style="20" customWidth="1"/>
    <col min="2568" max="2568" width="7.25" style="20" customWidth="1"/>
    <col min="2569" max="2569" width="6.125" style="20" customWidth="1"/>
    <col min="2570" max="2570" width="5.75" style="20" customWidth="1"/>
    <col min="2571" max="2571" width="11.25" style="20" customWidth="1"/>
    <col min="2572" max="2572" width="7.625" style="20" customWidth="1"/>
    <col min="2573" max="2573" width="8.25" style="20" customWidth="1"/>
    <col min="2574" max="2574" width="8.375" style="20" customWidth="1"/>
    <col min="2575" max="2575" width="13.375" style="20" customWidth="1"/>
    <col min="2576" max="2576" width="11.75" style="20" customWidth="1"/>
    <col min="2577" max="2577" width="9.75" style="20" customWidth="1"/>
    <col min="2578" max="2578" width="11.375" style="20" customWidth="1"/>
    <col min="2579" max="2814" width="9" style="20"/>
    <col min="2815" max="2815" width="11.25" style="20" customWidth="1"/>
    <col min="2816" max="2816" width="8.5" style="20" customWidth="1"/>
    <col min="2817" max="2817" width="6.25" style="20" customWidth="1"/>
    <col min="2818" max="2818" width="7" style="20" customWidth="1"/>
    <col min="2819" max="2819" width="9.375" style="20" customWidth="1"/>
    <col min="2820" max="2820" width="11.625" style="20" customWidth="1"/>
    <col min="2821" max="2821" width="10.125" style="20" customWidth="1"/>
    <col min="2822" max="2822" width="5.875" style="20" customWidth="1"/>
    <col min="2823" max="2823" width="5.75" style="20" customWidth="1"/>
    <col min="2824" max="2824" width="7.25" style="20" customWidth="1"/>
    <col min="2825" max="2825" width="6.125" style="20" customWidth="1"/>
    <col min="2826" max="2826" width="5.75" style="20" customWidth="1"/>
    <col min="2827" max="2827" width="11.25" style="20" customWidth="1"/>
    <col min="2828" max="2828" width="7.625" style="20" customWidth="1"/>
    <col min="2829" max="2829" width="8.25" style="20" customWidth="1"/>
    <col min="2830" max="2830" width="8.375" style="20" customWidth="1"/>
    <col min="2831" max="2831" width="13.375" style="20" customWidth="1"/>
    <col min="2832" max="2832" width="11.75" style="20" customWidth="1"/>
    <col min="2833" max="2833" width="9.75" style="20" customWidth="1"/>
    <col min="2834" max="2834" width="11.375" style="20" customWidth="1"/>
    <col min="2835" max="3070" width="9" style="20"/>
    <col min="3071" max="3071" width="11.25" style="20" customWidth="1"/>
    <col min="3072" max="3072" width="8.5" style="20" customWidth="1"/>
    <col min="3073" max="3073" width="6.25" style="20" customWidth="1"/>
    <col min="3074" max="3074" width="7" style="20" customWidth="1"/>
    <col min="3075" max="3075" width="9.375" style="20" customWidth="1"/>
    <col min="3076" max="3076" width="11.625" style="20" customWidth="1"/>
    <col min="3077" max="3077" width="10.125" style="20" customWidth="1"/>
    <col min="3078" max="3078" width="5.875" style="20" customWidth="1"/>
    <col min="3079" max="3079" width="5.75" style="20" customWidth="1"/>
    <col min="3080" max="3080" width="7.25" style="20" customWidth="1"/>
    <col min="3081" max="3081" width="6.125" style="20" customWidth="1"/>
    <col min="3082" max="3082" width="5.75" style="20" customWidth="1"/>
    <col min="3083" max="3083" width="11.25" style="20" customWidth="1"/>
    <col min="3084" max="3084" width="7.625" style="20" customWidth="1"/>
    <col min="3085" max="3085" width="8.25" style="20" customWidth="1"/>
    <col min="3086" max="3086" width="8.375" style="20" customWidth="1"/>
    <col min="3087" max="3087" width="13.375" style="20" customWidth="1"/>
    <col min="3088" max="3088" width="11.75" style="20" customWidth="1"/>
    <col min="3089" max="3089" width="9.75" style="20" customWidth="1"/>
    <col min="3090" max="3090" width="11.375" style="20" customWidth="1"/>
    <col min="3091" max="3326" width="9" style="20"/>
    <col min="3327" max="3327" width="11.25" style="20" customWidth="1"/>
    <col min="3328" max="3328" width="8.5" style="20" customWidth="1"/>
    <col min="3329" max="3329" width="6.25" style="20" customWidth="1"/>
    <col min="3330" max="3330" width="7" style="20" customWidth="1"/>
    <col min="3331" max="3331" width="9.375" style="20" customWidth="1"/>
    <col min="3332" max="3332" width="11.625" style="20" customWidth="1"/>
    <col min="3333" max="3333" width="10.125" style="20" customWidth="1"/>
    <col min="3334" max="3334" width="5.875" style="20" customWidth="1"/>
    <col min="3335" max="3335" width="5.75" style="20" customWidth="1"/>
    <col min="3336" max="3336" width="7.25" style="20" customWidth="1"/>
    <col min="3337" max="3337" width="6.125" style="20" customWidth="1"/>
    <col min="3338" max="3338" width="5.75" style="20" customWidth="1"/>
    <col min="3339" max="3339" width="11.25" style="20" customWidth="1"/>
    <col min="3340" max="3340" width="7.625" style="20" customWidth="1"/>
    <col min="3341" max="3341" width="8.25" style="20" customWidth="1"/>
    <col min="3342" max="3342" width="8.375" style="20" customWidth="1"/>
    <col min="3343" max="3343" width="13.375" style="20" customWidth="1"/>
    <col min="3344" max="3344" width="11.75" style="20" customWidth="1"/>
    <col min="3345" max="3345" width="9.75" style="20" customWidth="1"/>
    <col min="3346" max="3346" width="11.375" style="20" customWidth="1"/>
    <col min="3347" max="3582" width="9" style="20"/>
    <col min="3583" max="3583" width="11.25" style="20" customWidth="1"/>
    <col min="3584" max="3584" width="8.5" style="20" customWidth="1"/>
    <col min="3585" max="3585" width="6.25" style="20" customWidth="1"/>
    <col min="3586" max="3586" width="7" style="20" customWidth="1"/>
    <col min="3587" max="3587" width="9.375" style="20" customWidth="1"/>
    <col min="3588" max="3588" width="11.625" style="20" customWidth="1"/>
    <col min="3589" max="3589" width="10.125" style="20" customWidth="1"/>
    <col min="3590" max="3590" width="5.875" style="20" customWidth="1"/>
    <col min="3591" max="3591" width="5.75" style="20" customWidth="1"/>
    <col min="3592" max="3592" width="7.25" style="20" customWidth="1"/>
    <col min="3593" max="3593" width="6.125" style="20" customWidth="1"/>
    <col min="3594" max="3594" width="5.75" style="20" customWidth="1"/>
    <col min="3595" max="3595" width="11.25" style="20" customWidth="1"/>
    <col min="3596" max="3596" width="7.625" style="20" customWidth="1"/>
    <col min="3597" max="3597" width="8.25" style="20" customWidth="1"/>
    <col min="3598" max="3598" width="8.375" style="20" customWidth="1"/>
    <col min="3599" max="3599" width="13.375" style="20" customWidth="1"/>
    <col min="3600" max="3600" width="11.75" style="20" customWidth="1"/>
    <col min="3601" max="3601" width="9.75" style="20" customWidth="1"/>
    <col min="3602" max="3602" width="11.375" style="20" customWidth="1"/>
    <col min="3603" max="3838" width="9" style="20"/>
    <col min="3839" max="3839" width="11.25" style="20" customWidth="1"/>
    <col min="3840" max="3840" width="8.5" style="20" customWidth="1"/>
    <col min="3841" max="3841" width="6.25" style="20" customWidth="1"/>
    <col min="3842" max="3842" width="7" style="20" customWidth="1"/>
    <col min="3843" max="3843" width="9.375" style="20" customWidth="1"/>
    <col min="3844" max="3844" width="11.625" style="20" customWidth="1"/>
    <col min="3845" max="3845" width="10.125" style="20" customWidth="1"/>
    <col min="3846" max="3846" width="5.875" style="20" customWidth="1"/>
    <col min="3847" max="3847" width="5.75" style="20" customWidth="1"/>
    <col min="3848" max="3848" width="7.25" style="20" customWidth="1"/>
    <col min="3849" max="3849" width="6.125" style="20" customWidth="1"/>
    <col min="3850" max="3850" width="5.75" style="20" customWidth="1"/>
    <col min="3851" max="3851" width="11.25" style="20" customWidth="1"/>
    <col min="3852" max="3852" width="7.625" style="20" customWidth="1"/>
    <col min="3853" max="3853" width="8.25" style="20" customWidth="1"/>
    <col min="3854" max="3854" width="8.375" style="20" customWidth="1"/>
    <col min="3855" max="3855" width="13.375" style="20" customWidth="1"/>
    <col min="3856" max="3856" width="11.75" style="20" customWidth="1"/>
    <col min="3857" max="3857" width="9.75" style="20" customWidth="1"/>
    <col min="3858" max="3858" width="11.375" style="20" customWidth="1"/>
    <col min="3859" max="4094" width="9" style="20"/>
    <col min="4095" max="4095" width="11.25" style="20" customWidth="1"/>
    <col min="4096" max="4096" width="8.5" style="20" customWidth="1"/>
    <col min="4097" max="4097" width="6.25" style="20" customWidth="1"/>
    <col min="4098" max="4098" width="7" style="20" customWidth="1"/>
    <col min="4099" max="4099" width="9.375" style="20" customWidth="1"/>
    <col min="4100" max="4100" width="11.625" style="20" customWidth="1"/>
    <col min="4101" max="4101" width="10.125" style="20" customWidth="1"/>
    <col min="4102" max="4102" width="5.875" style="20" customWidth="1"/>
    <col min="4103" max="4103" width="5.75" style="20" customWidth="1"/>
    <col min="4104" max="4104" width="7.25" style="20" customWidth="1"/>
    <col min="4105" max="4105" width="6.125" style="20" customWidth="1"/>
    <col min="4106" max="4106" width="5.75" style="20" customWidth="1"/>
    <col min="4107" max="4107" width="11.25" style="20" customWidth="1"/>
    <col min="4108" max="4108" width="7.625" style="20" customWidth="1"/>
    <col min="4109" max="4109" width="8.25" style="20" customWidth="1"/>
    <col min="4110" max="4110" width="8.375" style="20" customWidth="1"/>
    <col min="4111" max="4111" width="13.375" style="20" customWidth="1"/>
    <col min="4112" max="4112" width="11.75" style="20" customWidth="1"/>
    <col min="4113" max="4113" width="9.75" style="20" customWidth="1"/>
    <col min="4114" max="4114" width="11.375" style="20" customWidth="1"/>
    <col min="4115" max="4350" width="9" style="20"/>
    <col min="4351" max="4351" width="11.25" style="20" customWidth="1"/>
    <col min="4352" max="4352" width="8.5" style="20" customWidth="1"/>
    <col min="4353" max="4353" width="6.25" style="20" customWidth="1"/>
    <col min="4354" max="4354" width="7" style="20" customWidth="1"/>
    <col min="4355" max="4355" width="9.375" style="20" customWidth="1"/>
    <col min="4356" max="4356" width="11.625" style="20" customWidth="1"/>
    <col min="4357" max="4357" width="10.125" style="20" customWidth="1"/>
    <col min="4358" max="4358" width="5.875" style="20" customWidth="1"/>
    <col min="4359" max="4359" width="5.75" style="20" customWidth="1"/>
    <col min="4360" max="4360" width="7.25" style="20" customWidth="1"/>
    <col min="4361" max="4361" width="6.125" style="20" customWidth="1"/>
    <col min="4362" max="4362" width="5.75" style="20" customWidth="1"/>
    <col min="4363" max="4363" width="11.25" style="20" customWidth="1"/>
    <col min="4364" max="4364" width="7.625" style="20" customWidth="1"/>
    <col min="4365" max="4365" width="8.25" style="20" customWidth="1"/>
    <col min="4366" max="4366" width="8.375" style="20" customWidth="1"/>
    <col min="4367" max="4367" width="13.375" style="20" customWidth="1"/>
    <col min="4368" max="4368" width="11.75" style="20" customWidth="1"/>
    <col min="4369" max="4369" width="9.75" style="20" customWidth="1"/>
    <col min="4370" max="4370" width="11.375" style="20" customWidth="1"/>
    <col min="4371" max="4606" width="9" style="20"/>
    <col min="4607" max="4607" width="11.25" style="20" customWidth="1"/>
    <col min="4608" max="4608" width="8.5" style="20" customWidth="1"/>
    <col min="4609" max="4609" width="6.25" style="20" customWidth="1"/>
    <col min="4610" max="4610" width="7" style="20" customWidth="1"/>
    <col min="4611" max="4611" width="9.375" style="20" customWidth="1"/>
    <col min="4612" max="4612" width="11.625" style="20" customWidth="1"/>
    <col min="4613" max="4613" width="10.125" style="20" customWidth="1"/>
    <col min="4614" max="4614" width="5.875" style="20" customWidth="1"/>
    <col min="4615" max="4615" width="5.75" style="20" customWidth="1"/>
    <col min="4616" max="4616" width="7.25" style="20" customWidth="1"/>
    <col min="4617" max="4617" width="6.125" style="20" customWidth="1"/>
    <col min="4618" max="4618" width="5.75" style="20" customWidth="1"/>
    <col min="4619" max="4619" width="11.25" style="20" customWidth="1"/>
    <col min="4620" max="4620" width="7.625" style="20" customWidth="1"/>
    <col min="4621" max="4621" width="8.25" style="20" customWidth="1"/>
    <col min="4622" max="4622" width="8.375" style="20" customWidth="1"/>
    <col min="4623" max="4623" width="13.375" style="20" customWidth="1"/>
    <col min="4624" max="4624" width="11.75" style="20" customWidth="1"/>
    <col min="4625" max="4625" width="9.75" style="20" customWidth="1"/>
    <col min="4626" max="4626" width="11.375" style="20" customWidth="1"/>
    <col min="4627" max="4862" width="9" style="20"/>
    <col min="4863" max="4863" width="11.25" style="20" customWidth="1"/>
    <col min="4864" max="4864" width="8.5" style="20" customWidth="1"/>
    <col min="4865" max="4865" width="6.25" style="20" customWidth="1"/>
    <col min="4866" max="4866" width="7" style="20" customWidth="1"/>
    <col min="4867" max="4867" width="9.375" style="20" customWidth="1"/>
    <col min="4868" max="4868" width="11.625" style="20" customWidth="1"/>
    <col min="4869" max="4869" width="10.125" style="20" customWidth="1"/>
    <col min="4870" max="4870" width="5.875" style="20" customWidth="1"/>
    <col min="4871" max="4871" width="5.75" style="20" customWidth="1"/>
    <col min="4872" max="4872" width="7.25" style="20" customWidth="1"/>
    <col min="4873" max="4873" width="6.125" style="20" customWidth="1"/>
    <col min="4874" max="4874" width="5.75" style="20" customWidth="1"/>
    <col min="4875" max="4875" width="11.25" style="20" customWidth="1"/>
    <col min="4876" max="4876" width="7.625" style="20" customWidth="1"/>
    <col min="4877" max="4877" width="8.25" style="20" customWidth="1"/>
    <col min="4878" max="4878" width="8.375" style="20" customWidth="1"/>
    <col min="4879" max="4879" width="13.375" style="20" customWidth="1"/>
    <col min="4880" max="4880" width="11.75" style="20" customWidth="1"/>
    <col min="4881" max="4881" width="9.75" style="20" customWidth="1"/>
    <col min="4882" max="4882" width="11.375" style="20" customWidth="1"/>
    <col min="4883" max="5118" width="9" style="20"/>
    <col min="5119" max="5119" width="11.25" style="20" customWidth="1"/>
    <col min="5120" max="5120" width="8.5" style="20" customWidth="1"/>
    <col min="5121" max="5121" width="6.25" style="20" customWidth="1"/>
    <col min="5122" max="5122" width="7" style="20" customWidth="1"/>
    <col min="5123" max="5123" width="9.375" style="20" customWidth="1"/>
    <col min="5124" max="5124" width="11.625" style="20" customWidth="1"/>
    <col min="5125" max="5125" width="10.125" style="20" customWidth="1"/>
    <col min="5126" max="5126" width="5.875" style="20" customWidth="1"/>
    <col min="5127" max="5127" width="5.75" style="20" customWidth="1"/>
    <col min="5128" max="5128" width="7.25" style="20" customWidth="1"/>
    <col min="5129" max="5129" width="6.125" style="20" customWidth="1"/>
    <col min="5130" max="5130" width="5.75" style="20" customWidth="1"/>
    <col min="5131" max="5131" width="11.25" style="20" customWidth="1"/>
    <col min="5132" max="5132" width="7.625" style="20" customWidth="1"/>
    <col min="5133" max="5133" width="8.25" style="20" customWidth="1"/>
    <col min="5134" max="5134" width="8.375" style="20" customWidth="1"/>
    <col min="5135" max="5135" width="13.375" style="20" customWidth="1"/>
    <col min="5136" max="5136" width="11.75" style="20" customWidth="1"/>
    <col min="5137" max="5137" width="9.75" style="20" customWidth="1"/>
    <col min="5138" max="5138" width="11.375" style="20" customWidth="1"/>
    <col min="5139" max="5374" width="9" style="20"/>
    <col min="5375" max="5375" width="11.25" style="20" customWidth="1"/>
    <col min="5376" max="5376" width="8.5" style="20" customWidth="1"/>
    <col min="5377" max="5377" width="6.25" style="20" customWidth="1"/>
    <col min="5378" max="5378" width="7" style="20" customWidth="1"/>
    <col min="5379" max="5379" width="9.375" style="20" customWidth="1"/>
    <col min="5380" max="5380" width="11.625" style="20" customWidth="1"/>
    <col min="5381" max="5381" width="10.125" style="20" customWidth="1"/>
    <col min="5382" max="5382" width="5.875" style="20" customWidth="1"/>
    <col min="5383" max="5383" width="5.75" style="20" customWidth="1"/>
    <col min="5384" max="5384" width="7.25" style="20" customWidth="1"/>
    <col min="5385" max="5385" width="6.125" style="20" customWidth="1"/>
    <col min="5386" max="5386" width="5.75" style="20" customWidth="1"/>
    <col min="5387" max="5387" width="11.25" style="20" customWidth="1"/>
    <col min="5388" max="5388" width="7.625" style="20" customWidth="1"/>
    <col min="5389" max="5389" width="8.25" style="20" customWidth="1"/>
    <col min="5390" max="5390" width="8.375" style="20" customWidth="1"/>
    <col min="5391" max="5391" width="13.375" style="20" customWidth="1"/>
    <col min="5392" max="5392" width="11.75" style="20" customWidth="1"/>
    <col min="5393" max="5393" width="9.75" style="20" customWidth="1"/>
    <col min="5394" max="5394" width="11.375" style="20" customWidth="1"/>
    <col min="5395" max="5630" width="9" style="20"/>
    <col min="5631" max="5631" width="11.25" style="20" customWidth="1"/>
    <col min="5632" max="5632" width="8.5" style="20" customWidth="1"/>
    <col min="5633" max="5633" width="6.25" style="20" customWidth="1"/>
    <col min="5634" max="5634" width="7" style="20" customWidth="1"/>
    <col min="5635" max="5635" width="9.375" style="20" customWidth="1"/>
    <col min="5636" max="5636" width="11.625" style="20" customWidth="1"/>
    <col min="5637" max="5637" width="10.125" style="20" customWidth="1"/>
    <col min="5638" max="5638" width="5.875" style="20" customWidth="1"/>
    <col min="5639" max="5639" width="5.75" style="20" customWidth="1"/>
    <col min="5640" max="5640" width="7.25" style="20" customWidth="1"/>
    <col min="5641" max="5641" width="6.125" style="20" customWidth="1"/>
    <col min="5642" max="5642" width="5.75" style="20" customWidth="1"/>
    <col min="5643" max="5643" width="11.25" style="20" customWidth="1"/>
    <col min="5644" max="5644" width="7.625" style="20" customWidth="1"/>
    <col min="5645" max="5645" width="8.25" style="20" customWidth="1"/>
    <col min="5646" max="5646" width="8.375" style="20" customWidth="1"/>
    <col min="5647" max="5647" width="13.375" style="20" customWidth="1"/>
    <col min="5648" max="5648" width="11.75" style="20" customWidth="1"/>
    <col min="5649" max="5649" width="9.75" style="20" customWidth="1"/>
    <col min="5650" max="5650" width="11.375" style="20" customWidth="1"/>
    <col min="5651" max="5886" width="9" style="20"/>
    <col min="5887" max="5887" width="11.25" style="20" customWidth="1"/>
    <col min="5888" max="5888" width="8.5" style="20" customWidth="1"/>
    <col min="5889" max="5889" width="6.25" style="20" customWidth="1"/>
    <col min="5890" max="5890" width="7" style="20" customWidth="1"/>
    <col min="5891" max="5891" width="9.375" style="20" customWidth="1"/>
    <col min="5892" max="5892" width="11.625" style="20" customWidth="1"/>
    <col min="5893" max="5893" width="10.125" style="20" customWidth="1"/>
    <col min="5894" max="5894" width="5.875" style="20" customWidth="1"/>
    <col min="5895" max="5895" width="5.75" style="20" customWidth="1"/>
    <col min="5896" max="5896" width="7.25" style="20" customWidth="1"/>
    <col min="5897" max="5897" width="6.125" style="20" customWidth="1"/>
    <col min="5898" max="5898" width="5.75" style="20" customWidth="1"/>
    <col min="5899" max="5899" width="11.25" style="20" customWidth="1"/>
    <col min="5900" max="5900" width="7.625" style="20" customWidth="1"/>
    <col min="5901" max="5901" width="8.25" style="20" customWidth="1"/>
    <col min="5902" max="5902" width="8.375" style="20" customWidth="1"/>
    <col min="5903" max="5903" width="13.375" style="20" customWidth="1"/>
    <col min="5904" max="5904" width="11.75" style="20" customWidth="1"/>
    <col min="5905" max="5905" width="9.75" style="20" customWidth="1"/>
    <col min="5906" max="5906" width="11.375" style="20" customWidth="1"/>
    <col min="5907" max="6142" width="9" style="20"/>
    <col min="6143" max="6143" width="11.25" style="20" customWidth="1"/>
    <col min="6144" max="6144" width="8.5" style="20" customWidth="1"/>
    <col min="6145" max="6145" width="6.25" style="20" customWidth="1"/>
    <col min="6146" max="6146" width="7" style="20" customWidth="1"/>
    <col min="6147" max="6147" width="9.375" style="20" customWidth="1"/>
    <col min="6148" max="6148" width="11.625" style="20" customWidth="1"/>
    <col min="6149" max="6149" width="10.125" style="20" customWidth="1"/>
    <col min="6150" max="6150" width="5.875" style="20" customWidth="1"/>
    <col min="6151" max="6151" width="5.75" style="20" customWidth="1"/>
    <col min="6152" max="6152" width="7.25" style="20" customWidth="1"/>
    <col min="6153" max="6153" width="6.125" style="20" customWidth="1"/>
    <col min="6154" max="6154" width="5.75" style="20" customWidth="1"/>
    <col min="6155" max="6155" width="11.25" style="20" customWidth="1"/>
    <col min="6156" max="6156" width="7.625" style="20" customWidth="1"/>
    <col min="6157" max="6157" width="8.25" style="20" customWidth="1"/>
    <col min="6158" max="6158" width="8.375" style="20" customWidth="1"/>
    <col min="6159" max="6159" width="13.375" style="20" customWidth="1"/>
    <col min="6160" max="6160" width="11.75" style="20" customWidth="1"/>
    <col min="6161" max="6161" width="9.75" style="20" customWidth="1"/>
    <col min="6162" max="6162" width="11.375" style="20" customWidth="1"/>
    <col min="6163" max="6398" width="9" style="20"/>
    <col min="6399" max="6399" width="11.25" style="20" customWidth="1"/>
    <col min="6400" max="6400" width="8.5" style="20" customWidth="1"/>
    <col min="6401" max="6401" width="6.25" style="20" customWidth="1"/>
    <col min="6402" max="6402" width="7" style="20" customWidth="1"/>
    <col min="6403" max="6403" width="9.375" style="20" customWidth="1"/>
    <col min="6404" max="6404" width="11.625" style="20" customWidth="1"/>
    <col min="6405" max="6405" width="10.125" style="20" customWidth="1"/>
    <col min="6406" max="6406" width="5.875" style="20" customWidth="1"/>
    <col min="6407" max="6407" width="5.75" style="20" customWidth="1"/>
    <col min="6408" max="6408" width="7.25" style="20" customWidth="1"/>
    <col min="6409" max="6409" width="6.125" style="20" customWidth="1"/>
    <col min="6410" max="6410" width="5.75" style="20" customWidth="1"/>
    <col min="6411" max="6411" width="11.25" style="20" customWidth="1"/>
    <col min="6412" max="6412" width="7.625" style="20" customWidth="1"/>
    <col min="6413" max="6413" width="8.25" style="20" customWidth="1"/>
    <col min="6414" max="6414" width="8.375" style="20" customWidth="1"/>
    <col min="6415" max="6415" width="13.375" style="20" customWidth="1"/>
    <col min="6416" max="6416" width="11.75" style="20" customWidth="1"/>
    <col min="6417" max="6417" width="9.75" style="20" customWidth="1"/>
    <col min="6418" max="6418" width="11.375" style="20" customWidth="1"/>
    <col min="6419" max="6654" width="9" style="20"/>
    <col min="6655" max="6655" width="11.25" style="20" customWidth="1"/>
    <col min="6656" max="6656" width="8.5" style="20" customWidth="1"/>
    <col min="6657" max="6657" width="6.25" style="20" customWidth="1"/>
    <col min="6658" max="6658" width="7" style="20" customWidth="1"/>
    <col min="6659" max="6659" width="9.375" style="20" customWidth="1"/>
    <col min="6660" max="6660" width="11.625" style="20" customWidth="1"/>
    <col min="6661" max="6661" width="10.125" style="20" customWidth="1"/>
    <col min="6662" max="6662" width="5.875" style="20" customWidth="1"/>
    <col min="6663" max="6663" width="5.75" style="20" customWidth="1"/>
    <col min="6664" max="6664" width="7.25" style="20" customWidth="1"/>
    <col min="6665" max="6665" width="6.125" style="20" customWidth="1"/>
    <col min="6666" max="6666" width="5.75" style="20" customWidth="1"/>
    <col min="6667" max="6667" width="11.25" style="20" customWidth="1"/>
    <col min="6668" max="6668" width="7.625" style="20" customWidth="1"/>
    <col min="6669" max="6669" width="8.25" style="20" customWidth="1"/>
    <col min="6670" max="6670" width="8.375" style="20" customWidth="1"/>
    <col min="6671" max="6671" width="13.375" style="20" customWidth="1"/>
    <col min="6672" max="6672" width="11.75" style="20" customWidth="1"/>
    <col min="6673" max="6673" width="9.75" style="20" customWidth="1"/>
    <col min="6674" max="6674" width="11.375" style="20" customWidth="1"/>
    <col min="6675" max="6910" width="9" style="20"/>
    <col min="6911" max="6911" width="11.25" style="20" customWidth="1"/>
    <col min="6912" max="6912" width="8.5" style="20" customWidth="1"/>
    <col min="6913" max="6913" width="6.25" style="20" customWidth="1"/>
    <col min="6914" max="6914" width="7" style="20" customWidth="1"/>
    <col min="6915" max="6915" width="9.375" style="20" customWidth="1"/>
    <col min="6916" max="6916" width="11.625" style="20" customWidth="1"/>
    <col min="6917" max="6917" width="10.125" style="20" customWidth="1"/>
    <col min="6918" max="6918" width="5.875" style="20" customWidth="1"/>
    <col min="6919" max="6919" width="5.75" style="20" customWidth="1"/>
    <col min="6920" max="6920" width="7.25" style="20" customWidth="1"/>
    <col min="6921" max="6921" width="6.125" style="20" customWidth="1"/>
    <col min="6922" max="6922" width="5.75" style="20" customWidth="1"/>
    <col min="6923" max="6923" width="11.25" style="20" customWidth="1"/>
    <col min="6924" max="6924" width="7.625" style="20" customWidth="1"/>
    <col min="6925" max="6925" width="8.25" style="20" customWidth="1"/>
    <col min="6926" max="6926" width="8.375" style="20" customWidth="1"/>
    <col min="6927" max="6927" width="13.375" style="20" customWidth="1"/>
    <col min="6928" max="6928" width="11.75" style="20" customWidth="1"/>
    <col min="6929" max="6929" width="9.75" style="20" customWidth="1"/>
    <col min="6930" max="6930" width="11.375" style="20" customWidth="1"/>
    <col min="6931" max="7166" width="9" style="20"/>
    <col min="7167" max="7167" width="11.25" style="20" customWidth="1"/>
    <col min="7168" max="7168" width="8.5" style="20" customWidth="1"/>
    <col min="7169" max="7169" width="6.25" style="20" customWidth="1"/>
    <col min="7170" max="7170" width="7" style="20" customWidth="1"/>
    <col min="7171" max="7171" width="9.375" style="20" customWidth="1"/>
    <col min="7172" max="7172" width="11.625" style="20" customWidth="1"/>
    <col min="7173" max="7173" width="10.125" style="20" customWidth="1"/>
    <col min="7174" max="7174" width="5.875" style="20" customWidth="1"/>
    <col min="7175" max="7175" width="5.75" style="20" customWidth="1"/>
    <col min="7176" max="7176" width="7.25" style="20" customWidth="1"/>
    <col min="7177" max="7177" width="6.125" style="20" customWidth="1"/>
    <col min="7178" max="7178" width="5.75" style="20" customWidth="1"/>
    <col min="7179" max="7179" width="11.25" style="20" customWidth="1"/>
    <col min="7180" max="7180" width="7.625" style="20" customWidth="1"/>
    <col min="7181" max="7181" width="8.25" style="20" customWidth="1"/>
    <col min="7182" max="7182" width="8.375" style="20" customWidth="1"/>
    <col min="7183" max="7183" width="13.375" style="20" customWidth="1"/>
    <col min="7184" max="7184" width="11.75" style="20" customWidth="1"/>
    <col min="7185" max="7185" width="9.75" style="20" customWidth="1"/>
    <col min="7186" max="7186" width="11.375" style="20" customWidth="1"/>
    <col min="7187" max="7422" width="9" style="20"/>
    <col min="7423" max="7423" width="11.25" style="20" customWidth="1"/>
    <col min="7424" max="7424" width="8.5" style="20" customWidth="1"/>
    <col min="7425" max="7425" width="6.25" style="20" customWidth="1"/>
    <col min="7426" max="7426" width="7" style="20" customWidth="1"/>
    <col min="7427" max="7427" width="9.375" style="20" customWidth="1"/>
    <col min="7428" max="7428" width="11.625" style="20" customWidth="1"/>
    <col min="7429" max="7429" width="10.125" style="20" customWidth="1"/>
    <col min="7430" max="7430" width="5.875" style="20" customWidth="1"/>
    <col min="7431" max="7431" width="5.75" style="20" customWidth="1"/>
    <col min="7432" max="7432" width="7.25" style="20" customWidth="1"/>
    <col min="7433" max="7433" width="6.125" style="20" customWidth="1"/>
    <col min="7434" max="7434" width="5.75" style="20" customWidth="1"/>
    <col min="7435" max="7435" width="11.25" style="20" customWidth="1"/>
    <col min="7436" max="7436" width="7.625" style="20" customWidth="1"/>
    <col min="7437" max="7437" width="8.25" style="20" customWidth="1"/>
    <col min="7438" max="7438" width="8.375" style="20" customWidth="1"/>
    <col min="7439" max="7439" width="13.375" style="20" customWidth="1"/>
    <col min="7440" max="7440" width="11.75" style="20" customWidth="1"/>
    <col min="7441" max="7441" width="9.75" style="20" customWidth="1"/>
    <col min="7442" max="7442" width="11.375" style="20" customWidth="1"/>
    <col min="7443" max="7678" width="9" style="20"/>
    <col min="7679" max="7679" width="11.25" style="20" customWidth="1"/>
    <col min="7680" max="7680" width="8.5" style="20" customWidth="1"/>
    <col min="7681" max="7681" width="6.25" style="20" customWidth="1"/>
    <col min="7682" max="7682" width="7" style="20" customWidth="1"/>
    <col min="7683" max="7683" width="9.375" style="20" customWidth="1"/>
    <col min="7684" max="7684" width="11.625" style="20" customWidth="1"/>
    <col min="7685" max="7685" width="10.125" style="20" customWidth="1"/>
    <col min="7686" max="7686" width="5.875" style="20" customWidth="1"/>
    <col min="7687" max="7687" width="5.75" style="20" customWidth="1"/>
    <col min="7688" max="7688" width="7.25" style="20" customWidth="1"/>
    <col min="7689" max="7689" width="6.125" style="20" customWidth="1"/>
    <col min="7690" max="7690" width="5.75" style="20" customWidth="1"/>
    <col min="7691" max="7691" width="11.25" style="20" customWidth="1"/>
    <col min="7692" max="7692" width="7.625" style="20" customWidth="1"/>
    <col min="7693" max="7693" width="8.25" style="20" customWidth="1"/>
    <col min="7694" max="7694" width="8.375" style="20" customWidth="1"/>
    <col min="7695" max="7695" width="13.375" style="20" customWidth="1"/>
    <col min="7696" max="7696" width="11.75" style="20" customWidth="1"/>
    <col min="7697" max="7697" width="9.75" style="20" customWidth="1"/>
    <col min="7698" max="7698" width="11.375" style="20" customWidth="1"/>
    <col min="7699" max="7934" width="9" style="20"/>
    <col min="7935" max="7935" width="11.25" style="20" customWidth="1"/>
    <col min="7936" max="7936" width="8.5" style="20" customWidth="1"/>
    <col min="7937" max="7937" width="6.25" style="20" customWidth="1"/>
    <col min="7938" max="7938" width="7" style="20" customWidth="1"/>
    <col min="7939" max="7939" width="9.375" style="20" customWidth="1"/>
    <col min="7940" max="7940" width="11.625" style="20" customWidth="1"/>
    <col min="7941" max="7941" width="10.125" style="20" customWidth="1"/>
    <col min="7942" max="7942" width="5.875" style="20" customWidth="1"/>
    <col min="7943" max="7943" width="5.75" style="20" customWidth="1"/>
    <col min="7944" max="7944" width="7.25" style="20" customWidth="1"/>
    <col min="7945" max="7945" width="6.125" style="20" customWidth="1"/>
    <col min="7946" max="7946" width="5.75" style="20" customWidth="1"/>
    <col min="7947" max="7947" width="11.25" style="20" customWidth="1"/>
    <col min="7948" max="7948" width="7.625" style="20" customWidth="1"/>
    <col min="7949" max="7949" width="8.25" style="20" customWidth="1"/>
    <col min="7950" max="7950" width="8.375" style="20" customWidth="1"/>
    <col min="7951" max="7951" width="13.375" style="20" customWidth="1"/>
    <col min="7952" max="7952" width="11.75" style="20" customWidth="1"/>
    <col min="7953" max="7953" width="9.75" style="20" customWidth="1"/>
    <col min="7954" max="7954" width="11.375" style="20" customWidth="1"/>
    <col min="7955" max="8190" width="9" style="20"/>
    <col min="8191" max="8191" width="11.25" style="20" customWidth="1"/>
    <col min="8192" max="8192" width="8.5" style="20" customWidth="1"/>
    <col min="8193" max="8193" width="6.25" style="20" customWidth="1"/>
    <col min="8194" max="8194" width="7" style="20" customWidth="1"/>
    <col min="8195" max="8195" width="9.375" style="20" customWidth="1"/>
    <col min="8196" max="8196" width="11.625" style="20" customWidth="1"/>
    <col min="8197" max="8197" width="10.125" style="20" customWidth="1"/>
    <col min="8198" max="8198" width="5.875" style="20" customWidth="1"/>
    <col min="8199" max="8199" width="5.75" style="20" customWidth="1"/>
    <col min="8200" max="8200" width="7.25" style="20" customWidth="1"/>
    <col min="8201" max="8201" width="6.125" style="20" customWidth="1"/>
    <col min="8202" max="8202" width="5.75" style="20" customWidth="1"/>
    <col min="8203" max="8203" width="11.25" style="20" customWidth="1"/>
    <col min="8204" max="8204" width="7.625" style="20" customWidth="1"/>
    <col min="8205" max="8205" width="8.25" style="20" customWidth="1"/>
    <col min="8206" max="8206" width="8.375" style="20" customWidth="1"/>
    <col min="8207" max="8207" width="13.375" style="20" customWidth="1"/>
    <col min="8208" max="8208" width="11.75" style="20" customWidth="1"/>
    <col min="8209" max="8209" width="9.75" style="20" customWidth="1"/>
    <col min="8210" max="8210" width="11.375" style="20" customWidth="1"/>
    <col min="8211" max="8446" width="9" style="20"/>
    <col min="8447" max="8447" width="11.25" style="20" customWidth="1"/>
    <col min="8448" max="8448" width="8.5" style="20" customWidth="1"/>
    <col min="8449" max="8449" width="6.25" style="20" customWidth="1"/>
    <col min="8450" max="8450" width="7" style="20" customWidth="1"/>
    <col min="8451" max="8451" width="9.375" style="20" customWidth="1"/>
    <col min="8452" max="8452" width="11.625" style="20" customWidth="1"/>
    <col min="8453" max="8453" width="10.125" style="20" customWidth="1"/>
    <col min="8454" max="8454" width="5.875" style="20" customWidth="1"/>
    <col min="8455" max="8455" width="5.75" style="20" customWidth="1"/>
    <col min="8456" max="8456" width="7.25" style="20" customWidth="1"/>
    <col min="8457" max="8457" width="6.125" style="20" customWidth="1"/>
    <col min="8458" max="8458" width="5.75" style="20" customWidth="1"/>
    <col min="8459" max="8459" width="11.25" style="20" customWidth="1"/>
    <col min="8460" max="8460" width="7.625" style="20" customWidth="1"/>
    <col min="8461" max="8461" width="8.25" style="20" customWidth="1"/>
    <col min="8462" max="8462" width="8.375" style="20" customWidth="1"/>
    <col min="8463" max="8463" width="13.375" style="20" customWidth="1"/>
    <col min="8464" max="8464" width="11.75" style="20" customWidth="1"/>
    <col min="8465" max="8465" width="9.75" style="20" customWidth="1"/>
    <col min="8466" max="8466" width="11.375" style="20" customWidth="1"/>
    <col min="8467" max="8702" width="9" style="20"/>
    <col min="8703" max="8703" width="11.25" style="20" customWidth="1"/>
    <col min="8704" max="8704" width="8.5" style="20" customWidth="1"/>
    <col min="8705" max="8705" width="6.25" style="20" customWidth="1"/>
    <col min="8706" max="8706" width="7" style="20" customWidth="1"/>
    <col min="8707" max="8707" width="9.375" style="20" customWidth="1"/>
    <col min="8708" max="8708" width="11.625" style="20" customWidth="1"/>
    <col min="8709" max="8709" width="10.125" style="20" customWidth="1"/>
    <col min="8710" max="8710" width="5.875" style="20" customWidth="1"/>
    <col min="8711" max="8711" width="5.75" style="20" customWidth="1"/>
    <col min="8712" max="8712" width="7.25" style="20" customWidth="1"/>
    <col min="8713" max="8713" width="6.125" style="20" customWidth="1"/>
    <col min="8714" max="8714" width="5.75" style="20" customWidth="1"/>
    <col min="8715" max="8715" width="11.25" style="20" customWidth="1"/>
    <col min="8716" max="8716" width="7.625" style="20" customWidth="1"/>
    <col min="8717" max="8717" width="8.25" style="20" customWidth="1"/>
    <col min="8718" max="8718" width="8.375" style="20" customWidth="1"/>
    <col min="8719" max="8719" width="13.375" style="20" customWidth="1"/>
    <col min="8720" max="8720" width="11.75" style="20" customWidth="1"/>
    <col min="8721" max="8721" width="9.75" style="20" customWidth="1"/>
    <col min="8722" max="8722" width="11.375" style="20" customWidth="1"/>
    <col min="8723" max="8958" width="9" style="20"/>
    <col min="8959" max="8959" width="11.25" style="20" customWidth="1"/>
    <col min="8960" max="8960" width="8.5" style="20" customWidth="1"/>
    <col min="8961" max="8961" width="6.25" style="20" customWidth="1"/>
    <col min="8962" max="8962" width="7" style="20" customWidth="1"/>
    <col min="8963" max="8963" width="9.375" style="20" customWidth="1"/>
    <col min="8964" max="8964" width="11.625" style="20" customWidth="1"/>
    <col min="8965" max="8965" width="10.125" style="20" customWidth="1"/>
    <col min="8966" max="8966" width="5.875" style="20" customWidth="1"/>
    <col min="8967" max="8967" width="5.75" style="20" customWidth="1"/>
    <col min="8968" max="8968" width="7.25" style="20" customWidth="1"/>
    <col min="8969" max="8969" width="6.125" style="20" customWidth="1"/>
    <col min="8970" max="8970" width="5.75" style="20" customWidth="1"/>
    <col min="8971" max="8971" width="11.25" style="20" customWidth="1"/>
    <col min="8972" max="8972" width="7.625" style="20" customWidth="1"/>
    <col min="8973" max="8973" width="8.25" style="20" customWidth="1"/>
    <col min="8974" max="8974" width="8.375" style="20" customWidth="1"/>
    <col min="8975" max="8975" width="13.375" style="20" customWidth="1"/>
    <col min="8976" max="8976" width="11.75" style="20" customWidth="1"/>
    <col min="8977" max="8977" width="9.75" style="20" customWidth="1"/>
    <col min="8978" max="8978" width="11.375" style="20" customWidth="1"/>
    <col min="8979" max="9214" width="9" style="20"/>
    <col min="9215" max="9215" width="11.25" style="20" customWidth="1"/>
    <col min="9216" max="9216" width="8.5" style="20" customWidth="1"/>
    <col min="9217" max="9217" width="6.25" style="20" customWidth="1"/>
    <col min="9218" max="9218" width="7" style="20" customWidth="1"/>
    <col min="9219" max="9219" width="9.375" style="20" customWidth="1"/>
    <col min="9220" max="9220" width="11.625" style="20" customWidth="1"/>
    <col min="9221" max="9221" width="10.125" style="20" customWidth="1"/>
    <col min="9222" max="9222" width="5.875" style="20" customWidth="1"/>
    <col min="9223" max="9223" width="5.75" style="20" customWidth="1"/>
    <col min="9224" max="9224" width="7.25" style="20" customWidth="1"/>
    <col min="9225" max="9225" width="6.125" style="20" customWidth="1"/>
    <col min="9226" max="9226" width="5.75" style="20" customWidth="1"/>
    <col min="9227" max="9227" width="11.25" style="20" customWidth="1"/>
    <col min="9228" max="9228" width="7.625" style="20" customWidth="1"/>
    <col min="9229" max="9229" width="8.25" style="20" customWidth="1"/>
    <col min="9230" max="9230" width="8.375" style="20" customWidth="1"/>
    <col min="9231" max="9231" width="13.375" style="20" customWidth="1"/>
    <col min="9232" max="9232" width="11.75" style="20" customWidth="1"/>
    <col min="9233" max="9233" width="9.75" style="20" customWidth="1"/>
    <col min="9234" max="9234" width="11.375" style="20" customWidth="1"/>
    <col min="9235" max="9470" width="9" style="20"/>
    <col min="9471" max="9471" width="11.25" style="20" customWidth="1"/>
    <col min="9472" max="9472" width="8.5" style="20" customWidth="1"/>
    <col min="9473" max="9473" width="6.25" style="20" customWidth="1"/>
    <col min="9474" max="9474" width="7" style="20" customWidth="1"/>
    <col min="9475" max="9475" width="9.375" style="20" customWidth="1"/>
    <col min="9476" max="9476" width="11.625" style="20" customWidth="1"/>
    <col min="9477" max="9477" width="10.125" style="20" customWidth="1"/>
    <col min="9478" max="9478" width="5.875" style="20" customWidth="1"/>
    <col min="9479" max="9479" width="5.75" style="20" customWidth="1"/>
    <col min="9480" max="9480" width="7.25" style="20" customWidth="1"/>
    <col min="9481" max="9481" width="6.125" style="20" customWidth="1"/>
    <col min="9482" max="9482" width="5.75" style="20" customWidth="1"/>
    <col min="9483" max="9483" width="11.25" style="20" customWidth="1"/>
    <col min="9484" max="9484" width="7.625" style="20" customWidth="1"/>
    <col min="9485" max="9485" width="8.25" style="20" customWidth="1"/>
    <col min="9486" max="9486" width="8.375" style="20" customWidth="1"/>
    <col min="9487" max="9487" width="13.375" style="20" customWidth="1"/>
    <col min="9488" max="9488" width="11.75" style="20" customWidth="1"/>
    <col min="9489" max="9489" width="9.75" style="20" customWidth="1"/>
    <col min="9490" max="9490" width="11.375" style="20" customWidth="1"/>
    <col min="9491" max="9726" width="9" style="20"/>
    <col min="9727" max="9727" width="11.25" style="20" customWidth="1"/>
    <col min="9728" max="9728" width="8.5" style="20" customWidth="1"/>
    <col min="9729" max="9729" width="6.25" style="20" customWidth="1"/>
    <col min="9730" max="9730" width="7" style="20" customWidth="1"/>
    <col min="9731" max="9731" width="9.375" style="20" customWidth="1"/>
    <col min="9732" max="9732" width="11.625" style="20" customWidth="1"/>
    <col min="9733" max="9733" width="10.125" style="20" customWidth="1"/>
    <col min="9734" max="9734" width="5.875" style="20" customWidth="1"/>
    <col min="9735" max="9735" width="5.75" style="20" customWidth="1"/>
    <col min="9736" max="9736" width="7.25" style="20" customWidth="1"/>
    <col min="9737" max="9737" width="6.125" style="20" customWidth="1"/>
    <col min="9738" max="9738" width="5.75" style="20" customWidth="1"/>
    <col min="9739" max="9739" width="11.25" style="20" customWidth="1"/>
    <col min="9740" max="9740" width="7.625" style="20" customWidth="1"/>
    <col min="9741" max="9741" width="8.25" style="20" customWidth="1"/>
    <col min="9742" max="9742" width="8.375" style="20" customWidth="1"/>
    <col min="9743" max="9743" width="13.375" style="20" customWidth="1"/>
    <col min="9744" max="9744" width="11.75" style="20" customWidth="1"/>
    <col min="9745" max="9745" width="9.75" style="20" customWidth="1"/>
    <col min="9746" max="9746" width="11.375" style="20" customWidth="1"/>
    <col min="9747" max="9982" width="9" style="20"/>
    <col min="9983" max="9983" width="11.25" style="20" customWidth="1"/>
    <col min="9984" max="9984" width="8.5" style="20" customWidth="1"/>
    <col min="9985" max="9985" width="6.25" style="20" customWidth="1"/>
    <col min="9986" max="9986" width="7" style="20" customWidth="1"/>
    <col min="9987" max="9987" width="9.375" style="20" customWidth="1"/>
    <col min="9988" max="9988" width="11.625" style="20" customWidth="1"/>
    <col min="9989" max="9989" width="10.125" style="20" customWidth="1"/>
    <col min="9990" max="9990" width="5.875" style="20" customWidth="1"/>
    <col min="9991" max="9991" width="5.75" style="20" customWidth="1"/>
    <col min="9992" max="9992" width="7.25" style="20" customWidth="1"/>
    <col min="9993" max="9993" width="6.125" style="20" customWidth="1"/>
    <col min="9994" max="9994" width="5.75" style="20" customWidth="1"/>
    <col min="9995" max="9995" width="11.25" style="20" customWidth="1"/>
    <col min="9996" max="9996" width="7.625" style="20" customWidth="1"/>
    <col min="9997" max="9997" width="8.25" style="20" customWidth="1"/>
    <col min="9998" max="9998" width="8.375" style="20" customWidth="1"/>
    <col min="9999" max="9999" width="13.375" style="20" customWidth="1"/>
    <col min="10000" max="10000" width="11.75" style="20" customWidth="1"/>
    <col min="10001" max="10001" width="9.75" style="20" customWidth="1"/>
    <col min="10002" max="10002" width="11.375" style="20" customWidth="1"/>
    <col min="10003" max="10238" width="9" style="20"/>
    <col min="10239" max="10239" width="11.25" style="20" customWidth="1"/>
    <col min="10240" max="10240" width="8.5" style="20" customWidth="1"/>
    <col min="10241" max="10241" width="6.25" style="20" customWidth="1"/>
    <col min="10242" max="10242" width="7" style="20" customWidth="1"/>
    <col min="10243" max="10243" width="9.375" style="20" customWidth="1"/>
    <col min="10244" max="10244" width="11.625" style="20" customWidth="1"/>
    <col min="10245" max="10245" width="10.125" style="20" customWidth="1"/>
    <col min="10246" max="10246" width="5.875" style="20" customWidth="1"/>
    <col min="10247" max="10247" width="5.75" style="20" customWidth="1"/>
    <col min="10248" max="10248" width="7.25" style="20" customWidth="1"/>
    <col min="10249" max="10249" width="6.125" style="20" customWidth="1"/>
    <col min="10250" max="10250" width="5.75" style="20" customWidth="1"/>
    <col min="10251" max="10251" width="11.25" style="20" customWidth="1"/>
    <col min="10252" max="10252" width="7.625" style="20" customWidth="1"/>
    <col min="10253" max="10253" width="8.25" style="20" customWidth="1"/>
    <col min="10254" max="10254" width="8.375" style="20" customWidth="1"/>
    <col min="10255" max="10255" width="13.375" style="20" customWidth="1"/>
    <col min="10256" max="10256" width="11.75" style="20" customWidth="1"/>
    <col min="10257" max="10257" width="9.75" style="20" customWidth="1"/>
    <col min="10258" max="10258" width="11.375" style="20" customWidth="1"/>
    <col min="10259" max="10494" width="9" style="20"/>
    <col min="10495" max="10495" width="11.25" style="20" customWidth="1"/>
    <col min="10496" max="10496" width="8.5" style="20" customWidth="1"/>
    <col min="10497" max="10497" width="6.25" style="20" customWidth="1"/>
    <col min="10498" max="10498" width="7" style="20" customWidth="1"/>
    <col min="10499" max="10499" width="9.375" style="20" customWidth="1"/>
    <col min="10500" max="10500" width="11.625" style="20" customWidth="1"/>
    <col min="10501" max="10501" width="10.125" style="20" customWidth="1"/>
    <col min="10502" max="10502" width="5.875" style="20" customWidth="1"/>
    <col min="10503" max="10503" width="5.75" style="20" customWidth="1"/>
    <col min="10504" max="10504" width="7.25" style="20" customWidth="1"/>
    <col min="10505" max="10505" width="6.125" style="20" customWidth="1"/>
    <col min="10506" max="10506" width="5.75" style="20" customWidth="1"/>
    <col min="10507" max="10507" width="11.25" style="20" customWidth="1"/>
    <col min="10508" max="10508" width="7.625" style="20" customWidth="1"/>
    <col min="10509" max="10509" width="8.25" style="20" customWidth="1"/>
    <col min="10510" max="10510" width="8.375" style="20" customWidth="1"/>
    <col min="10511" max="10511" width="13.375" style="20" customWidth="1"/>
    <col min="10512" max="10512" width="11.75" style="20" customWidth="1"/>
    <col min="10513" max="10513" width="9.75" style="20" customWidth="1"/>
    <col min="10514" max="10514" width="11.375" style="20" customWidth="1"/>
    <col min="10515" max="10750" width="9" style="20"/>
    <col min="10751" max="10751" width="11.25" style="20" customWidth="1"/>
    <col min="10752" max="10752" width="8.5" style="20" customWidth="1"/>
    <col min="10753" max="10753" width="6.25" style="20" customWidth="1"/>
    <col min="10754" max="10754" width="7" style="20" customWidth="1"/>
    <col min="10755" max="10755" width="9.375" style="20" customWidth="1"/>
    <col min="10756" max="10756" width="11.625" style="20" customWidth="1"/>
    <col min="10757" max="10757" width="10.125" style="20" customWidth="1"/>
    <col min="10758" max="10758" width="5.875" style="20" customWidth="1"/>
    <col min="10759" max="10759" width="5.75" style="20" customWidth="1"/>
    <col min="10760" max="10760" width="7.25" style="20" customWidth="1"/>
    <col min="10761" max="10761" width="6.125" style="20" customWidth="1"/>
    <col min="10762" max="10762" width="5.75" style="20" customWidth="1"/>
    <col min="10763" max="10763" width="11.25" style="20" customWidth="1"/>
    <col min="10764" max="10764" width="7.625" style="20" customWidth="1"/>
    <col min="10765" max="10765" width="8.25" style="20" customWidth="1"/>
    <col min="10766" max="10766" width="8.375" style="20" customWidth="1"/>
    <col min="10767" max="10767" width="13.375" style="20" customWidth="1"/>
    <col min="10768" max="10768" width="11.75" style="20" customWidth="1"/>
    <col min="10769" max="10769" width="9.75" style="20" customWidth="1"/>
    <col min="10770" max="10770" width="11.375" style="20" customWidth="1"/>
    <col min="10771" max="11006" width="9" style="20"/>
    <col min="11007" max="11007" width="11.25" style="20" customWidth="1"/>
    <col min="11008" max="11008" width="8.5" style="20" customWidth="1"/>
    <col min="11009" max="11009" width="6.25" style="20" customWidth="1"/>
    <col min="11010" max="11010" width="7" style="20" customWidth="1"/>
    <col min="11011" max="11011" width="9.375" style="20" customWidth="1"/>
    <col min="11012" max="11012" width="11.625" style="20" customWidth="1"/>
    <col min="11013" max="11013" width="10.125" style="20" customWidth="1"/>
    <col min="11014" max="11014" width="5.875" style="20" customWidth="1"/>
    <col min="11015" max="11015" width="5.75" style="20" customWidth="1"/>
    <col min="11016" max="11016" width="7.25" style="20" customWidth="1"/>
    <col min="11017" max="11017" width="6.125" style="20" customWidth="1"/>
    <col min="11018" max="11018" width="5.75" style="20" customWidth="1"/>
    <col min="11019" max="11019" width="11.25" style="20" customWidth="1"/>
    <col min="11020" max="11020" width="7.625" style="20" customWidth="1"/>
    <col min="11021" max="11021" width="8.25" style="20" customWidth="1"/>
    <col min="11022" max="11022" width="8.375" style="20" customWidth="1"/>
    <col min="11023" max="11023" width="13.375" style="20" customWidth="1"/>
    <col min="11024" max="11024" width="11.75" style="20" customWidth="1"/>
    <col min="11025" max="11025" width="9.75" style="20" customWidth="1"/>
    <col min="11026" max="11026" width="11.375" style="20" customWidth="1"/>
    <col min="11027" max="11262" width="9" style="20"/>
    <col min="11263" max="11263" width="11.25" style="20" customWidth="1"/>
    <col min="11264" max="11264" width="8.5" style="20" customWidth="1"/>
    <col min="11265" max="11265" width="6.25" style="20" customWidth="1"/>
    <col min="11266" max="11266" width="7" style="20" customWidth="1"/>
    <col min="11267" max="11267" width="9.375" style="20" customWidth="1"/>
    <col min="11268" max="11268" width="11.625" style="20" customWidth="1"/>
    <col min="11269" max="11269" width="10.125" style="20" customWidth="1"/>
    <col min="11270" max="11270" width="5.875" style="20" customWidth="1"/>
    <col min="11271" max="11271" width="5.75" style="20" customWidth="1"/>
    <col min="11272" max="11272" width="7.25" style="20" customWidth="1"/>
    <col min="11273" max="11273" width="6.125" style="20" customWidth="1"/>
    <col min="11274" max="11274" width="5.75" style="20" customWidth="1"/>
    <col min="11275" max="11275" width="11.25" style="20" customWidth="1"/>
    <col min="11276" max="11276" width="7.625" style="20" customWidth="1"/>
    <col min="11277" max="11277" width="8.25" style="20" customWidth="1"/>
    <col min="11278" max="11278" width="8.375" style="20" customWidth="1"/>
    <col min="11279" max="11279" width="13.375" style="20" customWidth="1"/>
    <col min="11280" max="11280" width="11.75" style="20" customWidth="1"/>
    <col min="11281" max="11281" width="9.75" style="20" customWidth="1"/>
    <col min="11282" max="11282" width="11.375" style="20" customWidth="1"/>
    <col min="11283" max="11518" width="9" style="20"/>
    <col min="11519" max="11519" width="11.25" style="20" customWidth="1"/>
    <col min="11520" max="11520" width="8.5" style="20" customWidth="1"/>
    <col min="11521" max="11521" width="6.25" style="20" customWidth="1"/>
    <col min="11522" max="11522" width="7" style="20" customWidth="1"/>
    <col min="11523" max="11523" width="9.375" style="20" customWidth="1"/>
    <col min="11524" max="11524" width="11.625" style="20" customWidth="1"/>
    <col min="11525" max="11525" width="10.125" style="20" customWidth="1"/>
    <col min="11526" max="11526" width="5.875" style="20" customWidth="1"/>
    <col min="11527" max="11527" width="5.75" style="20" customWidth="1"/>
    <col min="11528" max="11528" width="7.25" style="20" customWidth="1"/>
    <col min="11529" max="11529" width="6.125" style="20" customWidth="1"/>
    <col min="11530" max="11530" width="5.75" style="20" customWidth="1"/>
    <col min="11531" max="11531" width="11.25" style="20" customWidth="1"/>
    <col min="11532" max="11532" width="7.625" style="20" customWidth="1"/>
    <col min="11533" max="11533" width="8.25" style="20" customWidth="1"/>
    <col min="11534" max="11534" width="8.375" style="20" customWidth="1"/>
    <col min="11535" max="11535" width="13.375" style="20" customWidth="1"/>
    <col min="11536" max="11536" width="11.75" style="20" customWidth="1"/>
    <col min="11537" max="11537" width="9.75" style="20" customWidth="1"/>
    <col min="11538" max="11538" width="11.375" style="20" customWidth="1"/>
    <col min="11539" max="11774" width="9" style="20"/>
    <col min="11775" max="11775" width="11.25" style="20" customWidth="1"/>
    <col min="11776" max="11776" width="8.5" style="20" customWidth="1"/>
    <col min="11777" max="11777" width="6.25" style="20" customWidth="1"/>
    <col min="11778" max="11778" width="7" style="20" customWidth="1"/>
    <col min="11779" max="11779" width="9.375" style="20" customWidth="1"/>
    <col min="11780" max="11780" width="11.625" style="20" customWidth="1"/>
    <col min="11781" max="11781" width="10.125" style="20" customWidth="1"/>
    <col min="11782" max="11782" width="5.875" style="20" customWidth="1"/>
    <col min="11783" max="11783" width="5.75" style="20" customWidth="1"/>
    <col min="11784" max="11784" width="7.25" style="20" customWidth="1"/>
    <col min="11785" max="11785" width="6.125" style="20" customWidth="1"/>
    <col min="11786" max="11786" width="5.75" style="20" customWidth="1"/>
    <col min="11787" max="11787" width="11.25" style="20" customWidth="1"/>
    <col min="11788" max="11788" width="7.625" style="20" customWidth="1"/>
    <col min="11789" max="11789" width="8.25" style="20" customWidth="1"/>
    <col min="11790" max="11790" width="8.375" style="20" customWidth="1"/>
    <col min="11791" max="11791" width="13.375" style="20" customWidth="1"/>
    <col min="11792" max="11792" width="11.75" style="20" customWidth="1"/>
    <col min="11793" max="11793" width="9.75" style="20" customWidth="1"/>
    <col min="11794" max="11794" width="11.375" style="20" customWidth="1"/>
    <col min="11795" max="12030" width="9" style="20"/>
    <col min="12031" max="12031" width="11.25" style="20" customWidth="1"/>
    <col min="12032" max="12032" width="8.5" style="20" customWidth="1"/>
    <col min="12033" max="12033" width="6.25" style="20" customWidth="1"/>
    <col min="12034" max="12034" width="7" style="20" customWidth="1"/>
    <col min="12035" max="12035" width="9.375" style="20" customWidth="1"/>
    <col min="12036" max="12036" width="11.625" style="20" customWidth="1"/>
    <col min="12037" max="12037" width="10.125" style="20" customWidth="1"/>
    <col min="12038" max="12038" width="5.875" style="20" customWidth="1"/>
    <col min="12039" max="12039" width="5.75" style="20" customWidth="1"/>
    <col min="12040" max="12040" width="7.25" style="20" customWidth="1"/>
    <col min="12041" max="12041" width="6.125" style="20" customWidth="1"/>
    <col min="12042" max="12042" width="5.75" style="20" customWidth="1"/>
    <col min="12043" max="12043" width="11.25" style="20" customWidth="1"/>
    <col min="12044" max="12044" width="7.625" style="20" customWidth="1"/>
    <col min="12045" max="12045" width="8.25" style="20" customWidth="1"/>
    <col min="12046" max="12046" width="8.375" style="20" customWidth="1"/>
    <col min="12047" max="12047" width="13.375" style="20" customWidth="1"/>
    <col min="12048" max="12048" width="11.75" style="20" customWidth="1"/>
    <col min="12049" max="12049" width="9.75" style="20" customWidth="1"/>
    <col min="12050" max="12050" width="11.375" style="20" customWidth="1"/>
    <col min="12051" max="12286" width="9" style="20"/>
    <col min="12287" max="12287" width="11.25" style="20" customWidth="1"/>
    <col min="12288" max="12288" width="8.5" style="20" customWidth="1"/>
    <col min="12289" max="12289" width="6.25" style="20" customWidth="1"/>
    <col min="12290" max="12290" width="7" style="20" customWidth="1"/>
    <col min="12291" max="12291" width="9.375" style="20" customWidth="1"/>
    <col min="12292" max="12292" width="11.625" style="20" customWidth="1"/>
    <col min="12293" max="12293" width="10.125" style="20" customWidth="1"/>
    <col min="12294" max="12294" width="5.875" style="20" customWidth="1"/>
    <col min="12295" max="12295" width="5.75" style="20" customWidth="1"/>
    <col min="12296" max="12296" width="7.25" style="20" customWidth="1"/>
    <col min="12297" max="12297" width="6.125" style="20" customWidth="1"/>
    <col min="12298" max="12298" width="5.75" style="20" customWidth="1"/>
    <col min="12299" max="12299" width="11.25" style="20" customWidth="1"/>
    <col min="12300" max="12300" width="7.625" style="20" customWidth="1"/>
    <col min="12301" max="12301" width="8.25" style="20" customWidth="1"/>
    <col min="12302" max="12302" width="8.375" style="20" customWidth="1"/>
    <col min="12303" max="12303" width="13.375" style="20" customWidth="1"/>
    <col min="12304" max="12304" width="11.75" style="20" customWidth="1"/>
    <col min="12305" max="12305" width="9.75" style="20" customWidth="1"/>
    <col min="12306" max="12306" width="11.375" style="20" customWidth="1"/>
    <col min="12307" max="12542" width="9" style="20"/>
    <col min="12543" max="12543" width="11.25" style="20" customWidth="1"/>
    <col min="12544" max="12544" width="8.5" style="20" customWidth="1"/>
    <col min="12545" max="12545" width="6.25" style="20" customWidth="1"/>
    <col min="12546" max="12546" width="7" style="20" customWidth="1"/>
    <col min="12547" max="12547" width="9.375" style="20" customWidth="1"/>
    <col min="12548" max="12548" width="11.625" style="20" customWidth="1"/>
    <col min="12549" max="12549" width="10.125" style="20" customWidth="1"/>
    <col min="12550" max="12550" width="5.875" style="20" customWidth="1"/>
    <col min="12551" max="12551" width="5.75" style="20" customWidth="1"/>
    <col min="12552" max="12552" width="7.25" style="20" customWidth="1"/>
    <col min="12553" max="12553" width="6.125" style="20" customWidth="1"/>
    <col min="12554" max="12554" width="5.75" style="20" customWidth="1"/>
    <col min="12555" max="12555" width="11.25" style="20" customWidth="1"/>
    <col min="12556" max="12556" width="7.625" style="20" customWidth="1"/>
    <col min="12557" max="12557" width="8.25" style="20" customWidth="1"/>
    <col min="12558" max="12558" width="8.375" style="20" customWidth="1"/>
    <col min="12559" max="12559" width="13.375" style="20" customWidth="1"/>
    <col min="12560" max="12560" width="11.75" style="20" customWidth="1"/>
    <col min="12561" max="12561" width="9.75" style="20" customWidth="1"/>
    <col min="12562" max="12562" width="11.375" style="20" customWidth="1"/>
    <col min="12563" max="12798" width="9" style="20"/>
    <col min="12799" max="12799" width="11.25" style="20" customWidth="1"/>
    <col min="12800" max="12800" width="8.5" style="20" customWidth="1"/>
    <col min="12801" max="12801" width="6.25" style="20" customWidth="1"/>
    <col min="12802" max="12802" width="7" style="20" customWidth="1"/>
    <col min="12803" max="12803" width="9.375" style="20" customWidth="1"/>
    <col min="12804" max="12804" width="11.625" style="20" customWidth="1"/>
    <col min="12805" max="12805" width="10.125" style="20" customWidth="1"/>
    <col min="12806" max="12806" width="5.875" style="20" customWidth="1"/>
    <col min="12807" max="12807" width="5.75" style="20" customWidth="1"/>
    <col min="12808" max="12808" width="7.25" style="20" customWidth="1"/>
    <col min="12809" max="12809" width="6.125" style="20" customWidth="1"/>
    <col min="12810" max="12810" width="5.75" style="20" customWidth="1"/>
    <col min="12811" max="12811" width="11.25" style="20" customWidth="1"/>
    <col min="12812" max="12812" width="7.625" style="20" customWidth="1"/>
    <col min="12813" max="12813" width="8.25" style="20" customWidth="1"/>
    <col min="12814" max="12814" width="8.375" style="20" customWidth="1"/>
    <col min="12815" max="12815" width="13.375" style="20" customWidth="1"/>
    <col min="12816" max="12816" width="11.75" style="20" customWidth="1"/>
    <col min="12817" max="12817" width="9.75" style="20" customWidth="1"/>
    <col min="12818" max="12818" width="11.375" style="20" customWidth="1"/>
    <col min="12819" max="13054" width="9" style="20"/>
    <col min="13055" max="13055" width="11.25" style="20" customWidth="1"/>
    <col min="13056" max="13056" width="8.5" style="20" customWidth="1"/>
    <col min="13057" max="13057" width="6.25" style="20" customWidth="1"/>
    <col min="13058" max="13058" width="7" style="20" customWidth="1"/>
    <col min="13059" max="13059" width="9.375" style="20" customWidth="1"/>
    <col min="13060" max="13060" width="11.625" style="20" customWidth="1"/>
    <col min="13061" max="13061" width="10.125" style="20" customWidth="1"/>
    <col min="13062" max="13062" width="5.875" style="20" customWidth="1"/>
    <col min="13063" max="13063" width="5.75" style="20" customWidth="1"/>
    <col min="13064" max="13064" width="7.25" style="20" customWidth="1"/>
    <col min="13065" max="13065" width="6.125" style="20" customWidth="1"/>
    <col min="13066" max="13066" width="5.75" style="20" customWidth="1"/>
    <col min="13067" max="13067" width="11.25" style="20" customWidth="1"/>
    <col min="13068" max="13068" width="7.625" style="20" customWidth="1"/>
    <col min="13069" max="13069" width="8.25" style="20" customWidth="1"/>
    <col min="13070" max="13070" width="8.375" style="20" customWidth="1"/>
    <col min="13071" max="13071" width="13.375" style="20" customWidth="1"/>
    <col min="13072" max="13072" width="11.75" style="20" customWidth="1"/>
    <col min="13073" max="13073" width="9.75" style="20" customWidth="1"/>
    <col min="13074" max="13074" width="11.375" style="20" customWidth="1"/>
    <col min="13075" max="13310" width="9" style="20"/>
    <col min="13311" max="13311" width="11.25" style="20" customWidth="1"/>
    <col min="13312" max="13312" width="8.5" style="20" customWidth="1"/>
    <col min="13313" max="13313" width="6.25" style="20" customWidth="1"/>
    <col min="13314" max="13314" width="7" style="20" customWidth="1"/>
    <col min="13315" max="13315" width="9.375" style="20" customWidth="1"/>
    <col min="13316" max="13316" width="11.625" style="20" customWidth="1"/>
    <col min="13317" max="13317" width="10.125" style="20" customWidth="1"/>
    <col min="13318" max="13318" width="5.875" style="20" customWidth="1"/>
    <col min="13319" max="13319" width="5.75" style="20" customWidth="1"/>
    <col min="13320" max="13320" width="7.25" style="20" customWidth="1"/>
    <col min="13321" max="13321" width="6.125" style="20" customWidth="1"/>
    <col min="13322" max="13322" width="5.75" style="20" customWidth="1"/>
    <col min="13323" max="13323" width="11.25" style="20" customWidth="1"/>
    <col min="13324" max="13324" width="7.625" style="20" customWidth="1"/>
    <col min="13325" max="13325" width="8.25" style="20" customWidth="1"/>
    <col min="13326" max="13326" width="8.375" style="20" customWidth="1"/>
    <col min="13327" max="13327" width="13.375" style="20" customWidth="1"/>
    <col min="13328" max="13328" width="11.75" style="20" customWidth="1"/>
    <col min="13329" max="13329" width="9.75" style="20" customWidth="1"/>
    <col min="13330" max="13330" width="11.375" style="20" customWidth="1"/>
    <col min="13331" max="13566" width="9" style="20"/>
    <col min="13567" max="13567" width="11.25" style="20" customWidth="1"/>
    <col min="13568" max="13568" width="8.5" style="20" customWidth="1"/>
    <col min="13569" max="13569" width="6.25" style="20" customWidth="1"/>
    <col min="13570" max="13570" width="7" style="20" customWidth="1"/>
    <col min="13571" max="13571" width="9.375" style="20" customWidth="1"/>
    <col min="13572" max="13572" width="11.625" style="20" customWidth="1"/>
    <col min="13573" max="13573" width="10.125" style="20" customWidth="1"/>
    <col min="13574" max="13574" width="5.875" style="20" customWidth="1"/>
    <col min="13575" max="13575" width="5.75" style="20" customWidth="1"/>
    <col min="13576" max="13576" width="7.25" style="20" customWidth="1"/>
    <col min="13577" max="13577" width="6.125" style="20" customWidth="1"/>
    <col min="13578" max="13578" width="5.75" style="20" customWidth="1"/>
    <col min="13579" max="13579" width="11.25" style="20" customWidth="1"/>
    <col min="13580" max="13580" width="7.625" style="20" customWidth="1"/>
    <col min="13581" max="13581" width="8.25" style="20" customWidth="1"/>
    <col min="13582" max="13582" width="8.375" style="20" customWidth="1"/>
    <col min="13583" max="13583" width="13.375" style="20" customWidth="1"/>
    <col min="13584" max="13584" width="11.75" style="20" customWidth="1"/>
    <col min="13585" max="13585" width="9.75" style="20" customWidth="1"/>
    <col min="13586" max="13586" width="11.375" style="20" customWidth="1"/>
    <col min="13587" max="13822" width="9" style="20"/>
    <col min="13823" max="13823" width="11.25" style="20" customWidth="1"/>
    <col min="13824" max="13824" width="8.5" style="20" customWidth="1"/>
    <col min="13825" max="13825" width="6.25" style="20" customWidth="1"/>
    <col min="13826" max="13826" width="7" style="20" customWidth="1"/>
    <col min="13827" max="13827" width="9.375" style="20" customWidth="1"/>
    <col min="13828" max="13828" width="11.625" style="20" customWidth="1"/>
    <col min="13829" max="13829" width="10.125" style="20" customWidth="1"/>
    <col min="13830" max="13830" width="5.875" style="20" customWidth="1"/>
    <col min="13831" max="13831" width="5.75" style="20" customWidth="1"/>
    <col min="13832" max="13832" width="7.25" style="20" customWidth="1"/>
    <col min="13833" max="13833" width="6.125" style="20" customWidth="1"/>
    <col min="13834" max="13834" width="5.75" style="20" customWidth="1"/>
    <col min="13835" max="13835" width="11.25" style="20" customWidth="1"/>
    <col min="13836" max="13836" width="7.625" style="20" customWidth="1"/>
    <col min="13837" max="13837" width="8.25" style="20" customWidth="1"/>
    <col min="13838" max="13838" width="8.375" style="20" customWidth="1"/>
    <col min="13839" max="13839" width="13.375" style="20" customWidth="1"/>
    <col min="13840" max="13840" width="11.75" style="20" customWidth="1"/>
    <col min="13841" max="13841" width="9.75" style="20" customWidth="1"/>
    <col min="13842" max="13842" width="11.375" style="20" customWidth="1"/>
    <col min="13843" max="14078" width="9" style="20"/>
    <col min="14079" max="14079" width="11.25" style="20" customWidth="1"/>
    <col min="14080" max="14080" width="8.5" style="20" customWidth="1"/>
    <col min="14081" max="14081" width="6.25" style="20" customWidth="1"/>
    <col min="14082" max="14082" width="7" style="20" customWidth="1"/>
    <col min="14083" max="14083" width="9.375" style="20" customWidth="1"/>
    <col min="14084" max="14084" width="11.625" style="20" customWidth="1"/>
    <col min="14085" max="14085" width="10.125" style="20" customWidth="1"/>
    <col min="14086" max="14086" width="5.875" style="20" customWidth="1"/>
    <col min="14087" max="14087" width="5.75" style="20" customWidth="1"/>
    <col min="14088" max="14088" width="7.25" style="20" customWidth="1"/>
    <col min="14089" max="14089" width="6.125" style="20" customWidth="1"/>
    <col min="14090" max="14090" width="5.75" style="20" customWidth="1"/>
    <col min="14091" max="14091" width="11.25" style="20" customWidth="1"/>
    <col min="14092" max="14092" width="7.625" style="20" customWidth="1"/>
    <col min="14093" max="14093" width="8.25" style="20" customWidth="1"/>
    <col min="14094" max="14094" width="8.375" style="20" customWidth="1"/>
    <col min="14095" max="14095" width="13.375" style="20" customWidth="1"/>
    <col min="14096" max="14096" width="11.75" style="20" customWidth="1"/>
    <col min="14097" max="14097" width="9.75" style="20" customWidth="1"/>
    <col min="14098" max="14098" width="11.375" style="20" customWidth="1"/>
    <col min="14099" max="14334" width="9" style="20"/>
    <col min="14335" max="14335" width="11.25" style="20" customWidth="1"/>
    <col min="14336" max="14336" width="8.5" style="20" customWidth="1"/>
    <col min="14337" max="14337" width="6.25" style="20" customWidth="1"/>
    <col min="14338" max="14338" width="7" style="20" customWidth="1"/>
    <col min="14339" max="14339" width="9.375" style="20" customWidth="1"/>
    <col min="14340" max="14340" width="11.625" style="20" customWidth="1"/>
    <col min="14341" max="14341" width="10.125" style="20" customWidth="1"/>
    <col min="14342" max="14342" width="5.875" style="20" customWidth="1"/>
    <col min="14343" max="14343" width="5.75" style="20" customWidth="1"/>
    <col min="14344" max="14344" width="7.25" style="20" customWidth="1"/>
    <col min="14345" max="14345" width="6.125" style="20" customWidth="1"/>
    <col min="14346" max="14346" width="5.75" style="20" customWidth="1"/>
    <col min="14347" max="14347" width="11.25" style="20" customWidth="1"/>
    <col min="14348" max="14348" width="7.625" style="20" customWidth="1"/>
    <col min="14349" max="14349" width="8.25" style="20" customWidth="1"/>
    <col min="14350" max="14350" width="8.375" style="20" customWidth="1"/>
    <col min="14351" max="14351" width="13.375" style="20" customWidth="1"/>
    <col min="14352" max="14352" width="11.75" style="20" customWidth="1"/>
    <col min="14353" max="14353" width="9.75" style="20" customWidth="1"/>
    <col min="14354" max="14354" width="11.375" style="20" customWidth="1"/>
    <col min="14355" max="14590" width="9" style="20"/>
    <col min="14591" max="14591" width="11.25" style="20" customWidth="1"/>
    <col min="14592" max="14592" width="8.5" style="20" customWidth="1"/>
    <col min="14593" max="14593" width="6.25" style="20" customWidth="1"/>
    <col min="14594" max="14594" width="7" style="20" customWidth="1"/>
    <col min="14595" max="14595" width="9.375" style="20" customWidth="1"/>
    <col min="14596" max="14596" width="11.625" style="20" customWidth="1"/>
    <col min="14597" max="14597" width="10.125" style="20" customWidth="1"/>
    <col min="14598" max="14598" width="5.875" style="20" customWidth="1"/>
    <col min="14599" max="14599" width="5.75" style="20" customWidth="1"/>
    <col min="14600" max="14600" width="7.25" style="20" customWidth="1"/>
    <col min="14601" max="14601" width="6.125" style="20" customWidth="1"/>
    <col min="14602" max="14602" width="5.75" style="20" customWidth="1"/>
    <col min="14603" max="14603" width="11.25" style="20" customWidth="1"/>
    <col min="14604" max="14604" width="7.625" style="20" customWidth="1"/>
    <col min="14605" max="14605" width="8.25" style="20" customWidth="1"/>
    <col min="14606" max="14606" width="8.375" style="20" customWidth="1"/>
    <col min="14607" max="14607" width="13.375" style="20" customWidth="1"/>
    <col min="14608" max="14608" width="11.75" style="20" customWidth="1"/>
    <col min="14609" max="14609" width="9.75" style="20" customWidth="1"/>
    <col min="14610" max="14610" width="11.375" style="20" customWidth="1"/>
    <col min="14611" max="14846" width="9" style="20"/>
    <col min="14847" max="14847" width="11.25" style="20" customWidth="1"/>
    <col min="14848" max="14848" width="8.5" style="20" customWidth="1"/>
    <col min="14849" max="14849" width="6.25" style="20" customWidth="1"/>
    <col min="14850" max="14850" width="7" style="20" customWidth="1"/>
    <col min="14851" max="14851" width="9.375" style="20" customWidth="1"/>
    <col min="14852" max="14852" width="11.625" style="20" customWidth="1"/>
    <col min="14853" max="14853" width="10.125" style="20" customWidth="1"/>
    <col min="14854" max="14854" width="5.875" style="20" customWidth="1"/>
    <col min="14855" max="14855" width="5.75" style="20" customWidth="1"/>
    <col min="14856" max="14856" width="7.25" style="20" customWidth="1"/>
    <col min="14857" max="14857" width="6.125" style="20" customWidth="1"/>
    <col min="14858" max="14858" width="5.75" style="20" customWidth="1"/>
    <col min="14859" max="14859" width="11.25" style="20" customWidth="1"/>
    <col min="14860" max="14860" width="7.625" style="20" customWidth="1"/>
    <col min="14861" max="14861" width="8.25" style="20" customWidth="1"/>
    <col min="14862" max="14862" width="8.375" style="20" customWidth="1"/>
    <col min="14863" max="14863" width="13.375" style="20" customWidth="1"/>
    <col min="14864" max="14864" width="11.75" style="20" customWidth="1"/>
    <col min="14865" max="14865" width="9.75" style="20" customWidth="1"/>
    <col min="14866" max="14866" width="11.375" style="20" customWidth="1"/>
    <col min="14867" max="15102" width="9" style="20"/>
    <col min="15103" max="15103" width="11.25" style="20" customWidth="1"/>
    <col min="15104" max="15104" width="8.5" style="20" customWidth="1"/>
    <col min="15105" max="15105" width="6.25" style="20" customWidth="1"/>
    <col min="15106" max="15106" width="7" style="20" customWidth="1"/>
    <col min="15107" max="15107" width="9.375" style="20" customWidth="1"/>
    <col min="15108" max="15108" width="11.625" style="20" customWidth="1"/>
    <col min="15109" max="15109" width="10.125" style="20" customWidth="1"/>
    <col min="15110" max="15110" width="5.875" style="20" customWidth="1"/>
    <col min="15111" max="15111" width="5.75" style="20" customWidth="1"/>
    <col min="15112" max="15112" width="7.25" style="20" customWidth="1"/>
    <col min="15113" max="15113" width="6.125" style="20" customWidth="1"/>
    <col min="15114" max="15114" width="5.75" style="20" customWidth="1"/>
    <col min="15115" max="15115" width="11.25" style="20" customWidth="1"/>
    <col min="15116" max="15116" width="7.625" style="20" customWidth="1"/>
    <col min="15117" max="15117" width="8.25" style="20" customWidth="1"/>
    <col min="15118" max="15118" width="8.375" style="20" customWidth="1"/>
    <col min="15119" max="15119" width="13.375" style="20" customWidth="1"/>
    <col min="15120" max="15120" width="11.75" style="20" customWidth="1"/>
    <col min="15121" max="15121" width="9.75" style="20" customWidth="1"/>
    <col min="15122" max="15122" width="11.375" style="20" customWidth="1"/>
    <col min="15123" max="15358" width="9" style="20"/>
    <col min="15359" max="15359" width="11.25" style="20" customWidth="1"/>
    <col min="15360" max="15360" width="8.5" style="20" customWidth="1"/>
    <col min="15361" max="15361" width="6.25" style="20" customWidth="1"/>
    <col min="15362" max="15362" width="7" style="20" customWidth="1"/>
    <col min="15363" max="15363" width="9.375" style="20" customWidth="1"/>
    <col min="15364" max="15364" width="11.625" style="20" customWidth="1"/>
    <col min="15365" max="15365" width="10.125" style="20" customWidth="1"/>
    <col min="15366" max="15366" width="5.875" style="20" customWidth="1"/>
    <col min="15367" max="15367" width="5.75" style="20" customWidth="1"/>
    <col min="15368" max="15368" width="7.25" style="20" customWidth="1"/>
    <col min="15369" max="15369" width="6.125" style="20" customWidth="1"/>
    <col min="15370" max="15370" width="5.75" style="20" customWidth="1"/>
    <col min="15371" max="15371" width="11.25" style="20" customWidth="1"/>
    <col min="15372" max="15372" width="7.625" style="20" customWidth="1"/>
    <col min="15373" max="15373" width="8.25" style="20" customWidth="1"/>
    <col min="15374" max="15374" width="8.375" style="20" customWidth="1"/>
    <col min="15375" max="15375" width="13.375" style="20" customWidth="1"/>
    <col min="15376" max="15376" width="11.75" style="20" customWidth="1"/>
    <col min="15377" max="15377" width="9.75" style="20" customWidth="1"/>
    <col min="15378" max="15378" width="11.375" style="20" customWidth="1"/>
    <col min="15379" max="15614" width="9" style="20"/>
    <col min="15615" max="15615" width="11.25" style="20" customWidth="1"/>
    <col min="15616" max="15616" width="8.5" style="20" customWidth="1"/>
    <col min="15617" max="15617" width="6.25" style="20" customWidth="1"/>
    <col min="15618" max="15618" width="7" style="20" customWidth="1"/>
    <col min="15619" max="15619" width="9.375" style="20" customWidth="1"/>
    <col min="15620" max="15620" width="11.625" style="20" customWidth="1"/>
    <col min="15621" max="15621" width="10.125" style="20" customWidth="1"/>
    <col min="15622" max="15622" width="5.875" style="20" customWidth="1"/>
    <col min="15623" max="15623" width="5.75" style="20" customWidth="1"/>
    <col min="15624" max="15624" width="7.25" style="20" customWidth="1"/>
    <col min="15625" max="15625" width="6.125" style="20" customWidth="1"/>
    <col min="15626" max="15626" width="5.75" style="20" customWidth="1"/>
    <col min="15627" max="15627" width="11.25" style="20" customWidth="1"/>
    <col min="15628" max="15628" width="7.625" style="20" customWidth="1"/>
    <col min="15629" max="15629" width="8.25" style="20" customWidth="1"/>
    <col min="15630" max="15630" width="8.375" style="20" customWidth="1"/>
    <col min="15631" max="15631" width="13.375" style="20" customWidth="1"/>
    <col min="15632" max="15632" width="11.75" style="20" customWidth="1"/>
    <col min="15633" max="15633" width="9.75" style="20" customWidth="1"/>
    <col min="15634" max="15634" width="11.375" style="20" customWidth="1"/>
    <col min="15635" max="15870" width="9" style="20"/>
    <col min="15871" max="15871" width="11.25" style="20" customWidth="1"/>
    <col min="15872" max="15872" width="8.5" style="20" customWidth="1"/>
    <col min="15873" max="15873" width="6.25" style="20" customWidth="1"/>
    <col min="15874" max="15874" width="7" style="20" customWidth="1"/>
    <col min="15875" max="15875" width="9.375" style="20" customWidth="1"/>
    <col min="15876" max="15876" width="11.625" style="20" customWidth="1"/>
    <col min="15877" max="15877" width="10.125" style="20" customWidth="1"/>
    <col min="15878" max="15878" width="5.875" style="20" customWidth="1"/>
    <col min="15879" max="15879" width="5.75" style="20" customWidth="1"/>
    <col min="15880" max="15880" width="7.25" style="20" customWidth="1"/>
    <col min="15881" max="15881" width="6.125" style="20" customWidth="1"/>
    <col min="15882" max="15882" width="5.75" style="20" customWidth="1"/>
    <col min="15883" max="15883" width="11.25" style="20" customWidth="1"/>
    <col min="15884" max="15884" width="7.625" style="20" customWidth="1"/>
    <col min="15885" max="15885" width="8.25" style="20" customWidth="1"/>
    <col min="15886" max="15886" width="8.375" style="20" customWidth="1"/>
    <col min="15887" max="15887" width="13.375" style="20" customWidth="1"/>
    <col min="15888" max="15888" width="11.75" style="20" customWidth="1"/>
    <col min="15889" max="15889" width="9.75" style="20" customWidth="1"/>
    <col min="15890" max="15890" width="11.375" style="20" customWidth="1"/>
    <col min="15891" max="16126" width="9" style="20"/>
    <col min="16127" max="16127" width="11.25" style="20" customWidth="1"/>
    <col min="16128" max="16128" width="8.5" style="20" customWidth="1"/>
    <col min="16129" max="16129" width="6.25" style="20" customWidth="1"/>
    <col min="16130" max="16130" width="7" style="20" customWidth="1"/>
    <col min="16131" max="16131" width="9.375" style="20" customWidth="1"/>
    <col min="16132" max="16132" width="11.625" style="20" customWidth="1"/>
    <col min="16133" max="16133" width="10.125" style="20" customWidth="1"/>
    <col min="16134" max="16134" width="5.875" style="20" customWidth="1"/>
    <col min="16135" max="16135" width="5.75" style="20" customWidth="1"/>
    <col min="16136" max="16136" width="7.25" style="20" customWidth="1"/>
    <col min="16137" max="16137" width="6.125" style="20" customWidth="1"/>
    <col min="16138" max="16138" width="5.75" style="20" customWidth="1"/>
    <col min="16139" max="16139" width="11.25" style="20" customWidth="1"/>
    <col min="16140" max="16140" width="7.625" style="20" customWidth="1"/>
    <col min="16141" max="16141" width="8.25" style="20" customWidth="1"/>
    <col min="16142" max="16142" width="8.375" style="20" customWidth="1"/>
    <col min="16143" max="16143" width="13.375" style="20" customWidth="1"/>
    <col min="16144" max="16144" width="11.75" style="20" customWidth="1"/>
    <col min="16145" max="16145" width="9.75" style="20" customWidth="1"/>
    <col min="16146" max="16146" width="11.375" style="20" customWidth="1"/>
    <col min="16147" max="16384" width="9" style="20"/>
  </cols>
  <sheetData>
    <row r="1" ht="41.25" customHeight="1" spans="1:20">
      <c r="A1" s="29" t="s">
        <v>2143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="25" customFormat="1" ht="29.25" customHeight="1" spans="1:20">
      <c r="A2" s="30" t="e">
        <f>#REF!</f>
        <v>#REF!</v>
      </c>
      <c r="B2" s="31"/>
      <c r="C2" s="31"/>
      <c r="D2" s="32"/>
      <c r="E2" s="32"/>
      <c r="F2" s="32"/>
      <c r="G2" s="33" t="e">
        <f>#REF!</f>
        <v>#REF!</v>
      </c>
      <c r="H2" s="33"/>
      <c r="I2" s="33"/>
      <c r="J2" s="33"/>
      <c r="K2" s="33"/>
      <c r="L2" s="33"/>
      <c r="M2" s="40"/>
      <c r="N2" s="41"/>
      <c r="O2" s="41"/>
      <c r="P2" s="41" t="s">
        <v>2144</v>
      </c>
      <c r="Q2" s="41"/>
      <c r="R2" s="41"/>
      <c r="S2" s="41"/>
      <c r="T2" s="33" t="s">
        <v>2145</v>
      </c>
    </row>
    <row r="3" s="26" customFormat="1" ht="58.5" customHeight="1" spans="1:20">
      <c r="A3" s="34" t="s">
        <v>2146</v>
      </c>
      <c r="B3" s="34" t="s">
        <v>2147</v>
      </c>
      <c r="C3" s="34" t="s">
        <v>2148</v>
      </c>
      <c r="D3" s="34" t="s">
        <v>2149</v>
      </c>
      <c r="E3" s="34" t="s">
        <v>2150</v>
      </c>
      <c r="F3" s="34" t="s">
        <v>2151</v>
      </c>
      <c r="G3" s="34" t="s">
        <v>2152</v>
      </c>
      <c r="H3" s="34" t="s">
        <v>2153</v>
      </c>
      <c r="I3" s="34" t="s">
        <v>2154</v>
      </c>
      <c r="J3" s="34" t="s">
        <v>2155</v>
      </c>
      <c r="K3" s="34" t="s">
        <v>2156</v>
      </c>
      <c r="L3" s="42" t="s">
        <v>2157</v>
      </c>
      <c r="M3" s="42" t="s">
        <v>2158</v>
      </c>
      <c r="N3" s="42" t="s">
        <v>2159</v>
      </c>
      <c r="O3" s="42" t="s">
        <v>2160</v>
      </c>
      <c r="P3" s="42" t="s">
        <v>2161</v>
      </c>
      <c r="Q3" s="42" t="s">
        <v>2162</v>
      </c>
      <c r="R3" s="42" t="s">
        <v>2163</v>
      </c>
      <c r="S3" s="42" t="s">
        <v>2164</v>
      </c>
      <c r="T3" s="42" t="s">
        <v>24</v>
      </c>
    </row>
    <row r="4" s="27" customFormat="1" ht="72" spans="1:20">
      <c r="A4" s="35" t="s">
        <v>2165</v>
      </c>
      <c r="B4" s="35" t="s">
        <v>2166</v>
      </c>
      <c r="C4" s="35" t="s">
        <v>2167</v>
      </c>
      <c r="D4" s="35" t="s">
        <v>2168</v>
      </c>
      <c r="E4" s="35" t="s">
        <v>2169</v>
      </c>
      <c r="F4" s="35" t="s">
        <v>2170</v>
      </c>
      <c r="G4" s="35" t="s">
        <v>2171</v>
      </c>
      <c r="H4" s="36" t="s">
        <v>2172</v>
      </c>
      <c r="I4" s="35" t="s">
        <v>2173</v>
      </c>
      <c r="J4" s="35" t="s">
        <v>2174</v>
      </c>
      <c r="K4" s="43"/>
      <c r="L4" s="43" t="s">
        <v>2175</v>
      </c>
      <c r="M4" s="43" t="s">
        <v>2176</v>
      </c>
      <c r="N4" s="43" t="s">
        <v>2177</v>
      </c>
      <c r="O4" s="43" t="s">
        <v>2178</v>
      </c>
      <c r="P4" s="43" t="s">
        <v>2179</v>
      </c>
      <c r="Q4" s="43" t="s">
        <v>2180</v>
      </c>
      <c r="R4" s="43" t="s">
        <v>2181</v>
      </c>
      <c r="S4" s="43" t="s">
        <v>2182</v>
      </c>
      <c r="T4" s="43"/>
    </row>
    <row r="5" s="25" customFormat="1" ht="30.75" customHeight="1" spans="1:24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W5" s="28"/>
      <c r="X5" s="28"/>
    </row>
    <row r="6" s="25" customFormat="1" ht="30" customHeight="1" spans="1:24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W6" s="44"/>
      <c r="X6" s="44"/>
    </row>
    <row r="7" s="25" customFormat="1" ht="30" customHeight="1" spans="1:24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W7" s="45"/>
      <c r="X7" s="44"/>
    </row>
    <row r="8" s="25" customFormat="1" ht="30.75" customHeight="1" spans="1:2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W8" s="26"/>
      <c r="X8" s="44"/>
    </row>
    <row r="9" s="25" customFormat="1" ht="30.75" customHeight="1" spans="1:24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W9" s="27"/>
      <c r="X9" s="44"/>
    </row>
    <row r="10" s="25" customFormat="1" ht="30" customHeight="1" spans="1:2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W10" s="44"/>
      <c r="X10" s="44"/>
    </row>
    <row r="11" s="25" customFormat="1" ht="30" customHeight="1" spans="1:24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W11" s="44"/>
      <c r="X11" s="44"/>
    </row>
    <row r="12" s="25" customFormat="1" ht="23.25" customHeight="1" spans="1:20">
      <c r="A12" s="38" t="s">
        <v>42</v>
      </c>
      <c r="B12" s="38" t="s">
        <v>2183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="25" customFormat="1" ht="37.5" customHeight="1" spans="1:20">
      <c r="A13" s="30"/>
      <c r="B13" s="39" t="s">
        <v>2184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="25" customFormat="1" ht="16.5" customHeight="1" spans="2:20">
      <c r="B14" s="30" t="s">
        <v>2185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s="25" customFormat="1" ht="16.5" customHeight="1" spans="2:20">
      <c r="B15" s="30" t="s">
        <v>2186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="25" customFormat="1" ht="12"/>
    <row r="17" s="28" customFormat="1" ht="59.25" customHeight="1" spans="1:18">
      <c r="A17" s="28" t="e">
        <f>#REF!</f>
        <v>#REF!</v>
      </c>
      <c r="E17" s="28" t="e">
        <f>#REF!</f>
        <v>#REF!</v>
      </c>
      <c r="I17" s="28" t="e">
        <f>#REF!</f>
        <v>#REF!</v>
      </c>
      <c r="N17" s="28" t="e">
        <f>#REF!</f>
        <v>#REF!</v>
      </c>
      <c r="R17" s="28" t="s">
        <v>45</v>
      </c>
    </row>
    <row r="18" ht="13.5" spans="1:1">
      <c r="A18"/>
    </row>
  </sheetData>
  <mergeCells count="7">
    <mergeCell ref="A1:T1"/>
    <mergeCell ref="G2:L2"/>
    <mergeCell ref="B12:T12"/>
    <mergeCell ref="B13:T13"/>
    <mergeCell ref="B14:T14"/>
    <mergeCell ref="B15:T15"/>
    <mergeCell ref="A12:A1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599993896298105"/>
  </sheetPr>
  <dimension ref="A1:AI17"/>
  <sheetViews>
    <sheetView workbookViewId="0">
      <pane ySplit="4" topLeftCell="A5" activePane="bottomLeft" state="frozen"/>
      <selection/>
      <selection pane="bottomLeft" activeCell="C8" sqref="C8"/>
    </sheetView>
  </sheetViews>
  <sheetFormatPr defaultColWidth="9" defaultRowHeight="13.5"/>
  <cols>
    <col min="1" max="1" width="5.375" customWidth="1"/>
    <col min="2" max="2" width="11.75" customWidth="1"/>
    <col min="3" max="3" width="13.25" customWidth="1"/>
    <col min="4" max="4" width="13" customWidth="1"/>
    <col min="5" max="6" width="13.875" customWidth="1"/>
    <col min="7" max="7" width="14.625" customWidth="1"/>
    <col min="8" max="9" width="16.25" customWidth="1"/>
    <col min="10" max="10" width="15.625" customWidth="1"/>
    <col min="16" max="21" width="7.5" customWidth="1"/>
    <col min="22" max="22" width="9.5" customWidth="1"/>
    <col min="29" max="29" width="8.125" customWidth="1"/>
  </cols>
  <sheetData>
    <row r="1" ht="34.5" customHeight="1" spans="1:31">
      <c r="A1" s="2" t="s">
        <v>2187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ht="39" customHeight="1" spans="1:32">
      <c r="A2" s="3" t="e">
        <f>#REF!</f>
        <v>#REF!</v>
      </c>
      <c r="B2" s="4"/>
      <c r="C2" s="5"/>
      <c r="D2" s="6"/>
      <c r="E2" s="7"/>
      <c r="F2" s="7"/>
      <c r="G2" s="8"/>
      <c r="H2" s="7"/>
      <c r="I2" s="7"/>
      <c r="J2" s="14" t="e">
        <f>#REF!</f>
        <v>#REF!</v>
      </c>
      <c r="K2" s="8"/>
      <c r="L2" s="8"/>
      <c r="M2" s="7"/>
      <c r="N2" s="7"/>
      <c r="O2" s="7"/>
      <c r="P2" s="7"/>
      <c r="Q2" s="7"/>
      <c r="R2" s="7"/>
      <c r="S2" s="7"/>
      <c r="T2" s="7"/>
      <c r="U2" s="8" t="s">
        <v>184</v>
      </c>
      <c r="V2" s="7"/>
      <c r="W2" s="7"/>
      <c r="X2" s="7"/>
      <c r="Y2" s="7"/>
      <c r="Z2" s="7"/>
      <c r="AA2" s="7"/>
      <c r="AB2" s="7"/>
      <c r="AC2" s="7"/>
      <c r="AD2" s="7"/>
      <c r="AE2" s="8" t="s">
        <v>125</v>
      </c>
      <c r="AF2" s="7"/>
    </row>
    <row r="3" ht="18.75" customHeight="1" spans="1:32">
      <c r="A3" s="9" t="s">
        <v>1</v>
      </c>
      <c r="B3" s="9" t="s">
        <v>185</v>
      </c>
      <c r="C3" s="9"/>
      <c r="D3" s="9" t="s">
        <v>135</v>
      </c>
      <c r="E3" s="9" t="s">
        <v>972</v>
      </c>
      <c r="F3" s="9" t="s">
        <v>973</v>
      </c>
      <c r="G3" s="9" t="s">
        <v>974</v>
      </c>
      <c r="H3" s="9" t="s">
        <v>975</v>
      </c>
      <c r="I3" s="9" t="s">
        <v>1951</v>
      </c>
      <c r="J3" s="9" t="s">
        <v>977</v>
      </c>
      <c r="K3" s="9" t="s">
        <v>978</v>
      </c>
      <c r="L3" s="15" t="s">
        <v>186</v>
      </c>
      <c r="M3" s="15"/>
      <c r="N3" s="15"/>
      <c r="O3" s="15" t="s">
        <v>187</v>
      </c>
      <c r="P3" s="15"/>
      <c r="Q3" s="15"/>
      <c r="R3" s="15" t="s">
        <v>188</v>
      </c>
      <c r="S3" s="15"/>
      <c r="T3" s="15"/>
      <c r="U3" s="15" t="s">
        <v>189</v>
      </c>
      <c r="V3" s="15"/>
      <c r="W3" s="15"/>
      <c r="X3" s="17" t="s">
        <v>979</v>
      </c>
      <c r="Y3" s="17"/>
      <c r="Z3" s="17"/>
      <c r="AA3" s="17"/>
      <c r="AB3" s="17"/>
      <c r="AC3" s="17"/>
      <c r="AD3" s="17"/>
      <c r="AE3" s="18" t="s">
        <v>981</v>
      </c>
      <c r="AF3" s="9" t="s">
        <v>24</v>
      </c>
    </row>
    <row r="4" ht="15.75" spans="1:32">
      <c r="A4" s="9"/>
      <c r="B4" s="10" t="s">
        <v>1952</v>
      </c>
      <c r="C4" s="11" t="s">
        <v>983</v>
      </c>
      <c r="D4" s="9"/>
      <c r="E4" s="9"/>
      <c r="F4" s="9"/>
      <c r="G4" s="9"/>
      <c r="H4" s="9"/>
      <c r="I4" s="9"/>
      <c r="J4" s="9"/>
      <c r="K4" s="9"/>
      <c r="L4" s="16" t="s">
        <v>191</v>
      </c>
      <c r="M4" s="16" t="s">
        <v>192</v>
      </c>
      <c r="N4" s="16" t="s">
        <v>34</v>
      </c>
      <c r="O4" s="16" t="s">
        <v>191</v>
      </c>
      <c r="P4" s="16" t="s">
        <v>192</v>
      </c>
      <c r="Q4" s="16" t="s">
        <v>34</v>
      </c>
      <c r="R4" s="16" t="s">
        <v>191</v>
      </c>
      <c r="S4" s="16" t="s">
        <v>192</v>
      </c>
      <c r="T4" s="16" t="s">
        <v>34</v>
      </c>
      <c r="U4" s="16" t="s">
        <v>191</v>
      </c>
      <c r="V4" s="16" t="s">
        <v>192</v>
      </c>
      <c r="W4" s="16" t="s">
        <v>34</v>
      </c>
      <c r="X4" s="17" t="s">
        <v>984</v>
      </c>
      <c r="Y4" s="17" t="s">
        <v>985</v>
      </c>
      <c r="Z4" s="17" t="s">
        <v>986</v>
      </c>
      <c r="AA4" s="17" t="s">
        <v>987</v>
      </c>
      <c r="AB4" s="17" t="s">
        <v>988</v>
      </c>
      <c r="AC4" s="17" t="s">
        <v>2188</v>
      </c>
      <c r="AD4" s="19" t="s">
        <v>2189</v>
      </c>
      <c r="AE4" s="18"/>
      <c r="AF4" s="9"/>
    </row>
    <row r="5" ht="14.25" spans="1:33">
      <c r="A5" s="9">
        <v>1</v>
      </c>
      <c r="B5" s="12"/>
      <c r="C5" s="12"/>
      <c r="D5" s="12"/>
      <c r="E5" s="12"/>
      <c r="F5" s="12"/>
      <c r="G5" s="9"/>
      <c r="H5" s="9"/>
      <c r="I5" s="9"/>
      <c r="J5" s="9"/>
      <c r="K5" s="12"/>
      <c r="L5" s="12"/>
      <c r="M5" s="12"/>
      <c r="N5" s="12"/>
      <c r="O5" s="12"/>
      <c r="P5" s="12"/>
      <c r="Q5" s="12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2"/>
      <c r="Y5" s="12"/>
      <c r="Z5" s="12"/>
      <c r="AA5" s="12"/>
      <c r="AB5" s="12"/>
      <c r="AC5" s="12"/>
      <c r="AD5" s="12"/>
      <c r="AE5" s="12"/>
      <c r="AF5" s="12"/>
      <c r="AG5" s="20"/>
    </row>
    <row r="6" ht="14.25" spans="1:35">
      <c r="A6" s="9">
        <v>2</v>
      </c>
      <c r="B6" s="12"/>
      <c r="C6" s="12"/>
      <c r="D6" s="12"/>
      <c r="E6" s="12"/>
      <c r="F6" s="12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f t="shared" ref="R6:R14" si="0">IF((O6-L6)&gt;0,O6-L6,0)</f>
        <v>0</v>
      </c>
      <c r="S6" s="12"/>
      <c r="T6" s="12">
        <f t="shared" ref="T6:T14" si="1">IF((Q6-N6)&gt;0,Q6-N6,0)</f>
        <v>0</v>
      </c>
      <c r="U6" s="12">
        <f t="shared" ref="U6:U14" si="2">IF((O6-L6)&lt;0,O6-L6,0)</f>
        <v>0</v>
      </c>
      <c r="V6" s="12"/>
      <c r="W6" s="12">
        <f t="shared" ref="W6:W14" si="3">IF((Q6-N6)&lt;0,Q6-N6,0)</f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20"/>
      <c r="AH6" s="21"/>
      <c r="AI6" s="21"/>
    </row>
    <row r="7" ht="14.25" spans="1:35">
      <c r="A7" s="9">
        <v>3</v>
      </c>
      <c r="B7" s="12"/>
      <c r="C7" s="12"/>
      <c r="D7" s="12"/>
      <c r="E7" s="12"/>
      <c r="F7" s="12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20"/>
      <c r="AH7" s="22"/>
      <c r="AI7" s="21"/>
    </row>
    <row r="8" ht="14.25" spans="1:35">
      <c r="A8" s="9">
        <v>4</v>
      </c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20"/>
      <c r="AH8" s="23"/>
      <c r="AI8" s="21"/>
    </row>
    <row r="9" ht="14.25" spans="1:35">
      <c r="A9" s="9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20"/>
      <c r="AH9" s="24"/>
      <c r="AI9" s="21"/>
    </row>
    <row r="10" ht="14.25" spans="1:35">
      <c r="A10" s="9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20"/>
      <c r="AH10" s="21"/>
      <c r="AI10" s="21"/>
    </row>
    <row r="11" ht="14.25" spans="1:35">
      <c r="A11" s="9">
        <v>7</v>
      </c>
      <c r="B11" s="12"/>
      <c r="C11" s="12"/>
      <c r="D11" s="12"/>
      <c r="E11" s="12"/>
      <c r="F11" s="12"/>
      <c r="G11" s="13"/>
      <c r="H11" s="12"/>
      <c r="I11" s="12"/>
      <c r="J11" s="17"/>
      <c r="K11" s="12"/>
      <c r="L11" s="12"/>
      <c r="M11" s="12"/>
      <c r="N11" s="12"/>
      <c r="O11" s="12"/>
      <c r="P11" s="12"/>
      <c r="Q11" s="12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20"/>
      <c r="AH11" s="21"/>
      <c r="AI11" s="21"/>
    </row>
    <row r="12" ht="14.25" spans="1:32">
      <c r="A12" s="9">
        <v>8</v>
      </c>
      <c r="B12" s="12"/>
      <c r="C12" s="12"/>
      <c r="D12" s="12"/>
      <c r="E12" s="12"/>
      <c r="F12" s="12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2"/>
      <c r="Y12" s="12"/>
      <c r="Z12" s="12"/>
      <c r="AA12" s="12"/>
      <c r="AB12" s="12"/>
      <c r="AC12" s="12"/>
      <c r="AD12" s="12"/>
      <c r="AE12" s="12"/>
      <c r="AF12" s="12"/>
    </row>
    <row r="13" ht="14.25" spans="1:32">
      <c r="A13" s="9">
        <v>9</v>
      </c>
      <c r="B13" s="12"/>
      <c r="C13" s="12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2"/>
      <c r="Y13" s="12"/>
      <c r="Z13" s="12"/>
      <c r="AA13" s="12"/>
      <c r="AB13" s="12"/>
      <c r="AC13" s="12"/>
      <c r="AD13" s="12"/>
      <c r="AE13" s="12"/>
      <c r="AF13" s="12"/>
    </row>
    <row r="14" ht="14.25" spans="1:32">
      <c r="A14" s="9">
        <v>10</v>
      </c>
      <c r="B14" s="12"/>
      <c r="C14" s="12"/>
      <c r="D14" s="12"/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f t="shared" si="0"/>
        <v>0</v>
      </c>
      <c r="S14" s="12"/>
      <c r="T14" s="12">
        <f t="shared" si="1"/>
        <v>0</v>
      </c>
      <c r="U14" s="12">
        <f t="shared" si="2"/>
        <v>0</v>
      </c>
      <c r="V14" s="12"/>
      <c r="W14" s="12">
        <f t="shared" si="3"/>
        <v>0</v>
      </c>
      <c r="X14" s="12"/>
      <c r="Y14" s="12"/>
      <c r="Z14" s="12"/>
      <c r="AA14" s="12"/>
      <c r="AB14" s="12"/>
      <c r="AC14" s="12"/>
      <c r="AD14" s="12"/>
      <c r="AE14" s="12"/>
      <c r="AF14" s="12"/>
    </row>
    <row r="15" ht="14.25" spans="1:32">
      <c r="A15" s="9" t="s">
        <v>137</v>
      </c>
      <c r="B15" s="9"/>
      <c r="C15" s="12"/>
      <c r="D15" s="12"/>
      <c r="E15" s="12"/>
      <c r="F15" s="12"/>
      <c r="G15" s="13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12"/>
      <c r="AB15" s="12"/>
      <c r="AC15" s="12"/>
      <c r="AD15" s="12"/>
      <c r="AE15" s="12"/>
      <c r="AF15" s="12"/>
    </row>
    <row r="16" ht="14.25" spans="1:32">
      <c r="A16" s="7" t="s">
        <v>970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ht="59.25" customHeight="1" spans="1:33">
      <c r="A17" s="7" t="e">
        <f>#REF!</f>
        <v>#REF!</v>
      </c>
      <c r="B17" s="7"/>
      <c r="C17" s="7"/>
      <c r="D17" s="7"/>
      <c r="E17" s="7" t="e">
        <f>#REF!</f>
        <v>#REF!</v>
      </c>
      <c r="F17" s="7"/>
      <c r="G17" s="7"/>
      <c r="H17" s="7" t="e">
        <f>#REF!</f>
        <v>#REF!</v>
      </c>
      <c r="I17" s="7"/>
      <c r="J17" s="7"/>
      <c r="K17" s="7" t="e">
        <f>#REF!</f>
        <v>#REF!</v>
      </c>
      <c r="L17" s="7"/>
      <c r="M17" s="7"/>
      <c r="N17" s="7"/>
      <c r="O17" s="7"/>
      <c r="P17" s="7"/>
      <c r="Q17" s="7" t="s">
        <v>45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</sheetData>
  <mergeCells count="19">
    <mergeCell ref="A1:AE1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42"/>
  <sheetViews>
    <sheetView workbookViewId="0">
      <selection activeCell="B1" sqref="B1:B42"/>
    </sheetView>
  </sheetViews>
  <sheetFormatPr defaultColWidth="9" defaultRowHeight="13.5" outlineLevelCol="1"/>
  <cols>
    <col min="2" max="2" width="116.625" customWidth="1"/>
  </cols>
  <sheetData>
    <row r="1" spans="2:2">
      <c r="B1" t="s">
        <v>2190</v>
      </c>
    </row>
    <row r="2" spans="2:2">
      <c r="B2" t="s">
        <v>2191</v>
      </c>
    </row>
    <row r="3" spans="2:2">
      <c r="B3" t="s">
        <v>2192</v>
      </c>
    </row>
    <row r="4" spans="2:2">
      <c r="B4" t="s">
        <v>2193</v>
      </c>
    </row>
    <row r="5" spans="2:2">
      <c r="B5" t="s">
        <v>2194</v>
      </c>
    </row>
    <row r="6" spans="2:2">
      <c r="B6" t="s">
        <v>2195</v>
      </c>
    </row>
    <row r="7" spans="2:2">
      <c r="B7" t="s">
        <v>2196</v>
      </c>
    </row>
    <row r="8" spans="2:2">
      <c r="B8" t="s">
        <v>2197</v>
      </c>
    </row>
    <row r="12" spans="2:2">
      <c r="B12" t="s">
        <v>2198</v>
      </c>
    </row>
    <row r="13" spans="2:2">
      <c r="B13" t="s">
        <v>2199</v>
      </c>
    </row>
    <row r="14" spans="2:2">
      <c r="B14" t="s">
        <v>2200</v>
      </c>
    </row>
    <row r="15" spans="2:2">
      <c r="B15" t="s">
        <v>2201</v>
      </c>
    </row>
    <row r="16" spans="2:2">
      <c r="B16" t="s">
        <v>2202</v>
      </c>
    </row>
    <row r="17" spans="2:2">
      <c r="B17" t="s">
        <v>2203</v>
      </c>
    </row>
    <row r="18" spans="2:2">
      <c r="B18" t="s">
        <v>2204</v>
      </c>
    </row>
    <row r="19" spans="2:2">
      <c r="B19" t="s">
        <v>2205</v>
      </c>
    </row>
    <row r="20" spans="2:2">
      <c r="B20" t="s">
        <v>2206</v>
      </c>
    </row>
    <row r="21" spans="2:2">
      <c r="B21" t="s">
        <v>2207</v>
      </c>
    </row>
    <row r="22" spans="2:2">
      <c r="B22" t="s">
        <v>2208</v>
      </c>
    </row>
    <row r="23" spans="2:2">
      <c r="B23" t="s">
        <v>2209</v>
      </c>
    </row>
    <row r="24" spans="2:2">
      <c r="B24" t="s">
        <v>2210</v>
      </c>
    </row>
    <row r="25" spans="2:2">
      <c r="B25" t="s">
        <v>2211</v>
      </c>
    </row>
    <row r="26" spans="2:2">
      <c r="B26" t="s">
        <v>2212</v>
      </c>
    </row>
    <row r="27" spans="2:2">
      <c r="B27" t="s">
        <v>2213</v>
      </c>
    </row>
    <row r="28" spans="2:2">
      <c r="B28" t="s">
        <v>2214</v>
      </c>
    </row>
    <row r="29" spans="2:2">
      <c r="B29" t="s">
        <v>2215</v>
      </c>
    </row>
    <row r="30" spans="2:2">
      <c r="B30" t="s">
        <v>2216</v>
      </c>
    </row>
    <row r="31" spans="2:2">
      <c r="B31" t="s">
        <v>2217</v>
      </c>
    </row>
    <row r="32" spans="2:2">
      <c r="B32" t="s">
        <v>2218</v>
      </c>
    </row>
    <row r="33" spans="2:2">
      <c r="B33" s="1" t="s">
        <v>2219</v>
      </c>
    </row>
    <row r="34" spans="2:2">
      <c r="B34" t="s">
        <v>2220</v>
      </c>
    </row>
    <row r="35" spans="2:2">
      <c r="B35" t="s">
        <v>2221</v>
      </c>
    </row>
    <row r="36" spans="2:2">
      <c r="B36" t="s">
        <v>2222</v>
      </c>
    </row>
    <row r="37" spans="2:2">
      <c r="B37" t="s">
        <v>2223</v>
      </c>
    </row>
    <row r="38" spans="2:2">
      <c r="B38" t="s">
        <v>2224</v>
      </c>
    </row>
    <row r="39" spans="2:2">
      <c r="B39" t="s">
        <v>2225</v>
      </c>
    </row>
    <row r="40" spans="2:2">
      <c r="B40" t="s">
        <v>2226</v>
      </c>
    </row>
    <row r="41" spans="2:2">
      <c r="B41" t="s">
        <v>2227</v>
      </c>
    </row>
    <row r="42" spans="2:2">
      <c r="B42" t="s">
        <v>2228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workbookViewId="0">
      <pane ySplit="5" topLeftCell="A24" activePane="bottomLeft" state="frozen"/>
      <selection/>
      <selection pane="bottomLeft" activeCell="C8" sqref="C8"/>
    </sheetView>
  </sheetViews>
  <sheetFormatPr defaultColWidth="9" defaultRowHeight="18.75"/>
  <cols>
    <col min="1" max="1" width="13.5" style="339" customWidth="1"/>
    <col min="2" max="2" width="7" style="339" customWidth="1"/>
    <col min="3" max="3" width="10" style="339" customWidth="1"/>
    <col min="4" max="4" width="15.375" style="339" customWidth="1"/>
    <col min="5" max="7" width="7" style="339" customWidth="1"/>
    <col min="8" max="8" width="10" style="339" customWidth="1"/>
    <col min="9" max="9" width="27" style="339" customWidth="1"/>
    <col min="10" max="10" width="10" style="339" customWidth="1"/>
    <col min="11" max="11" width="27" style="339" customWidth="1"/>
    <col min="12" max="12" width="13" style="339" customWidth="1"/>
    <col min="13" max="13" width="7.375" style="339" customWidth="1"/>
    <col min="14" max="16384" width="9" style="339"/>
  </cols>
  <sheetData>
    <row r="1" ht="20.25" spans="1:12">
      <c r="A1" s="288" t="s">
        <v>26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</row>
    <row r="3" ht="14.25" spans="1:12">
      <c r="A3" s="291" t="e">
        <f>#REF!</f>
        <v>#REF!</v>
      </c>
      <c r="B3" s="14"/>
      <c r="C3" s="14"/>
      <c r="D3" s="14"/>
      <c r="E3" s="14"/>
      <c r="F3" s="14"/>
      <c r="G3" s="14"/>
      <c r="H3" s="14" t="e">
        <f>#REF!</f>
        <v>#REF!</v>
      </c>
      <c r="I3" s="14"/>
      <c r="J3" s="267"/>
      <c r="K3" s="14" t="s">
        <v>27</v>
      </c>
      <c r="L3" s="14"/>
    </row>
    <row r="4" s="358" customFormat="1" spans="1:12">
      <c r="A4" s="359" t="s">
        <v>28</v>
      </c>
      <c r="B4" s="360"/>
      <c r="C4" s="361"/>
      <c r="D4" s="359" t="s">
        <v>29</v>
      </c>
      <c r="E4" s="360"/>
      <c r="F4" s="360"/>
      <c r="G4" s="360"/>
      <c r="H4" s="361"/>
      <c r="I4" s="359" t="s">
        <v>30</v>
      </c>
      <c r="J4" s="361"/>
      <c r="K4" s="359" t="s">
        <v>31</v>
      </c>
      <c r="L4" s="361"/>
    </row>
    <row r="5" ht="23.25" customHeight="1" spans="1:14">
      <c r="A5" s="301" t="s">
        <v>32</v>
      </c>
      <c r="B5" s="362" t="s">
        <v>33</v>
      </c>
      <c r="C5" s="362" t="s">
        <v>34</v>
      </c>
      <c r="D5" s="301" t="s">
        <v>32</v>
      </c>
      <c r="E5" s="362" t="s">
        <v>33</v>
      </c>
      <c r="F5" s="362" t="s">
        <v>34</v>
      </c>
      <c r="G5" s="362" t="s">
        <v>35</v>
      </c>
      <c r="H5" s="362" t="s">
        <v>36</v>
      </c>
      <c r="I5" s="362" t="s">
        <v>37</v>
      </c>
      <c r="J5" s="362" t="s">
        <v>34</v>
      </c>
      <c r="K5" s="362" t="s">
        <v>37</v>
      </c>
      <c r="L5" s="362" t="s">
        <v>34</v>
      </c>
      <c r="M5" s="369" t="s">
        <v>38</v>
      </c>
      <c r="N5" s="370"/>
    </row>
    <row r="6" ht="23.25" customHeight="1" spans="1:17">
      <c r="A6" s="301">
        <v>100</v>
      </c>
      <c r="B6" s="301"/>
      <c r="C6" s="301"/>
      <c r="D6" s="301"/>
      <c r="E6" s="301"/>
      <c r="F6" s="301"/>
      <c r="G6" s="301"/>
      <c r="H6" s="301">
        <f>F6*G6</f>
        <v>0</v>
      </c>
      <c r="I6" s="301" t="s">
        <v>17</v>
      </c>
      <c r="J6" s="371"/>
      <c r="K6" s="301" t="s">
        <v>17</v>
      </c>
      <c r="L6" s="371"/>
      <c r="M6" s="372"/>
      <c r="N6" s="372"/>
      <c r="O6" s="370"/>
      <c r="P6" s="169"/>
      <c r="Q6" s="169"/>
    </row>
    <row r="7" ht="39.95" customHeight="1" spans="1:17">
      <c r="A7" s="301">
        <v>50</v>
      </c>
      <c r="B7" s="301"/>
      <c r="C7" s="301"/>
      <c r="D7" s="301"/>
      <c r="E7" s="301"/>
      <c r="F7" s="301"/>
      <c r="G7" s="301"/>
      <c r="H7" s="301">
        <f t="shared" ref="H7:H16" si="0">F7*G7</f>
        <v>0</v>
      </c>
      <c r="I7" s="301" t="s">
        <v>20</v>
      </c>
      <c r="J7" s="371"/>
      <c r="K7" s="301" t="s">
        <v>20</v>
      </c>
      <c r="L7" s="371"/>
      <c r="M7" s="373"/>
      <c r="N7" s="373"/>
      <c r="O7" s="370"/>
      <c r="P7" s="374"/>
      <c r="Q7" s="374"/>
    </row>
    <row r="8" ht="39.95" customHeight="1" spans="1:17">
      <c r="A8" s="301">
        <v>20</v>
      </c>
      <c r="B8" s="301"/>
      <c r="C8" s="301"/>
      <c r="D8" s="301"/>
      <c r="E8" s="301"/>
      <c r="F8" s="301"/>
      <c r="G8" s="301"/>
      <c r="H8" s="301">
        <f t="shared" si="0"/>
        <v>0</v>
      </c>
      <c r="I8" s="301" t="s">
        <v>21</v>
      </c>
      <c r="J8" s="371"/>
      <c r="K8" s="301" t="s">
        <v>21</v>
      </c>
      <c r="L8" s="371"/>
      <c r="O8" s="370"/>
      <c r="P8" s="375"/>
      <c r="Q8" s="374"/>
    </row>
    <row r="9" ht="39.95" customHeight="1" spans="1:17">
      <c r="A9" s="301">
        <v>10</v>
      </c>
      <c r="B9" s="301"/>
      <c r="C9" s="301"/>
      <c r="D9" s="301"/>
      <c r="E9" s="301"/>
      <c r="F9" s="301"/>
      <c r="G9" s="301"/>
      <c r="H9" s="301">
        <f t="shared" si="0"/>
        <v>0</v>
      </c>
      <c r="I9" s="301" t="s">
        <v>22</v>
      </c>
      <c r="J9" s="371"/>
      <c r="K9" s="301" t="s">
        <v>22</v>
      </c>
      <c r="L9" s="371"/>
      <c r="O9" s="370"/>
      <c r="P9" s="372"/>
      <c r="Q9" s="374"/>
    </row>
    <row r="10" ht="39.95" customHeight="1" spans="1:17">
      <c r="A10" s="301">
        <v>5</v>
      </c>
      <c r="B10" s="301"/>
      <c r="C10" s="301"/>
      <c r="D10" s="301"/>
      <c r="E10" s="301"/>
      <c r="F10" s="301"/>
      <c r="G10" s="301"/>
      <c r="H10" s="301">
        <f t="shared" si="0"/>
        <v>0</v>
      </c>
      <c r="I10" s="301" t="s">
        <v>39</v>
      </c>
      <c r="J10" s="371">
        <f>J6+J7-J8-J9</f>
        <v>0</v>
      </c>
      <c r="K10" s="301" t="s">
        <v>39</v>
      </c>
      <c r="L10" s="371">
        <f>L6+L7-L8-L9</f>
        <v>0</v>
      </c>
      <c r="O10" s="370"/>
      <c r="P10" s="373"/>
      <c r="Q10" s="374"/>
    </row>
    <row r="11" ht="39.95" customHeight="1" spans="1:17">
      <c r="A11" s="301">
        <v>1</v>
      </c>
      <c r="B11" s="301"/>
      <c r="C11" s="301"/>
      <c r="D11" s="301"/>
      <c r="E11" s="301"/>
      <c r="F11" s="301"/>
      <c r="G11" s="301"/>
      <c r="H11" s="301">
        <f t="shared" si="0"/>
        <v>0</v>
      </c>
      <c r="I11" s="301" t="s">
        <v>40</v>
      </c>
      <c r="J11" s="371">
        <f>C17+H17</f>
        <v>0</v>
      </c>
      <c r="K11" s="301" t="s">
        <v>40</v>
      </c>
      <c r="L11" s="371">
        <f>F17</f>
        <v>0</v>
      </c>
      <c r="O11" s="370"/>
      <c r="P11" s="374"/>
      <c r="Q11" s="374"/>
    </row>
    <row r="12" ht="39.95" customHeight="1" spans="1:17">
      <c r="A12" s="301">
        <v>0.5</v>
      </c>
      <c r="B12" s="301"/>
      <c r="C12" s="301"/>
      <c r="D12" s="301"/>
      <c r="E12" s="301"/>
      <c r="F12" s="301"/>
      <c r="G12" s="301"/>
      <c r="H12" s="301">
        <f t="shared" si="0"/>
        <v>0</v>
      </c>
      <c r="I12" s="301" t="s">
        <v>41</v>
      </c>
      <c r="J12" s="371">
        <f>J10-J11</f>
        <v>0</v>
      </c>
      <c r="K12" s="301" t="s">
        <v>41</v>
      </c>
      <c r="L12" s="371">
        <f>L10-L11</f>
        <v>0</v>
      </c>
      <c r="O12" s="370"/>
      <c r="P12" s="374"/>
      <c r="Q12" s="374"/>
    </row>
    <row r="13" ht="39.95" customHeight="1" spans="1:12">
      <c r="A13" s="301">
        <v>0.1</v>
      </c>
      <c r="B13" s="301"/>
      <c r="C13" s="301"/>
      <c r="D13" s="301"/>
      <c r="E13" s="301"/>
      <c r="F13" s="301"/>
      <c r="G13" s="301"/>
      <c r="H13" s="301">
        <f t="shared" si="0"/>
        <v>0</v>
      </c>
      <c r="I13" s="376" t="s">
        <v>42</v>
      </c>
      <c r="J13" s="377"/>
      <c r="K13" s="376" t="s">
        <v>42</v>
      </c>
      <c r="L13" s="377"/>
    </row>
    <row r="14" ht="39.95" customHeight="1" spans="1:12">
      <c r="A14" s="301">
        <v>0.05</v>
      </c>
      <c r="B14" s="301"/>
      <c r="C14" s="301"/>
      <c r="D14" s="301"/>
      <c r="E14" s="301"/>
      <c r="F14" s="301"/>
      <c r="G14" s="301"/>
      <c r="H14" s="301">
        <f t="shared" si="0"/>
        <v>0</v>
      </c>
      <c r="I14" s="378"/>
      <c r="J14" s="379"/>
      <c r="K14" s="378"/>
      <c r="L14" s="379"/>
    </row>
    <row r="15" ht="39.95" customHeight="1" spans="1:12">
      <c r="A15" s="301">
        <v>0.02</v>
      </c>
      <c r="B15" s="301"/>
      <c r="C15" s="301"/>
      <c r="D15" s="301"/>
      <c r="E15" s="301"/>
      <c r="F15" s="301"/>
      <c r="G15" s="301"/>
      <c r="H15" s="301">
        <f t="shared" si="0"/>
        <v>0</v>
      </c>
      <c r="I15" s="378"/>
      <c r="J15" s="379"/>
      <c r="K15" s="378"/>
      <c r="L15" s="379"/>
    </row>
    <row r="16" ht="39.95" customHeight="1" spans="1:12">
      <c r="A16" s="301">
        <v>0.01</v>
      </c>
      <c r="B16" s="301"/>
      <c r="C16" s="301"/>
      <c r="D16" s="301"/>
      <c r="E16" s="301"/>
      <c r="F16" s="301"/>
      <c r="G16" s="301"/>
      <c r="H16" s="301">
        <f t="shared" si="0"/>
        <v>0</v>
      </c>
      <c r="I16" s="378"/>
      <c r="J16" s="379"/>
      <c r="K16" s="378"/>
      <c r="L16" s="379"/>
    </row>
    <row r="17" ht="39.95" customHeight="1" spans="1:12">
      <c r="A17" s="301" t="s">
        <v>43</v>
      </c>
      <c r="B17" s="301"/>
      <c r="C17" s="301">
        <f>SUM(C6:C16)</f>
        <v>0</v>
      </c>
      <c r="D17" s="301"/>
      <c r="E17" s="301"/>
      <c r="F17" s="301">
        <f>SUM(F6:F16)</f>
        <v>0</v>
      </c>
      <c r="G17" s="301"/>
      <c r="H17" s="301">
        <f>SUM(H6:H16)</f>
        <v>0</v>
      </c>
      <c r="I17" s="298" t="s">
        <v>44</v>
      </c>
      <c r="J17" s="300"/>
      <c r="K17" s="298" t="s">
        <v>44</v>
      </c>
      <c r="L17" s="300"/>
    </row>
    <row r="18" ht="14.25" spans="1:12">
      <c r="A18" s="267" t="e">
        <f>#REF!</f>
        <v>#REF!</v>
      </c>
      <c r="B18" s="267"/>
      <c r="C18" s="267"/>
      <c r="D18" s="267" t="e">
        <f>#REF!</f>
        <v>#REF!</v>
      </c>
      <c r="E18" s="267"/>
      <c r="F18" s="267"/>
      <c r="G18" s="267"/>
      <c r="H18" s="267" t="s">
        <v>45</v>
      </c>
      <c r="I18" s="14"/>
      <c r="J18" s="267"/>
      <c r="K18" s="14" t="s">
        <v>46</v>
      </c>
      <c r="L18" s="14"/>
    </row>
    <row r="22" s="14" customFormat="1" ht="18" spans="1:12">
      <c r="A22" s="363" t="s">
        <v>42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/>
    </row>
    <row r="23" s="14" customFormat="1" ht="18" customHeight="1" spans="1:23">
      <c r="A23" s="365" t="s">
        <v>47</v>
      </c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80"/>
      <c r="Q23" s="380"/>
      <c r="R23" s="380"/>
      <c r="S23" s="380"/>
      <c r="T23" s="380"/>
      <c r="U23" s="380"/>
      <c r="V23" s="380"/>
      <c r="W23" s="380"/>
    </row>
    <row r="24" s="14" customFormat="1" ht="18" customHeight="1" spans="1:15">
      <c r="A24" s="366" t="s">
        <v>48</v>
      </c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</row>
    <row r="25" s="14" customFormat="1" ht="18" customHeight="1" spans="1:20">
      <c r="A25" s="367" t="s">
        <v>49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81"/>
      <c r="Q25" s="381"/>
      <c r="R25" s="381"/>
      <c r="S25" s="381"/>
      <c r="T25" s="381"/>
    </row>
    <row r="29" spans="2:2">
      <c r="B29" s="368"/>
    </row>
  </sheetData>
  <mergeCells count="11">
    <mergeCell ref="A1:L1"/>
    <mergeCell ref="A4:C4"/>
    <mergeCell ref="D4:H4"/>
    <mergeCell ref="I4:J4"/>
    <mergeCell ref="K4:L4"/>
    <mergeCell ref="I17:J17"/>
    <mergeCell ref="K17:L17"/>
    <mergeCell ref="A24:O24"/>
    <mergeCell ref="A25:O25"/>
    <mergeCell ref="I13:J16"/>
    <mergeCell ref="K13:L16"/>
  </mergeCells>
  <hyperlinks>
    <hyperlink ref="M5" location="资产清查表目录!A1" display="返回"/>
  </hyperlinks>
  <pageMargins left="0.47244094488189" right="0.393700787401575" top="0.47244094488189" bottom="0.393700787401575" header="0.31496062992126" footer="0.31496062992126"/>
  <pageSetup paperSize="9" scale="9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N23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3.5"/>
  <cols>
    <col min="1" max="1" width="5.125" style="74" customWidth="1"/>
    <col min="2" max="13" width="14.125" style="74" customWidth="1"/>
    <col min="14" max="14" width="13.625" style="74" customWidth="1"/>
    <col min="15" max="16384" width="9" style="74"/>
  </cols>
  <sheetData>
    <row r="1" ht="36.75" customHeight="1" spans="2:14">
      <c r="B1" s="345" t="s">
        <v>50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118" t="s">
        <v>15</v>
      </c>
    </row>
    <row r="2" s="344" customFormat="1" ht="37.5" customHeight="1" spans="1:14">
      <c r="A2" s="346" t="s">
        <v>1</v>
      </c>
      <c r="B2" s="346" t="s">
        <v>16</v>
      </c>
      <c r="C2" s="346" t="s">
        <v>51</v>
      </c>
      <c r="D2" s="346" t="s">
        <v>52</v>
      </c>
      <c r="E2" s="346" t="s">
        <v>53</v>
      </c>
      <c r="F2" s="346" t="s">
        <v>54</v>
      </c>
      <c r="G2" s="346" t="s">
        <v>55</v>
      </c>
      <c r="H2" s="346" t="s">
        <v>56</v>
      </c>
      <c r="I2" s="346" t="s">
        <v>57</v>
      </c>
      <c r="J2" s="346" t="s">
        <v>58</v>
      </c>
      <c r="K2" s="346" t="s">
        <v>59</v>
      </c>
      <c r="L2" s="346" t="s">
        <v>60</v>
      </c>
      <c r="M2" s="346" t="s">
        <v>23</v>
      </c>
      <c r="N2" s="346" t="s">
        <v>24</v>
      </c>
    </row>
    <row r="3" s="118" customFormat="1" ht="36.75" customHeight="1" spans="1:14">
      <c r="A3" s="125">
        <v>1</v>
      </c>
      <c r="B3" s="347"/>
      <c r="C3" s="348"/>
      <c r="D3" s="348"/>
      <c r="E3" s="348">
        <f>C3-D3</f>
        <v>0</v>
      </c>
      <c r="F3" s="348"/>
      <c r="G3" s="348"/>
      <c r="H3" s="279">
        <f>F3-G3</f>
        <v>0</v>
      </c>
      <c r="I3" s="279"/>
      <c r="J3" s="279"/>
      <c r="K3" s="279"/>
      <c r="L3" s="279"/>
      <c r="M3" s="279">
        <f>H3-L3</f>
        <v>0</v>
      </c>
      <c r="N3" s="357"/>
    </row>
    <row r="4" ht="43.5" customHeight="1" spans="1:14">
      <c r="A4" s="349"/>
      <c r="B4" s="125" t="s">
        <v>25</v>
      </c>
      <c r="C4" s="279">
        <f t="shared" ref="C4:H4" si="0">SUM(C3:C3)</f>
        <v>0</v>
      </c>
      <c r="D4" s="279">
        <f t="shared" si="0"/>
        <v>0</v>
      </c>
      <c r="E4" s="279">
        <f t="shared" si="0"/>
        <v>0</v>
      </c>
      <c r="F4" s="279">
        <f t="shared" si="0"/>
        <v>0</v>
      </c>
      <c r="G4" s="279">
        <f t="shared" si="0"/>
        <v>0</v>
      </c>
      <c r="H4" s="279">
        <f t="shared" si="0"/>
        <v>0</v>
      </c>
      <c r="I4" s="279">
        <f t="shared" ref="I4:M4" si="1">SUM(I3:I3)</f>
        <v>0</v>
      </c>
      <c r="J4" s="279">
        <f t="shared" si="1"/>
        <v>0</v>
      </c>
      <c r="K4" s="279">
        <f t="shared" si="1"/>
        <v>0</v>
      </c>
      <c r="L4" s="279">
        <f t="shared" si="1"/>
        <v>0</v>
      </c>
      <c r="M4" s="279">
        <f t="shared" si="1"/>
        <v>0</v>
      </c>
      <c r="N4" s="349"/>
    </row>
    <row r="5" ht="43.5" customHeight="1" spans="1:14">
      <c r="A5" s="350"/>
      <c r="B5" s="285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0"/>
    </row>
    <row r="6" ht="43.5" customHeight="1" spans="1:14">
      <c r="A6" s="350"/>
      <c r="B6" s="285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0"/>
    </row>
    <row r="7" ht="43.5" customHeight="1" spans="1:14">
      <c r="A7" s="350"/>
      <c r="B7" s="285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0"/>
    </row>
    <row r="8" ht="43.5" customHeight="1" spans="1:14">
      <c r="A8" s="350"/>
      <c r="B8" s="285"/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0"/>
    </row>
    <row r="9" ht="43.5" customHeight="1" spans="1:14">
      <c r="A9" s="350"/>
      <c r="B9" s="285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0"/>
    </row>
    <row r="10" ht="43.5" customHeight="1" spans="1:14">
      <c r="A10" s="350"/>
      <c r="B10" s="285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0"/>
    </row>
    <row r="11" ht="43.5" customHeight="1" spans="1:14">
      <c r="A11" s="350"/>
      <c r="B11" s="285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0"/>
    </row>
    <row r="12" ht="43.5" customHeight="1" spans="1:14">
      <c r="A12" s="350"/>
      <c r="B12" s="285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0"/>
    </row>
    <row r="13" ht="43.5" customHeight="1" spans="1:14">
      <c r="A13" s="350"/>
      <c r="B13" s="285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0"/>
    </row>
    <row r="14" ht="43.5" customHeight="1" spans="1:14">
      <c r="A14" s="350"/>
      <c r="B14" s="285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0"/>
    </row>
    <row r="15" ht="43.5" customHeight="1" spans="1:14">
      <c r="A15" s="350"/>
      <c r="B15" s="285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0"/>
    </row>
    <row r="16" ht="43.5" customHeight="1" spans="1:14">
      <c r="A16" s="350"/>
      <c r="B16" s="285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0"/>
    </row>
    <row r="17" ht="43.5" customHeight="1" spans="1:14">
      <c r="A17" s="350"/>
      <c r="B17" s="285"/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0"/>
    </row>
    <row r="18" ht="25.5" customHeight="1" spans="2:14">
      <c r="B18" s="352" t="s">
        <v>61</v>
      </c>
      <c r="C18" s="352" t="e">
        <f>C3+#REF!+#REF!+#REF!+#REF!+#REF!+#REF!+#REF!+#REF!+#REF!+#REF!+#REF!+#REF!+#REF!+#REF!</f>
        <v>#REF!</v>
      </c>
      <c r="D18" s="352" t="e">
        <f>D3+#REF!+#REF!+#REF!+#REF!+#REF!+#REF!+#REF!+#REF!+#REF!+#REF!+#REF!+#REF!+#REF!+#REF!</f>
        <v>#REF!</v>
      </c>
      <c r="E18" s="352"/>
      <c r="F18" s="352"/>
      <c r="G18" s="352"/>
      <c r="H18" s="352" t="e">
        <f>H3+#REF!+#REF!+#REF!+#REF!+#REF!+#REF!+#REF!+#REF!+#REF!+#REF!+#REF!+#REF!+#REF!+#REF!</f>
        <v>#REF!</v>
      </c>
      <c r="I18" s="352" t="e">
        <f>I3+#REF!+#REF!+#REF!+#REF!+#REF!+#REF!+#REF!+#REF!+#REF!+#REF!+#REF!+#REF!+#REF!+#REF!</f>
        <v>#REF!</v>
      </c>
      <c r="J18" s="352" t="e">
        <f>J3+#REF!+#REF!+#REF!+#REF!+#REF!+#REF!+#REF!+#REF!+#REF!+#REF!+#REF!+#REF!+#REF!+#REF!</f>
        <v>#REF!</v>
      </c>
      <c r="K18" s="352" t="e">
        <f>K3+#REF!+#REF!+#REF!+#REF!+#REF!+#REF!+#REF!+#REF!+#REF!+#REF!+#REF!+#REF!+#REF!+#REF!</f>
        <v>#REF!</v>
      </c>
      <c r="L18" s="352" t="e">
        <f>L3+#REF!+#REF!+#REF!+#REF!+#REF!+#REF!+#REF!+#REF!+#REF!+#REF!+#REF!+#REF!+#REF!+#REF!</f>
        <v>#REF!</v>
      </c>
      <c r="M18" s="352" t="e">
        <f>M3+#REF!+#REF!+#REF!+#REF!+#REF!+#REF!+#REF!+#REF!+#REF!+#REF!+#REF!+#REF!+#REF!+#REF!</f>
        <v>#REF!</v>
      </c>
      <c r="N18" s="352"/>
    </row>
    <row r="19" ht="25.5" customHeight="1" spans="2:14">
      <c r="B19" s="353" t="s">
        <v>62</v>
      </c>
      <c r="C19" s="353" t="e">
        <f>#REF!+#REF!+#REF!+#REF!</f>
        <v>#REF!</v>
      </c>
      <c r="D19" s="353" t="e">
        <f>#REF!+#REF!+#REF!+#REF!</f>
        <v>#REF!</v>
      </c>
      <c r="E19" s="353"/>
      <c r="F19" s="353"/>
      <c r="G19" s="353"/>
      <c r="H19" s="353" t="e">
        <f>#REF!+#REF!+#REF!+#REF!</f>
        <v>#REF!</v>
      </c>
      <c r="I19" s="353" t="e">
        <f>#REF!+#REF!+#REF!+#REF!</f>
        <v>#REF!</v>
      </c>
      <c r="J19" s="353" t="e">
        <f>#REF!+#REF!+#REF!+#REF!</f>
        <v>#REF!</v>
      </c>
      <c r="K19" s="353" t="e">
        <f>#REF!+#REF!+#REF!+#REF!</f>
        <v>#REF!</v>
      </c>
      <c r="L19" s="353" t="e">
        <f>#REF!+#REF!+#REF!+#REF!</f>
        <v>#REF!</v>
      </c>
      <c r="M19" s="353" t="e">
        <f>#REF!+#REF!+#REF!+#REF!</f>
        <v>#REF!</v>
      </c>
      <c r="N19" s="353"/>
    </row>
    <row r="20" ht="25.5" customHeight="1" spans="2:14">
      <c r="B20" s="354" t="s">
        <v>63</v>
      </c>
      <c r="C20" s="354" t="e">
        <f>#REF!+#REF!+#REF!+#REF!</f>
        <v>#REF!</v>
      </c>
      <c r="D20" s="354" t="e">
        <f>#REF!+#REF!+#REF!+#REF!</f>
        <v>#REF!</v>
      </c>
      <c r="E20" s="354"/>
      <c r="F20" s="354"/>
      <c r="G20" s="354"/>
      <c r="H20" s="354" t="e">
        <f>#REF!+#REF!+#REF!+#REF!</f>
        <v>#REF!</v>
      </c>
      <c r="I20" s="354" t="e">
        <f>#REF!+#REF!+#REF!+#REF!</f>
        <v>#REF!</v>
      </c>
      <c r="J20" s="354" t="e">
        <f>#REF!+#REF!+#REF!+#REF!</f>
        <v>#REF!</v>
      </c>
      <c r="K20" s="354" t="e">
        <f>#REF!+#REF!+#REF!+#REF!</f>
        <v>#REF!</v>
      </c>
      <c r="L20" s="354" t="e">
        <f>#REF!+#REF!+#REF!+#REF!</f>
        <v>#REF!</v>
      </c>
      <c r="M20" s="354" t="e">
        <f>#REF!+#REF!+#REF!+#REF!</f>
        <v>#REF!</v>
      </c>
      <c r="N20" s="354"/>
    </row>
    <row r="21" ht="25.5" customHeight="1" spans="2:14">
      <c r="B21" s="355" t="s">
        <v>64</v>
      </c>
      <c r="C21" s="355" t="e">
        <f>#REF!+#REF!+#REF!+#REF!+#REF!+#REF!+#REF!+#REF!+#REF!+#REF!+#REF!+#REF!+#REF!+#REF!+#REF!</f>
        <v>#REF!</v>
      </c>
      <c r="D21" s="355" t="e">
        <f>#REF!+#REF!+#REF!+#REF!+#REF!+#REF!+#REF!+#REF!+#REF!+#REF!+#REF!+#REF!+#REF!+#REF!+#REF!</f>
        <v>#REF!</v>
      </c>
      <c r="E21" s="355"/>
      <c r="F21" s="355"/>
      <c r="G21" s="355"/>
      <c r="H21" s="355" t="e">
        <f>#REF!+#REF!+#REF!+#REF!+#REF!+#REF!+#REF!+#REF!+#REF!+#REF!+#REF!+#REF!+#REF!+#REF!+#REF!</f>
        <v>#REF!</v>
      </c>
      <c r="I21" s="355" t="e">
        <f>#REF!+#REF!+#REF!+#REF!+#REF!+#REF!+#REF!+#REF!+#REF!+#REF!+#REF!+#REF!+#REF!+#REF!+#REF!</f>
        <v>#REF!</v>
      </c>
      <c r="J21" s="355" t="e">
        <f>#REF!+#REF!+#REF!+#REF!+#REF!+#REF!+#REF!+#REF!+#REF!+#REF!+#REF!+#REF!+#REF!+#REF!+#REF!</f>
        <v>#REF!</v>
      </c>
      <c r="K21" s="355" t="e">
        <f>#REF!+#REF!+#REF!+#REF!+#REF!+#REF!+#REF!+#REF!+#REF!+#REF!+#REF!+#REF!+#REF!+#REF!+#REF!</f>
        <v>#REF!</v>
      </c>
      <c r="L21" s="355" t="e">
        <f>#REF!+#REF!+#REF!+#REF!+#REF!+#REF!+#REF!+#REF!+#REF!+#REF!+#REF!+#REF!+#REF!+#REF!+#REF!</f>
        <v>#REF!</v>
      </c>
      <c r="M21" s="355" t="e">
        <f>#REF!+#REF!+#REF!+#REF!+#REF!+#REF!+#REF!+#REF!+#REF!+#REF!+#REF!+#REF!+#REF!+#REF!+#REF!</f>
        <v>#REF!</v>
      </c>
      <c r="N21" s="355"/>
    </row>
    <row r="22" ht="25.5" customHeight="1" spans="2:14">
      <c r="B22" s="356" t="s">
        <v>65</v>
      </c>
      <c r="C22" s="356" t="e">
        <f>#REF!+#REF!+#REF!+#REF!+#REF!+#REF!</f>
        <v>#REF!</v>
      </c>
      <c r="D22" s="356" t="e">
        <f>#REF!+#REF!+#REF!+#REF!+#REF!+#REF!</f>
        <v>#REF!</v>
      </c>
      <c r="E22" s="356"/>
      <c r="F22" s="356"/>
      <c r="G22" s="356"/>
      <c r="H22" s="356" t="e">
        <f>#REF!+#REF!+#REF!+#REF!+#REF!+#REF!</f>
        <v>#REF!</v>
      </c>
      <c r="I22" s="356" t="e">
        <f>#REF!+#REF!+#REF!+#REF!+#REF!+#REF!</f>
        <v>#REF!</v>
      </c>
      <c r="J22" s="356" t="e">
        <f>#REF!+#REF!+#REF!+#REF!+#REF!+#REF!</f>
        <v>#REF!</v>
      </c>
      <c r="K22" s="356" t="e">
        <f>#REF!+#REF!+#REF!+#REF!+#REF!+#REF!</f>
        <v>#REF!</v>
      </c>
      <c r="L22" s="356" t="e">
        <f>#REF!+#REF!+#REF!+#REF!+#REF!+#REF!</f>
        <v>#REF!</v>
      </c>
      <c r="M22" s="356" t="e">
        <f>#REF!+#REF!+#REF!+#REF!+#REF!+#REF!</f>
        <v>#REF!</v>
      </c>
      <c r="N22" s="356"/>
    </row>
    <row r="23" ht="14.25"/>
  </sheetData>
  <mergeCells count="1">
    <mergeCell ref="B1:M1"/>
  </mergeCells>
  <pageMargins left="0.393700787401575" right="0.393700787401575" top="0.748031496062992" bottom="0.748031496062992" header="0.31496062992126" footer="0.31496062992126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topLeftCell="B1" workbookViewId="0">
      <selection activeCell="C8" sqref="C8"/>
    </sheetView>
  </sheetViews>
  <sheetFormatPr defaultColWidth="9" defaultRowHeight="13.5"/>
  <cols>
    <col min="1" max="1" width="17" customWidth="1"/>
    <col min="2" max="2" width="12.375" customWidth="1"/>
    <col min="3" max="3" width="27" customWidth="1"/>
    <col min="4" max="4" width="14.375" customWidth="1"/>
    <col min="5" max="5" width="13.625" customWidth="1"/>
    <col min="6" max="6" width="20.125" customWidth="1"/>
    <col min="7" max="7" width="20.875" customWidth="1"/>
    <col min="9" max="15" width="17.5" customWidth="1"/>
    <col min="16" max="19" width="18.5" customWidth="1"/>
  </cols>
  <sheetData>
    <row r="1" ht="25.5" spans="1:20">
      <c r="A1" s="288" t="s">
        <v>66</v>
      </c>
      <c r="B1" s="288"/>
      <c r="C1" s="288"/>
      <c r="D1" s="288"/>
      <c r="E1" s="288"/>
      <c r="F1" s="288"/>
      <c r="G1" s="288"/>
      <c r="H1" s="311"/>
      <c r="P1" s="311"/>
      <c r="Q1" s="311"/>
      <c r="R1" s="311"/>
      <c r="S1" s="311"/>
      <c r="T1" s="268"/>
    </row>
    <row r="2" ht="21" customHeight="1" spans="1:16">
      <c r="A2" s="267" t="e">
        <f>#REF!</f>
        <v>#REF!</v>
      </c>
      <c r="B2" s="312" t="e">
        <f>#REF!</f>
        <v>#REF!</v>
      </c>
      <c r="C2" s="312"/>
      <c r="D2" s="312"/>
      <c r="E2" s="312"/>
      <c r="F2" s="267"/>
      <c r="G2" s="304" t="s">
        <v>15</v>
      </c>
      <c r="P2" s="268"/>
    </row>
    <row r="3" s="157" customFormat="1" ht="24" spans="1:17">
      <c r="A3" s="302" t="s">
        <v>67</v>
      </c>
      <c r="B3" s="161" t="s">
        <v>68</v>
      </c>
      <c r="C3" s="161" t="s">
        <v>69</v>
      </c>
      <c r="D3" s="313" t="s">
        <v>51</v>
      </c>
      <c r="E3" s="313" t="s">
        <v>54</v>
      </c>
      <c r="F3" s="296" t="s">
        <v>70</v>
      </c>
      <c r="G3" s="297" t="s">
        <v>71</v>
      </c>
      <c r="H3" s="297" t="s">
        <v>72</v>
      </c>
      <c r="P3" s="340"/>
      <c r="Q3" s="343"/>
    </row>
    <row r="4" customHeight="1" spans="1:16">
      <c r="A4" s="314" t="s">
        <v>73</v>
      </c>
      <c r="B4" s="315" t="s">
        <v>74</v>
      </c>
      <c r="C4" s="316"/>
      <c r="D4" s="316"/>
      <c r="E4" s="316"/>
      <c r="F4" s="317"/>
      <c r="G4" s="317"/>
      <c r="H4" s="318" t="s">
        <v>75</v>
      </c>
      <c r="I4" s="341"/>
      <c r="P4" s="268"/>
    </row>
    <row r="5" customHeight="1" spans="1:16">
      <c r="A5" s="314"/>
      <c r="B5" s="315" t="s">
        <v>76</v>
      </c>
      <c r="C5" s="316"/>
      <c r="D5" s="316"/>
      <c r="E5" s="316"/>
      <c r="F5" s="319"/>
      <c r="G5" s="319"/>
      <c r="H5" s="190" t="s">
        <v>75</v>
      </c>
      <c r="I5" s="342"/>
      <c r="P5" s="268"/>
    </row>
    <row r="6" customHeight="1" spans="1:16">
      <c r="A6" s="315" t="s">
        <v>77</v>
      </c>
      <c r="B6" s="315" t="s">
        <v>78</v>
      </c>
      <c r="C6" s="316"/>
      <c r="D6" s="316"/>
      <c r="E6" s="316"/>
      <c r="F6" s="319"/>
      <c r="G6" s="320"/>
      <c r="H6" s="190" t="s">
        <v>75</v>
      </c>
      <c r="I6" s="342"/>
      <c r="P6" s="268"/>
    </row>
    <row r="7" customHeight="1" spans="1:16">
      <c r="A7" s="321" t="s">
        <v>79</v>
      </c>
      <c r="B7" s="315" t="s">
        <v>78</v>
      </c>
      <c r="C7" s="322"/>
      <c r="D7" s="322"/>
      <c r="E7" s="322"/>
      <c r="F7" s="319"/>
      <c r="G7" s="319"/>
      <c r="H7" s="318" t="s">
        <v>75</v>
      </c>
      <c r="I7" s="341"/>
      <c r="P7" s="268"/>
    </row>
    <row r="8" customHeight="1" spans="1:16">
      <c r="A8" s="323"/>
      <c r="B8" s="315" t="s">
        <v>76</v>
      </c>
      <c r="C8" s="322"/>
      <c r="D8" s="322"/>
      <c r="E8" s="322"/>
      <c r="F8" s="319"/>
      <c r="G8" s="319"/>
      <c r="H8" s="318" t="s">
        <v>75</v>
      </c>
      <c r="I8" s="341"/>
      <c r="P8" s="268"/>
    </row>
    <row r="9" customHeight="1" spans="1:9">
      <c r="A9" s="324"/>
      <c r="B9" s="315" t="s">
        <v>78</v>
      </c>
      <c r="C9" s="322"/>
      <c r="D9" s="325"/>
      <c r="E9" s="325"/>
      <c r="F9" s="326"/>
      <c r="G9" s="326"/>
      <c r="H9" s="318" t="s">
        <v>75</v>
      </c>
      <c r="I9" s="341"/>
    </row>
    <row r="10" customHeight="1" spans="1:9">
      <c r="A10" s="315"/>
      <c r="B10" s="315" t="s">
        <v>78</v>
      </c>
      <c r="C10" s="322"/>
      <c r="D10" s="325"/>
      <c r="E10" s="325"/>
      <c r="F10" s="326"/>
      <c r="G10" s="326"/>
      <c r="H10" s="318" t="s">
        <v>75</v>
      </c>
      <c r="I10" s="342"/>
    </row>
    <row r="11" customHeight="1" spans="1:9">
      <c r="A11" s="314"/>
      <c r="B11" s="315" t="s">
        <v>78</v>
      </c>
      <c r="C11" s="322"/>
      <c r="D11" s="322"/>
      <c r="E11" s="322"/>
      <c r="F11" s="319"/>
      <c r="G11" s="319"/>
      <c r="H11" s="318" t="s">
        <v>75</v>
      </c>
      <c r="I11" s="341"/>
    </row>
    <row r="12" customHeight="1" spans="1:9">
      <c r="A12" s="314"/>
      <c r="B12" s="315" t="s">
        <v>80</v>
      </c>
      <c r="C12" s="322"/>
      <c r="D12" s="322"/>
      <c r="E12" s="322"/>
      <c r="F12" s="327"/>
      <c r="G12" s="327"/>
      <c r="H12" s="318" t="s">
        <v>75</v>
      </c>
      <c r="I12" s="342"/>
    </row>
    <row r="13" spans="1:9">
      <c r="A13" s="314"/>
      <c r="B13" s="315" t="s">
        <v>81</v>
      </c>
      <c r="C13" s="322"/>
      <c r="D13" s="322"/>
      <c r="E13" s="322"/>
      <c r="F13" s="328"/>
      <c r="G13" s="327"/>
      <c r="H13" s="318" t="s">
        <v>75</v>
      </c>
      <c r="I13" s="341"/>
    </row>
    <row r="14" s="7" customFormat="1" ht="14.25" spans="1:9">
      <c r="A14" s="314"/>
      <c r="B14" s="315" t="s">
        <v>78</v>
      </c>
      <c r="C14" s="322"/>
      <c r="D14" s="322"/>
      <c r="E14" s="322"/>
      <c r="F14" s="319"/>
      <c r="G14" s="319"/>
      <c r="H14" s="318" t="s">
        <v>75</v>
      </c>
      <c r="I14" s="341"/>
    </row>
    <row r="15" spans="1:9">
      <c r="A15" s="314"/>
      <c r="B15" s="315" t="s">
        <v>76</v>
      </c>
      <c r="C15" s="322"/>
      <c r="D15" s="322"/>
      <c r="E15" s="322"/>
      <c r="F15" s="319"/>
      <c r="G15" s="319"/>
      <c r="H15" s="318" t="s">
        <v>75</v>
      </c>
      <c r="I15" s="341"/>
    </row>
    <row r="16" spans="1:9">
      <c r="A16" s="314"/>
      <c r="B16" s="315" t="s">
        <v>78</v>
      </c>
      <c r="C16" s="322"/>
      <c r="D16" s="322"/>
      <c r="E16" s="322"/>
      <c r="F16" s="319"/>
      <c r="G16" s="319"/>
      <c r="H16" s="318" t="s">
        <v>75</v>
      </c>
      <c r="I16" s="341"/>
    </row>
    <row r="17" spans="1:9">
      <c r="A17" s="321"/>
      <c r="B17" s="329" t="s">
        <v>78</v>
      </c>
      <c r="C17" s="322"/>
      <c r="D17" s="330"/>
      <c r="E17" s="330"/>
      <c r="F17" s="331"/>
      <c r="G17" s="331"/>
      <c r="H17" s="318" t="s">
        <v>75</v>
      </c>
      <c r="I17" s="341"/>
    </row>
    <row r="18" spans="1:9">
      <c r="A18" s="324"/>
      <c r="B18" s="315" t="s">
        <v>76</v>
      </c>
      <c r="C18" s="322"/>
      <c r="D18" s="330"/>
      <c r="E18" s="330"/>
      <c r="F18" s="331"/>
      <c r="G18" s="331"/>
      <c r="H18" s="318" t="s">
        <v>75</v>
      </c>
      <c r="I18" s="341"/>
    </row>
    <row r="19" spans="1:9">
      <c r="A19" s="321"/>
      <c r="B19" s="329" t="s">
        <v>78</v>
      </c>
      <c r="C19" s="322"/>
      <c r="D19" s="330"/>
      <c r="E19" s="330"/>
      <c r="F19" s="331"/>
      <c r="G19" s="331"/>
      <c r="H19" s="318" t="s">
        <v>75</v>
      </c>
      <c r="I19" s="341"/>
    </row>
    <row r="20" spans="1:9">
      <c r="A20" s="324"/>
      <c r="B20" s="315" t="s">
        <v>76</v>
      </c>
      <c r="C20" s="322"/>
      <c r="D20" s="330"/>
      <c r="E20" s="330"/>
      <c r="F20" s="331"/>
      <c r="G20" s="331"/>
      <c r="H20" s="318" t="s">
        <v>75</v>
      </c>
      <c r="I20" s="341"/>
    </row>
    <row r="21" spans="1:9">
      <c r="A21" s="321"/>
      <c r="B21" s="329" t="s">
        <v>78</v>
      </c>
      <c r="C21" s="322"/>
      <c r="D21" s="330"/>
      <c r="E21" s="330"/>
      <c r="F21" s="331"/>
      <c r="G21" s="331"/>
      <c r="H21" s="318" t="s">
        <v>75</v>
      </c>
      <c r="I21" s="341"/>
    </row>
    <row r="22" spans="1:9">
      <c r="A22" s="324"/>
      <c r="B22" s="315" t="s">
        <v>76</v>
      </c>
      <c r="C22" s="322"/>
      <c r="D22" s="330"/>
      <c r="E22" s="330"/>
      <c r="F22" s="331"/>
      <c r="G22" s="331"/>
      <c r="H22" s="318" t="s">
        <v>75</v>
      </c>
      <c r="I22" s="342"/>
    </row>
    <row r="23" spans="1:9">
      <c r="A23" s="321"/>
      <c r="B23" s="315" t="s">
        <v>78</v>
      </c>
      <c r="C23" s="322"/>
      <c r="D23" s="322"/>
      <c r="E23" s="322"/>
      <c r="F23" s="319"/>
      <c r="G23" s="319"/>
      <c r="H23" s="318" t="s">
        <v>75</v>
      </c>
      <c r="I23" s="341"/>
    </row>
    <row r="24" spans="1:9">
      <c r="A24" s="324"/>
      <c r="B24" s="315" t="s">
        <v>76</v>
      </c>
      <c r="C24" s="322"/>
      <c r="D24" s="322"/>
      <c r="E24" s="322"/>
      <c r="F24" s="319"/>
      <c r="G24" s="319"/>
      <c r="H24" s="318" t="s">
        <v>75</v>
      </c>
      <c r="I24" s="341"/>
    </row>
    <row r="25" spans="1:9">
      <c r="A25" s="314"/>
      <c r="B25" s="315" t="s">
        <v>78</v>
      </c>
      <c r="C25" s="322"/>
      <c r="D25" s="322"/>
      <c r="E25" s="322"/>
      <c r="F25" s="319"/>
      <c r="G25" s="319"/>
      <c r="H25" s="318" t="s">
        <v>75</v>
      </c>
      <c r="I25" s="342"/>
    </row>
    <row r="26" spans="1:9">
      <c r="A26" s="314"/>
      <c r="B26" s="315" t="s">
        <v>78</v>
      </c>
      <c r="C26" s="332"/>
      <c r="D26" s="333"/>
      <c r="E26" s="333"/>
      <c r="F26" s="331"/>
      <c r="G26" s="319"/>
      <c r="H26" s="318" t="s">
        <v>75</v>
      </c>
      <c r="I26" s="341"/>
    </row>
    <row r="27" spans="1:9">
      <c r="A27" s="314"/>
      <c r="B27" s="329" t="s">
        <v>82</v>
      </c>
      <c r="C27" s="322"/>
      <c r="D27" s="330"/>
      <c r="E27" s="330"/>
      <c r="F27" s="331"/>
      <c r="G27" s="319"/>
      <c r="H27" s="318" t="s">
        <v>75</v>
      </c>
      <c r="I27" s="341"/>
    </row>
    <row r="28" spans="1:9">
      <c r="A28" s="314"/>
      <c r="B28" s="315" t="s">
        <v>76</v>
      </c>
      <c r="C28" s="322"/>
      <c r="D28" s="322"/>
      <c r="E28" s="322"/>
      <c r="F28" s="319"/>
      <c r="G28" s="319"/>
      <c r="H28" s="318" t="s">
        <v>75</v>
      </c>
      <c r="I28" s="342"/>
    </row>
    <row r="29" spans="1:9">
      <c r="A29" s="321"/>
      <c r="B29" s="315" t="s">
        <v>78</v>
      </c>
      <c r="C29" s="325"/>
      <c r="D29" s="325"/>
      <c r="E29" s="325"/>
      <c r="F29" s="326"/>
      <c r="G29" s="326"/>
      <c r="H29" s="318" t="s">
        <v>75</v>
      </c>
      <c r="I29" s="341"/>
    </row>
    <row r="30" spans="1:9">
      <c r="A30" s="324"/>
      <c r="B30" s="315" t="s">
        <v>76</v>
      </c>
      <c r="C30" s="322"/>
      <c r="D30" s="322"/>
      <c r="E30" s="322"/>
      <c r="F30" s="319"/>
      <c r="G30" s="319"/>
      <c r="H30" s="318" t="s">
        <v>75</v>
      </c>
      <c r="I30" s="341"/>
    </row>
    <row r="31" spans="1:9">
      <c r="A31" s="321"/>
      <c r="B31" s="329" t="s">
        <v>78</v>
      </c>
      <c r="C31" s="330"/>
      <c r="D31" s="330"/>
      <c r="E31" s="330"/>
      <c r="F31" s="331"/>
      <c r="G31" s="331"/>
      <c r="H31" s="190" t="s">
        <v>75</v>
      </c>
      <c r="I31" s="341"/>
    </row>
    <row r="32" spans="1:9">
      <c r="A32" s="324"/>
      <c r="B32" s="329" t="s">
        <v>83</v>
      </c>
      <c r="C32" s="330"/>
      <c r="D32" s="330"/>
      <c r="E32" s="330"/>
      <c r="F32" s="319"/>
      <c r="G32" s="319"/>
      <c r="H32" s="190" t="s">
        <v>75</v>
      </c>
      <c r="I32" s="341"/>
    </row>
    <row r="33" spans="1:9">
      <c r="A33" s="324"/>
      <c r="B33" s="329" t="s">
        <v>78</v>
      </c>
      <c r="C33" s="330"/>
      <c r="D33" s="330"/>
      <c r="E33" s="330"/>
      <c r="F33" s="331"/>
      <c r="G33" s="319"/>
      <c r="H33" s="190" t="s">
        <v>75</v>
      </c>
      <c r="I33" s="342"/>
    </row>
    <row r="34" spans="1:9">
      <c r="A34" s="324"/>
      <c r="B34" s="329" t="s">
        <v>78</v>
      </c>
      <c r="C34" s="330"/>
      <c r="D34" s="330"/>
      <c r="E34" s="330"/>
      <c r="F34" s="331"/>
      <c r="G34" s="319"/>
      <c r="H34" s="190" t="s">
        <v>75</v>
      </c>
      <c r="I34" s="341"/>
    </row>
    <row r="35" spans="1:9">
      <c r="A35" s="324"/>
      <c r="B35" s="329"/>
      <c r="C35" s="330"/>
      <c r="D35" s="330"/>
      <c r="E35" s="330"/>
      <c r="F35" s="331"/>
      <c r="G35" s="319"/>
      <c r="H35" s="190"/>
      <c r="I35" s="341"/>
    </row>
    <row r="36" spans="1:9">
      <c r="A36" s="334" t="s">
        <v>43</v>
      </c>
      <c r="B36" s="334"/>
      <c r="C36" s="335"/>
      <c r="D36" s="335"/>
      <c r="E36" s="335"/>
      <c r="F36" s="336"/>
      <c r="G36" s="337"/>
      <c r="H36" s="190"/>
      <c r="I36" s="341"/>
    </row>
    <row r="37" spans="1:9">
      <c r="A37" s="338"/>
      <c r="B37" s="338"/>
      <c r="C37" s="338"/>
      <c r="D37" s="338"/>
      <c r="E37" s="338"/>
      <c r="F37" s="338"/>
      <c r="G37" s="338"/>
      <c r="H37" s="338"/>
      <c r="I37" s="341"/>
    </row>
    <row r="38" ht="14.25" spans="1:7">
      <c r="A38" s="267" t="s">
        <v>84</v>
      </c>
      <c r="B38" s="267"/>
      <c r="C38" s="267" t="s">
        <v>85</v>
      </c>
      <c r="D38" s="267"/>
      <c r="E38" s="267" t="s">
        <v>45</v>
      </c>
      <c r="F38" s="14"/>
      <c r="G38" s="14" t="s">
        <v>46</v>
      </c>
    </row>
    <row r="39" ht="18.75" spans="1:11">
      <c r="A39" s="339"/>
      <c r="B39" s="339"/>
      <c r="C39" s="339"/>
      <c r="D39" s="339"/>
      <c r="E39" s="339"/>
      <c r="F39" s="339"/>
      <c r="G39" s="339"/>
      <c r="H39" s="339"/>
      <c r="I39" s="339"/>
      <c r="J39" s="339"/>
      <c r="K39" s="339"/>
    </row>
    <row r="40" spans="9:9">
      <c r="I40" s="74"/>
    </row>
  </sheetData>
  <mergeCells count="12">
    <mergeCell ref="A1:G1"/>
    <mergeCell ref="A4:A5"/>
    <mergeCell ref="A7:A9"/>
    <mergeCell ref="A11:A13"/>
    <mergeCell ref="A14:A15"/>
    <mergeCell ref="A17:A18"/>
    <mergeCell ref="A19:A20"/>
    <mergeCell ref="A21:A22"/>
    <mergeCell ref="A23:A24"/>
    <mergeCell ref="A26:A28"/>
    <mergeCell ref="A29:A30"/>
    <mergeCell ref="A31:A3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3" topLeftCell="A4" activePane="bottomLeft" state="frozen"/>
      <selection/>
      <selection pane="bottomLeft" activeCell="C8" sqref="C8"/>
    </sheetView>
  </sheetViews>
  <sheetFormatPr defaultColWidth="9" defaultRowHeight="13.5"/>
  <cols>
    <col min="1" max="1" width="8.625" customWidth="1"/>
    <col min="2" max="2" width="23.25" customWidth="1"/>
    <col min="3" max="3" width="13.5" customWidth="1"/>
    <col min="4" max="4" width="15.75" customWidth="1"/>
    <col min="5" max="5" width="9.5" customWidth="1"/>
    <col min="6" max="6" width="21.5" customWidth="1"/>
    <col min="7" max="7" width="12.5" customWidth="1"/>
    <col min="8" max="8" width="17.25" customWidth="1"/>
  </cols>
  <sheetData>
    <row r="1" ht="20.25" spans="1:8">
      <c r="A1" s="288" t="s">
        <v>86</v>
      </c>
      <c r="B1" s="288"/>
      <c r="C1" s="288"/>
      <c r="D1" s="288"/>
      <c r="E1" s="288"/>
      <c r="F1" s="288"/>
      <c r="G1" s="288"/>
      <c r="H1" s="288"/>
    </row>
    <row r="2" ht="22.5" spans="5:8">
      <c r="E2" s="289"/>
      <c r="F2" s="289"/>
      <c r="G2" s="289"/>
      <c r="H2" s="289"/>
    </row>
    <row r="3" ht="19.5" customHeight="1" spans="1:8">
      <c r="A3" s="290" t="e">
        <f>#REF!</f>
        <v>#REF!</v>
      </c>
      <c r="B3" s="267"/>
      <c r="C3" s="22"/>
      <c r="D3" s="267" t="e">
        <f>#REF!</f>
        <v>#REF!</v>
      </c>
      <c r="E3" s="267"/>
      <c r="F3" s="267"/>
      <c r="G3" s="267"/>
      <c r="H3" s="267"/>
    </row>
    <row r="4" ht="21" customHeight="1" spans="1:8">
      <c r="A4" s="291" t="s">
        <v>87</v>
      </c>
      <c r="B4" s="7"/>
      <c r="C4" s="292"/>
      <c r="D4" s="292"/>
      <c r="E4" s="291" t="s">
        <v>88</v>
      </c>
      <c r="F4" s="292"/>
      <c r="G4" s="292"/>
      <c r="H4" s="292"/>
    </row>
    <row r="5" ht="24" customHeight="1" spans="1:8">
      <c r="A5" s="293" t="s">
        <v>89</v>
      </c>
      <c r="B5" s="294"/>
      <c r="C5" s="295"/>
      <c r="D5" s="296"/>
      <c r="E5" s="293" t="s">
        <v>90</v>
      </c>
      <c r="F5" s="294"/>
      <c r="G5" s="295"/>
      <c r="H5" s="297"/>
    </row>
    <row r="6" ht="14.25" spans="1:12">
      <c r="A6" s="298" t="s">
        <v>57</v>
      </c>
      <c r="B6" s="299"/>
      <c r="C6" s="299"/>
      <c r="D6" s="300"/>
      <c r="E6" s="298" t="s">
        <v>59</v>
      </c>
      <c r="F6" s="299"/>
      <c r="G6" s="299"/>
      <c r="H6" s="300"/>
      <c r="J6" s="305"/>
      <c r="K6" s="306"/>
      <c r="L6" s="306"/>
    </row>
    <row r="7" ht="14.25" spans="1:12">
      <c r="A7" s="297" t="s">
        <v>1</v>
      </c>
      <c r="B7" s="297" t="s">
        <v>91</v>
      </c>
      <c r="C7" s="297" t="s">
        <v>92</v>
      </c>
      <c r="D7" s="297" t="s">
        <v>34</v>
      </c>
      <c r="E7" s="297" t="s">
        <v>1</v>
      </c>
      <c r="F7" s="297" t="s">
        <v>91</v>
      </c>
      <c r="G7" s="297" t="s">
        <v>92</v>
      </c>
      <c r="H7" s="297" t="s">
        <v>34</v>
      </c>
      <c r="J7" s="305"/>
      <c r="K7" s="307"/>
      <c r="L7" s="307"/>
    </row>
    <row r="8" ht="14.25" spans="1:12">
      <c r="A8" s="301"/>
      <c r="B8" s="301"/>
      <c r="C8" s="301"/>
      <c r="D8" s="301"/>
      <c r="E8" s="301"/>
      <c r="F8" s="301"/>
      <c r="G8" s="301"/>
      <c r="H8" s="301"/>
      <c r="J8" s="305"/>
      <c r="K8" s="308"/>
      <c r="L8" s="307"/>
    </row>
    <row r="9" ht="14.25" spans="1:12">
      <c r="A9" s="301"/>
      <c r="B9" s="301"/>
      <c r="C9" s="301"/>
      <c r="D9" s="301"/>
      <c r="E9" s="301"/>
      <c r="F9" s="301"/>
      <c r="G9" s="301"/>
      <c r="H9" s="301"/>
      <c r="J9" s="305"/>
      <c r="K9" s="309"/>
      <c r="L9" s="307"/>
    </row>
    <row r="10" ht="14.25" spans="1:12">
      <c r="A10" s="301"/>
      <c r="B10" s="301"/>
      <c r="C10" s="301"/>
      <c r="D10" s="301"/>
      <c r="E10" s="301"/>
      <c r="F10" s="301"/>
      <c r="G10" s="301"/>
      <c r="H10" s="301"/>
      <c r="J10" s="305"/>
      <c r="K10" s="310"/>
      <c r="L10" s="307"/>
    </row>
    <row r="11" ht="14.25" spans="1:12">
      <c r="A11" s="301"/>
      <c r="B11" s="301"/>
      <c r="C11" s="301"/>
      <c r="D11" s="301"/>
      <c r="E11" s="301"/>
      <c r="F11" s="301"/>
      <c r="G11" s="301"/>
      <c r="H11" s="301"/>
      <c r="J11" s="305"/>
      <c r="K11" s="307"/>
      <c r="L11" s="307"/>
    </row>
    <row r="12" ht="14.25" spans="1:12">
      <c r="A12" s="302" t="s">
        <v>93</v>
      </c>
      <c r="B12" s="303"/>
      <c r="C12" s="296"/>
      <c r="D12" s="301">
        <f>SUM(D8:D11)</f>
        <v>0</v>
      </c>
      <c r="E12" s="302" t="s">
        <v>94</v>
      </c>
      <c r="F12" s="303"/>
      <c r="G12" s="296"/>
      <c r="H12" s="301">
        <f>SUM(H8:H11)</f>
        <v>0</v>
      </c>
      <c r="J12" s="305"/>
      <c r="K12" s="307"/>
      <c r="L12" s="307"/>
    </row>
    <row r="13" ht="14.25" spans="1:8">
      <c r="A13" s="298" t="s">
        <v>58</v>
      </c>
      <c r="B13" s="299"/>
      <c r="C13" s="299"/>
      <c r="D13" s="300"/>
      <c r="E13" s="298" t="s">
        <v>60</v>
      </c>
      <c r="F13" s="299"/>
      <c r="G13" s="299"/>
      <c r="H13" s="300"/>
    </row>
    <row r="14" ht="14.25" spans="1:8">
      <c r="A14" s="297" t="s">
        <v>1</v>
      </c>
      <c r="B14" s="297" t="s">
        <v>91</v>
      </c>
      <c r="C14" s="297" t="s">
        <v>92</v>
      </c>
      <c r="D14" s="297" t="s">
        <v>34</v>
      </c>
      <c r="E14" s="297" t="s">
        <v>1</v>
      </c>
      <c r="F14" s="297" t="s">
        <v>91</v>
      </c>
      <c r="G14" s="297" t="s">
        <v>92</v>
      </c>
      <c r="H14" s="297" t="s">
        <v>34</v>
      </c>
    </row>
    <row r="15" ht="14.25" spans="1:8">
      <c r="A15" s="301"/>
      <c r="B15" s="301"/>
      <c r="C15" s="301"/>
      <c r="D15" s="301"/>
      <c r="E15" s="301"/>
      <c r="F15" s="301"/>
      <c r="G15" s="301"/>
      <c r="H15" s="301"/>
    </row>
    <row r="16" ht="14.25" spans="1:8">
      <c r="A16" s="301"/>
      <c r="B16" s="301"/>
      <c r="C16" s="301"/>
      <c r="D16" s="301"/>
      <c r="E16" s="301"/>
      <c r="F16" s="301"/>
      <c r="G16" s="301"/>
      <c r="H16" s="301"/>
    </row>
    <row r="17" ht="14.25" spans="1:8">
      <c r="A17" s="301"/>
      <c r="B17" s="301"/>
      <c r="C17" s="301"/>
      <c r="D17" s="301"/>
      <c r="E17" s="301"/>
      <c r="F17" s="301"/>
      <c r="G17" s="301"/>
      <c r="H17" s="301"/>
    </row>
    <row r="18" ht="14.25" spans="1:8">
      <c r="A18" s="301"/>
      <c r="B18" s="301"/>
      <c r="C18" s="301"/>
      <c r="D18" s="301"/>
      <c r="E18" s="301"/>
      <c r="F18" s="301"/>
      <c r="G18" s="301"/>
      <c r="H18" s="301"/>
    </row>
    <row r="19" ht="14.25" spans="1:8">
      <c r="A19" s="302" t="s">
        <v>94</v>
      </c>
      <c r="B19" s="303"/>
      <c r="C19" s="296"/>
      <c r="D19" s="301">
        <f>SUM(D15:D18)</f>
        <v>0</v>
      </c>
      <c r="E19" s="302" t="s">
        <v>94</v>
      </c>
      <c r="F19" s="303"/>
      <c r="G19" s="296"/>
      <c r="H19" s="301">
        <f>SUM(H15:H18)</f>
        <v>0</v>
      </c>
    </row>
    <row r="20" ht="24" customHeight="1" spans="1:8">
      <c r="A20" s="293" t="s">
        <v>95</v>
      </c>
      <c r="B20" s="294"/>
      <c r="C20" s="295"/>
      <c r="D20" s="301">
        <f>D5+D12-D19</f>
        <v>0</v>
      </c>
      <c r="E20" s="293" t="s">
        <v>96</v>
      </c>
      <c r="F20" s="294"/>
      <c r="G20" s="295"/>
      <c r="H20" s="301">
        <f>H5+H12-H19</f>
        <v>0</v>
      </c>
    </row>
    <row r="21" ht="14.25" spans="1:8">
      <c r="A21" s="298" t="s">
        <v>97</v>
      </c>
      <c r="B21" s="299"/>
      <c r="C21" s="299"/>
      <c r="D21" s="299"/>
      <c r="E21" s="299"/>
      <c r="F21" s="299"/>
      <c r="G21" s="299"/>
      <c r="H21" s="300"/>
    </row>
    <row r="22" ht="14.25" spans="1:8">
      <c r="A22" s="267" t="e">
        <f>#REF!</f>
        <v>#REF!</v>
      </c>
      <c r="B22" s="292"/>
      <c r="C22" s="291" t="e">
        <f>#REF!</f>
        <v>#REF!</v>
      </c>
      <c r="D22" s="304"/>
      <c r="E22" s="304" t="s">
        <v>98</v>
      </c>
      <c r="F22" s="267"/>
      <c r="G22" s="267"/>
      <c r="H22" s="304" t="s">
        <v>99</v>
      </c>
    </row>
    <row r="23" ht="14.25" spans="1:8">
      <c r="A23" s="7"/>
      <c r="B23" s="7"/>
      <c r="C23" s="7"/>
      <c r="D23" s="7"/>
      <c r="E23" s="7"/>
      <c r="F23" s="7"/>
      <c r="G23" s="7"/>
      <c r="H23" s="7"/>
    </row>
    <row r="25" s="7" customFormat="1" ht="14.25" spans="1:1">
      <c r="A25" s="7" t="s">
        <v>42</v>
      </c>
    </row>
    <row r="26" s="7" customFormat="1" ht="14.25" spans="1:1">
      <c r="A26" s="7" t="s">
        <v>100</v>
      </c>
    </row>
  </sheetData>
  <mergeCells count="14">
    <mergeCell ref="A1:H1"/>
    <mergeCell ref="A5:C5"/>
    <mergeCell ref="E5:G5"/>
    <mergeCell ref="A6:D6"/>
    <mergeCell ref="E6:H6"/>
    <mergeCell ref="A12:C12"/>
    <mergeCell ref="E12:G12"/>
    <mergeCell ref="A13:D13"/>
    <mergeCell ref="E13:H13"/>
    <mergeCell ref="A19:C19"/>
    <mergeCell ref="E19:G19"/>
    <mergeCell ref="A20:C20"/>
    <mergeCell ref="E20:G20"/>
    <mergeCell ref="A21:H21"/>
  </mergeCells>
  <pageMargins left="0.708661417322835" right="0.708661417322835" top="0.748031496062992" bottom="0.748031496062992" header="0.31496062992126" footer="0.31496062992126"/>
  <pageSetup paperSize="9" scale="80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F19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3.5" outlineLevelCol="5"/>
  <cols>
    <col min="1" max="1" width="5.125" customWidth="1"/>
    <col min="2" max="2" width="31" customWidth="1"/>
    <col min="3" max="3" width="17.5" customWidth="1"/>
    <col min="4" max="4" width="16.875" style="274" customWidth="1"/>
    <col min="5" max="5" width="16" customWidth="1"/>
    <col min="6" max="6" width="24.25" customWidth="1"/>
  </cols>
  <sheetData>
    <row r="1" ht="51" customHeight="1" spans="2:6">
      <c r="B1" s="275" t="s">
        <v>101</v>
      </c>
      <c r="C1" s="276"/>
      <c r="D1" s="276"/>
      <c r="E1" s="276"/>
      <c r="F1" s="277" t="s">
        <v>102</v>
      </c>
    </row>
    <row r="2" s="273" customFormat="1" ht="48.75" customHeight="1" spans="1:6">
      <c r="A2" s="278" t="s">
        <v>1</v>
      </c>
      <c r="B2" s="278" t="s">
        <v>16</v>
      </c>
      <c r="C2" s="278" t="s">
        <v>103</v>
      </c>
      <c r="D2" s="278" t="s">
        <v>104</v>
      </c>
      <c r="E2" s="278" t="s">
        <v>105</v>
      </c>
      <c r="F2" s="278" t="s">
        <v>24</v>
      </c>
    </row>
    <row r="3" s="28" customFormat="1" ht="21" customHeight="1" spans="1:6">
      <c r="A3" s="126">
        <v>1</v>
      </c>
      <c r="B3" s="59"/>
      <c r="C3" s="279"/>
      <c r="D3" s="280"/>
      <c r="E3" s="281"/>
      <c r="F3" s="282"/>
    </row>
    <row r="4" s="28" customFormat="1" ht="21.75" customHeight="1" spans="1:6">
      <c r="A4" s="125"/>
      <c r="B4" s="140"/>
      <c r="C4" s="281"/>
      <c r="D4" s="280"/>
      <c r="E4" s="281"/>
      <c r="F4" s="140"/>
    </row>
    <row r="5" ht="39" customHeight="1" spans="1:6">
      <c r="A5" s="162"/>
      <c r="B5" s="125" t="s">
        <v>106</v>
      </c>
      <c r="C5" s="283">
        <f>SUM(C3:C4)</f>
        <v>0</v>
      </c>
      <c r="D5" s="284">
        <f>SUM(D3:D4)</f>
        <v>0</v>
      </c>
      <c r="E5" s="283">
        <f>SUM(E3:E4)</f>
        <v>0</v>
      </c>
      <c r="F5" s="162"/>
    </row>
    <row r="6" ht="39" customHeight="1" spans="1:6">
      <c r="A6" s="271"/>
      <c r="B6" s="285"/>
      <c r="C6" s="286"/>
      <c r="D6" s="287"/>
      <c r="E6" s="286"/>
      <c r="F6" s="271"/>
    </row>
    <row r="7" ht="39" customHeight="1" spans="1:6">
      <c r="A7" s="271"/>
      <c r="B7" s="285"/>
      <c r="C7" s="286"/>
      <c r="D7" s="287"/>
      <c r="E7" s="286"/>
      <c r="F7" s="271"/>
    </row>
    <row r="8" ht="39" customHeight="1" spans="1:6">
      <c r="A8" s="271"/>
      <c r="B8" s="285"/>
      <c r="C8" s="286"/>
      <c r="D8" s="287"/>
      <c r="E8" s="286"/>
      <c r="F8" s="271"/>
    </row>
    <row r="9" ht="39" customHeight="1" spans="1:6">
      <c r="A9" s="271"/>
      <c r="B9" s="285"/>
      <c r="C9" s="286"/>
      <c r="D9" s="287"/>
      <c r="E9" s="286"/>
      <c r="F9" s="271"/>
    </row>
    <row r="10" ht="39" customHeight="1" spans="1:6">
      <c r="A10" s="271"/>
      <c r="B10" s="285"/>
      <c r="C10" s="286"/>
      <c r="D10" s="287"/>
      <c r="E10" s="286"/>
      <c r="F10" s="271"/>
    </row>
    <row r="11" ht="39" customHeight="1" spans="1:6">
      <c r="A11" s="271"/>
      <c r="B11" s="285"/>
      <c r="C11" s="286"/>
      <c r="D11" s="287"/>
      <c r="E11" s="286"/>
      <c r="F11" s="271"/>
    </row>
    <row r="12" ht="39" customHeight="1" spans="1:6">
      <c r="A12" s="271"/>
      <c r="B12" s="285"/>
      <c r="C12" s="286"/>
      <c r="D12" s="287"/>
      <c r="E12" s="286"/>
      <c r="F12" s="271"/>
    </row>
    <row r="13" ht="39" customHeight="1" spans="1:6">
      <c r="A13" s="271"/>
      <c r="B13" s="285"/>
      <c r="C13" s="286"/>
      <c r="D13" s="287"/>
      <c r="E13" s="286"/>
      <c r="F13" s="271"/>
    </row>
    <row r="14" ht="39" customHeight="1" spans="1:6">
      <c r="A14" s="271"/>
      <c r="B14" s="285"/>
      <c r="C14" s="286"/>
      <c r="D14" s="287"/>
      <c r="E14" s="286"/>
      <c r="F14" s="271"/>
    </row>
    <row r="15" ht="39" customHeight="1" spans="1:6">
      <c r="A15" s="271"/>
      <c r="B15" s="285"/>
      <c r="C15" s="286"/>
      <c r="D15" s="287"/>
      <c r="E15" s="286"/>
      <c r="F15" s="271"/>
    </row>
    <row r="16" ht="39" customHeight="1" spans="1:6">
      <c r="A16" s="271"/>
      <c r="B16" s="285"/>
      <c r="C16" s="286"/>
      <c r="D16" s="287"/>
      <c r="E16" s="286"/>
      <c r="F16" s="271"/>
    </row>
    <row r="17" ht="39" customHeight="1" spans="1:6">
      <c r="A17" s="271"/>
      <c r="B17" s="285"/>
      <c r="C17" s="286"/>
      <c r="D17" s="287"/>
      <c r="E17" s="286"/>
      <c r="F17" s="271"/>
    </row>
    <row r="18" ht="39" customHeight="1" spans="1:6">
      <c r="A18" s="271"/>
      <c r="B18" s="285"/>
      <c r="C18" s="286"/>
      <c r="D18" s="287"/>
      <c r="E18" s="286"/>
      <c r="F18" s="271"/>
    </row>
    <row r="19" ht="39" customHeight="1" spans="1:6">
      <c r="A19" s="271"/>
      <c r="B19" s="285"/>
      <c r="C19" s="286"/>
      <c r="D19" s="287"/>
      <c r="E19" s="286"/>
      <c r="F19" s="271"/>
    </row>
  </sheetData>
  <mergeCells count="1">
    <mergeCell ref="B1:E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workbookViewId="0">
      <pane ySplit="4" topLeftCell="A5" activePane="bottomLeft" state="frozen"/>
      <selection/>
      <selection pane="bottomLeft" activeCell="C8" sqref="C8"/>
    </sheetView>
  </sheetViews>
  <sheetFormatPr defaultColWidth="9" defaultRowHeight="13.5"/>
  <cols>
    <col min="1" max="1" width="7.25" customWidth="1"/>
    <col min="2" max="2" width="32.125" customWidth="1"/>
    <col min="3" max="3" width="14.125" customWidth="1"/>
    <col min="4" max="4" width="10" customWidth="1"/>
    <col min="5" max="5" width="12" customWidth="1"/>
    <col min="6" max="6" width="13" hidden="1" customWidth="1"/>
    <col min="7" max="11" width="16.125" hidden="1" customWidth="1"/>
    <col min="12" max="12" width="19.125" hidden="1" customWidth="1"/>
    <col min="13" max="13" width="19.375" customWidth="1"/>
    <col min="14" max="14" width="13" customWidth="1"/>
  </cols>
  <sheetData>
    <row r="1" ht="20.25" spans="1:14">
      <c r="A1" s="256" t="s">
        <v>107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ht="14.25" spans="1:14">
      <c r="A2" s="142" t="e">
        <f>#REF!</f>
        <v>#REF!</v>
      </c>
      <c r="B2" s="142"/>
      <c r="C2" s="4" t="e">
        <f>#REF!</f>
        <v>#REF!</v>
      </c>
      <c r="D2" s="4"/>
      <c r="E2" s="5"/>
      <c r="F2" s="6"/>
      <c r="G2" s="248" t="s">
        <v>15</v>
      </c>
      <c r="H2" s="248"/>
      <c r="I2" s="248"/>
      <c r="J2" s="248"/>
      <c r="K2" s="248"/>
      <c r="L2" s="248"/>
      <c r="M2" s="248"/>
      <c r="N2" s="248"/>
    </row>
    <row r="3" ht="21" customHeight="1" spans="1:14">
      <c r="A3" s="249" t="s">
        <v>1</v>
      </c>
      <c r="B3" s="249" t="s">
        <v>108</v>
      </c>
      <c r="C3" s="257" t="s">
        <v>109</v>
      </c>
      <c r="D3" s="258" t="s">
        <v>110</v>
      </c>
      <c r="E3" s="249" t="s">
        <v>111</v>
      </c>
      <c r="F3" s="249" t="s">
        <v>112</v>
      </c>
      <c r="G3" s="249"/>
      <c r="H3" s="259" t="s">
        <v>113</v>
      </c>
      <c r="I3" s="269"/>
      <c r="J3" s="269"/>
      <c r="K3" s="269"/>
      <c r="L3" s="270"/>
      <c r="M3" s="257" t="s">
        <v>72</v>
      </c>
      <c r="N3" s="249" t="s">
        <v>114</v>
      </c>
    </row>
    <row r="4" ht="23.25" customHeight="1" spans="1:14">
      <c r="A4" s="249"/>
      <c r="B4" s="249"/>
      <c r="C4" s="260"/>
      <c r="D4" s="261"/>
      <c r="E4" s="249" t="s">
        <v>34</v>
      </c>
      <c r="F4" s="249" t="s">
        <v>115</v>
      </c>
      <c r="G4" s="249" t="s">
        <v>116</v>
      </c>
      <c r="H4" s="262" t="s">
        <v>117</v>
      </c>
      <c r="I4" s="262" t="s">
        <v>76</v>
      </c>
      <c r="J4" s="262" t="s">
        <v>118</v>
      </c>
      <c r="K4" s="262" t="s">
        <v>119</v>
      </c>
      <c r="L4" s="262" t="s">
        <v>120</v>
      </c>
      <c r="M4" s="260"/>
      <c r="N4" s="249"/>
    </row>
    <row r="5" ht="14.25" spans="1:14">
      <c r="A5" s="263">
        <v>1</v>
      </c>
      <c r="B5" s="264"/>
      <c r="C5" s="264"/>
      <c r="D5" s="265"/>
      <c r="E5" s="265"/>
      <c r="F5" s="265"/>
      <c r="G5" s="265"/>
      <c r="H5" s="265"/>
      <c r="I5" s="265"/>
      <c r="J5" s="265"/>
      <c r="K5" s="265"/>
      <c r="L5" s="265">
        <f>SUM(H5:K5)</f>
        <v>0</v>
      </c>
      <c r="M5" s="265">
        <f>E5-D5</f>
        <v>0</v>
      </c>
      <c r="N5" s="265"/>
    </row>
    <row r="6" ht="14.25" spans="1:16">
      <c r="A6" s="263">
        <v>2</v>
      </c>
      <c r="B6" s="264"/>
      <c r="C6" s="264"/>
      <c r="D6" s="265"/>
      <c r="E6" s="265"/>
      <c r="F6" s="265"/>
      <c r="G6" s="265"/>
      <c r="H6" s="265"/>
      <c r="I6" s="265"/>
      <c r="J6" s="265"/>
      <c r="K6" s="265"/>
      <c r="L6" s="265">
        <f t="shared" ref="L6:L29" si="0">SUM(H6:K6)</f>
        <v>0</v>
      </c>
      <c r="M6" s="265">
        <f t="shared" ref="M6:M29" si="1">E6-D6</f>
        <v>0</v>
      </c>
      <c r="N6" s="265"/>
      <c r="P6" s="20"/>
    </row>
    <row r="7" ht="14.25" spans="1:18">
      <c r="A7" s="263">
        <v>3</v>
      </c>
      <c r="B7" s="264"/>
      <c r="C7" s="264"/>
      <c r="D7" s="265"/>
      <c r="E7" s="265"/>
      <c r="F7" s="265"/>
      <c r="G7" s="265"/>
      <c r="H7" s="265"/>
      <c r="I7" s="265"/>
      <c r="J7" s="265"/>
      <c r="K7" s="265"/>
      <c r="L7" s="265">
        <f t="shared" si="0"/>
        <v>0</v>
      </c>
      <c r="M7" s="265">
        <f t="shared" si="1"/>
        <v>0</v>
      </c>
      <c r="N7" s="265"/>
      <c r="P7" s="20"/>
      <c r="Q7" s="21"/>
      <c r="R7" s="21"/>
    </row>
    <row r="8" ht="14.25" spans="1:18">
      <c r="A8" s="263">
        <v>4</v>
      </c>
      <c r="B8" s="264"/>
      <c r="C8" s="264"/>
      <c r="D8" s="265"/>
      <c r="E8" s="265"/>
      <c r="F8" s="265"/>
      <c r="G8" s="265"/>
      <c r="H8" s="265"/>
      <c r="I8" s="265"/>
      <c r="J8" s="265"/>
      <c r="K8" s="265"/>
      <c r="L8" s="265">
        <f t="shared" si="0"/>
        <v>0</v>
      </c>
      <c r="M8" s="265">
        <f t="shared" si="1"/>
        <v>0</v>
      </c>
      <c r="N8" s="265"/>
      <c r="P8" s="20"/>
      <c r="Q8" s="22"/>
      <c r="R8" s="21"/>
    </row>
    <row r="9" ht="14.25" spans="1:18">
      <c r="A9" s="263">
        <v>5</v>
      </c>
      <c r="B9" s="264"/>
      <c r="C9" s="264"/>
      <c r="D9" s="265"/>
      <c r="E9" s="265"/>
      <c r="F9" s="265"/>
      <c r="G9" s="265"/>
      <c r="H9" s="265"/>
      <c r="I9" s="265"/>
      <c r="J9" s="265"/>
      <c r="K9" s="265"/>
      <c r="L9" s="265">
        <f t="shared" si="0"/>
        <v>0</v>
      </c>
      <c r="M9" s="265">
        <f t="shared" si="1"/>
        <v>0</v>
      </c>
      <c r="N9" s="265"/>
      <c r="P9" s="20"/>
      <c r="Q9" s="23"/>
      <c r="R9" s="21"/>
    </row>
    <row r="10" ht="14.25" spans="1:18">
      <c r="A10" s="263">
        <v>6</v>
      </c>
      <c r="B10" s="264"/>
      <c r="C10" s="264"/>
      <c r="D10" s="265"/>
      <c r="E10" s="265"/>
      <c r="F10" s="265"/>
      <c r="G10" s="265"/>
      <c r="H10" s="265"/>
      <c r="I10" s="265"/>
      <c r="J10" s="265"/>
      <c r="K10" s="265"/>
      <c r="L10" s="265">
        <f t="shared" si="0"/>
        <v>0</v>
      </c>
      <c r="M10" s="265">
        <f t="shared" si="1"/>
        <v>0</v>
      </c>
      <c r="N10" s="265"/>
      <c r="P10" s="20"/>
      <c r="Q10" s="24"/>
      <c r="R10" s="21"/>
    </row>
    <row r="11" ht="14.25" spans="1:18">
      <c r="A11" s="263">
        <v>7</v>
      </c>
      <c r="B11" s="264"/>
      <c r="C11" s="264"/>
      <c r="D11" s="265"/>
      <c r="E11" s="265"/>
      <c r="F11" s="265"/>
      <c r="G11" s="265"/>
      <c r="H11" s="265"/>
      <c r="I11" s="265"/>
      <c r="J11" s="265"/>
      <c r="K11" s="265"/>
      <c r="L11" s="265">
        <f t="shared" si="0"/>
        <v>0</v>
      </c>
      <c r="M11" s="265">
        <f t="shared" si="1"/>
        <v>0</v>
      </c>
      <c r="N11" s="265"/>
      <c r="P11" s="20"/>
      <c r="Q11" s="21"/>
      <c r="R11" s="21"/>
    </row>
    <row r="12" ht="14.25" spans="1:18">
      <c r="A12" s="263">
        <v>8</v>
      </c>
      <c r="B12" s="264"/>
      <c r="C12" s="264"/>
      <c r="D12" s="265"/>
      <c r="E12" s="265"/>
      <c r="F12" s="265"/>
      <c r="G12" s="265"/>
      <c r="H12" s="265"/>
      <c r="I12" s="265"/>
      <c r="J12" s="265"/>
      <c r="K12" s="265"/>
      <c r="L12" s="265">
        <f t="shared" si="0"/>
        <v>0</v>
      </c>
      <c r="M12" s="265">
        <f t="shared" si="1"/>
        <v>0</v>
      </c>
      <c r="N12" s="265"/>
      <c r="P12" s="20"/>
      <c r="Q12" s="21"/>
      <c r="R12" s="21"/>
    </row>
    <row r="13" ht="14.25" spans="1:14">
      <c r="A13" s="263">
        <v>9</v>
      </c>
      <c r="B13" s="264"/>
      <c r="C13" s="264"/>
      <c r="D13" s="265"/>
      <c r="E13" s="265"/>
      <c r="F13" s="265"/>
      <c r="G13" s="265"/>
      <c r="H13" s="265"/>
      <c r="I13" s="265"/>
      <c r="J13" s="265"/>
      <c r="K13" s="265"/>
      <c r="L13" s="265">
        <f t="shared" si="0"/>
        <v>0</v>
      </c>
      <c r="M13" s="265">
        <f t="shared" si="1"/>
        <v>0</v>
      </c>
      <c r="N13" s="265"/>
    </row>
    <row r="14" ht="14.25" spans="1:14">
      <c r="A14" s="263">
        <v>10</v>
      </c>
      <c r="B14" s="264"/>
      <c r="C14" s="264"/>
      <c r="D14" s="265"/>
      <c r="E14" s="265"/>
      <c r="F14" s="265"/>
      <c r="G14" s="265"/>
      <c r="H14" s="265"/>
      <c r="I14" s="265"/>
      <c r="J14" s="265"/>
      <c r="K14" s="265"/>
      <c r="L14" s="265">
        <f t="shared" si="0"/>
        <v>0</v>
      </c>
      <c r="M14" s="265">
        <f t="shared" si="1"/>
        <v>0</v>
      </c>
      <c r="N14" s="265"/>
    </row>
    <row r="15" ht="14.25" spans="1:14">
      <c r="A15" s="263">
        <v>11</v>
      </c>
      <c r="B15" s="264"/>
      <c r="C15" s="264"/>
      <c r="D15" s="265"/>
      <c r="E15" s="265"/>
      <c r="F15" s="265"/>
      <c r="G15" s="265"/>
      <c r="H15" s="265"/>
      <c r="I15" s="265"/>
      <c r="J15" s="265"/>
      <c r="K15" s="265"/>
      <c r="L15" s="265">
        <f t="shared" si="0"/>
        <v>0</v>
      </c>
      <c r="M15" s="265">
        <f t="shared" si="1"/>
        <v>0</v>
      </c>
      <c r="N15" s="265"/>
    </row>
    <row r="16" ht="14.25" spans="1:14">
      <c r="A16" s="263">
        <v>12</v>
      </c>
      <c r="B16" s="264"/>
      <c r="C16" s="264"/>
      <c r="D16" s="265"/>
      <c r="E16" s="265"/>
      <c r="F16" s="265"/>
      <c r="G16" s="265"/>
      <c r="H16" s="265"/>
      <c r="I16" s="265"/>
      <c r="J16" s="265"/>
      <c r="K16" s="265"/>
      <c r="L16" s="265">
        <f t="shared" si="0"/>
        <v>0</v>
      </c>
      <c r="M16" s="265">
        <f t="shared" si="1"/>
        <v>0</v>
      </c>
      <c r="N16" s="265"/>
    </row>
    <row r="17" ht="14.25" spans="1:14">
      <c r="A17" s="263">
        <v>13</v>
      </c>
      <c r="B17" s="264"/>
      <c r="C17" s="264"/>
      <c r="D17" s="265"/>
      <c r="E17" s="265"/>
      <c r="F17" s="265"/>
      <c r="G17" s="265"/>
      <c r="H17" s="265"/>
      <c r="I17" s="265"/>
      <c r="J17" s="265"/>
      <c r="K17" s="265"/>
      <c r="L17" s="265">
        <f t="shared" si="0"/>
        <v>0</v>
      </c>
      <c r="M17" s="265">
        <f t="shared" si="1"/>
        <v>0</v>
      </c>
      <c r="N17" s="265"/>
    </row>
    <row r="18" ht="14.25" spans="1:14">
      <c r="A18" s="263">
        <v>14</v>
      </c>
      <c r="B18" s="264"/>
      <c r="C18" s="264"/>
      <c r="D18" s="265"/>
      <c r="E18" s="265"/>
      <c r="F18" s="265"/>
      <c r="G18" s="265"/>
      <c r="H18" s="265"/>
      <c r="I18" s="265"/>
      <c r="J18" s="265"/>
      <c r="K18" s="265"/>
      <c r="L18" s="265">
        <f t="shared" si="0"/>
        <v>0</v>
      </c>
      <c r="M18" s="265">
        <f t="shared" si="1"/>
        <v>0</v>
      </c>
      <c r="N18" s="265"/>
    </row>
    <row r="19" ht="14.25" spans="1:14">
      <c r="A19" s="263">
        <v>15</v>
      </c>
      <c r="B19" s="264"/>
      <c r="C19" s="264"/>
      <c r="D19" s="265"/>
      <c r="E19" s="265"/>
      <c r="F19" s="265"/>
      <c r="G19" s="265"/>
      <c r="H19" s="265"/>
      <c r="I19" s="265"/>
      <c r="J19" s="265"/>
      <c r="K19" s="265"/>
      <c r="L19" s="265">
        <f t="shared" si="0"/>
        <v>0</v>
      </c>
      <c r="M19" s="265">
        <f t="shared" si="1"/>
        <v>0</v>
      </c>
      <c r="N19" s="265"/>
    </row>
    <row r="20" ht="14.25" spans="1:14">
      <c r="A20" s="263">
        <v>16</v>
      </c>
      <c r="B20" s="264"/>
      <c r="C20" s="264"/>
      <c r="D20" s="265"/>
      <c r="E20" s="265"/>
      <c r="F20" s="265"/>
      <c r="G20" s="265"/>
      <c r="H20" s="265"/>
      <c r="I20" s="265"/>
      <c r="J20" s="265"/>
      <c r="K20" s="265"/>
      <c r="L20" s="265">
        <f t="shared" si="0"/>
        <v>0</v>
      </c>
      <c r="M20" s="265">
        <f t="shared" si="1"/>
        <v>0</v>
      </c>
      <c r="N20" s="265"/>
    </row>
    <row r="21" ht="14.25" spans="1:14">
      <c r="A21" s="263">
        <v>17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>
        <f t="shared" si="0"/>
        <v>0</v>
      </c>
      <c r="M21" s="265">
        <f t="shared" si="1"/>
        <v>0</v>
      </c>
      <c r="N21" s="265"/>
    </row>
    <row r="22" ht="14.25" spans="1:14">
      <c r="A22" s="263">
        <v>18</v>
      </c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>
        <f t="shared" si="0"/>
        <v>0</v>
      </c>
      <c r="M22" s="265">
        <f t="shared" si="1"/>
        <v>0</v>
      </c>
      <c r="N22" s="265"/>
    </row>
    <row r="23" ht="14.25" spans="1:14">
      <c r="A23" s="263">
        <v>19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>
        <f t="shared" si="0"/>
        <v>0</v>
      </c>
      <c r="M23" s="265">
        <f t="shared" si="1"/>
        <v>0</v>
      </c>
      <c r="N23" s="265"/>
    </row>
    <row r="24" ht="14.25" spans="1:14">
      <c r="A24" s="263">
        <v>20</v>
      </c>
      <c r="B24" s="265"/>
      <c r="C24" s="265"/>
      <c r="D24" s="162"/>
      <c r="E24" s="162"/>
      <c r="F24" s="265"/>
      <c r="G24" s="265"/>
      <c r="H24" s="265"/>
      <c r="I24" s="265"/>
      <c r="J24" s="265"/>
      <c r="K24" s="265"/>
      <c r="L24" s="265">
        <f t="shared" si="0"/>
        <v>0</v>
      </c>
      <c r="M24" s="265">
        <f t="shared" si="1"/>
        <v>0</v>
      </c>
      <c r="N24" s="265"/>
    </row>
    <row r="25" ht="14.25" spans="1:14">
      <c r="A25" s="263">
        <v>21</v>
      </c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>
        <f t="shared" si="0"/>
        <v>0</v>
      </c>
      <c r="M25" s="265">
        <f t="shared" si="1"/>
        <v>0</v>
      </c>
      <c r="N25" s="265"/>
    </row>
    <row r="26" ht="14.25" spans="1:14">
      <c r="A26" s="263">
        <v>22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>
        <f t="shared" si="0"/>
        <v>0</v>
      </c>
      <c r="M26" s="265">
        <f t="shared" si="1"/>
        <v>0</v>
      </c>
      <c r="N26" s="265"/>
    </row>
    <row r="27" ht="14.25" spans="1:14">
      <c r="A27" s="263">
        <v>23</v>
      </c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>
        <f t="shared" si="0"/>
        <v>0</v>
      </c>
      <c r="M27" s="265">
        <f t="shared" si="1"/>
        <v>0</v>
      </c>
      <c r="N27" s="265"/>
    </row>
    <row r="28" ht="14.25" spans="1:14">
      <c r="A28" s="263">
        <v>24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>
        <f t="shared" si="0"/>
        <v>0</v>
      </c>
      <c r="M28" s="265">
        <f t="shared" si="1"/>
        <v>0</v>
      </c>
      <c r="N28" s="265"/>
    </row>
    <row r="29" ht="14.25" spans="1:14">
      <c r="A29" s="263">
        <v>25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>
        <f t="shared" si="0"/>
        <v>0</v>
      </c>
      <c r="M29" s="265">
        <f t="shared" si="1"/>
        <v>0</v>
      </c>
      <c r="N29" s="265"/>
    </row>
    <row r="30" s="7" customFormat="1" ht="14.25" spans="1:14">
      <c r="A30" s="263" t="s">
        <v>121</v>
      </c>
      <c r="B30" s="263"/>
      <c r="C30" s="263"/>
      <c r="D30" s="265">
        <f>SUM(D5:D29)</f>
        <v>0</v>
      </c>
      <c r="E30" s="265">
        <f>SUM(E5:E29)</f>
        <v>0</v>
      </c>
      <c r="F30" s="265">
        <f t="shared" ref="F30:M30" si="2">SUM(F5:F29)</f>
        <v>0</v>
      </c>
      <c r="G30" s="265">
        <f t="shared" si="2"/>
        <v>0</v>
      </c>
      <c r="H30" s="265">
        <f t="shared" si="2"/>
        <v>0</v>
      </c>
      <c r="I30" s="265">
        <f t="shared" si="2"/>
        <v>0</v>
      </c>
      <c r="J30" s="265">
        <f t="shared" si="2"/>
        <v>0</v>
      </c>
      <c r="K30" s="265">
        <f t="shared" si="2"/>
        <v>0</v>
      </c>
      <c r="L30" s="265">
        <f t="shared" si="2"/>
        <v>0</v>
      </c>
      <c r="M30" s="265">
        <f t="shared" si="2"/>
        <v>0</v>
      </c>
      <c r="N30" s="265"/>
    </row>
    <row r="31" s="7" customFormat="1" ht="14.25" spans="1:14">
      <c r="A31" s="266"/>
      <c r="B31" s="266"/>
      <c r="C31" s="266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="7" customFormat="1" ht="14.25" spans="1:20">
      <c r="A32" s="250" t="e">
        <f>#REF!</f>
        <v>#REF!</v>
      </c>
      <c r="B32" s="250"/>
      <c r="C32" s="267" t="e">
        <f>#REF!</f>
        <v>#REF!</v>
      </c>
      <c r="D32" s="267"/>
      <c r="E32" s="267" t="s">
        <v>98</v>
      </c>
      <c r="F32" s="5"/>
      <c r="G32" s="251" t="s">
        <v>122</v>
      </c>
      <c r="H32" s="251"/>
      <c r="I32" s="251"/>
      <c r="J32" s="251" t="s">
        <v>98</v>
      </c>
      <c r="K32" s="5"/>
      <c r="L32" s="5"/>
      <c r="M32" s="5"/>
      <c r="N32" s="252" t="s">
        <v>123</v>
      </c>
      <c r="O32" s="252"/>
      <c r="P32" s="252"/>
      <c r="Q32" s="252"/>
      <c r="R32" s="252"/>
      <c r="S32" s="252"/>
      <c r="T32" s="252"/>
    </row>
    <row r="33" spans="1:14">
      <c r="A33" s="268"/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</row>
    <row r="35" spans="10:10">
      <c r="J35" s="271"/>
    </row>
    <row r="36" spans="10:10">
      <c r="J36" s="271"/>
    </row>
    <row r="37" ht="20.25" spans="10:10">
      <c r="J37" s="272"/>
    </row>
    <row r="38" spans="10:10">
      <c r="J38" s="271"/>
    </row>
    <row r="39" spans="10:10">
      <c r="J39" s="271"/>
    </row>
    <row r="40" spans="10:10">
      <c r="J40" s="271"/>
    </row>
    <row r="41" spans="10:10">
      <c r="J41" s="271"/>
    </row>
    <row r="42" spans="10:10">
      <c r="J42" s="271"/>
    </row>
    <row r="43" spans="10:10">
      <c r="J43" s="271"/>
    </row>
  </sheetData>
  <mergeCells count="13">
    <mergeCell ref="A1:N1"/>
    <mergeCell ref="A2:B2"/>
    <mergeCell ref="G2:N2"/>
    <mergeCell ref="F3:G3"/>
    <mergeCell ref="H3:L3"/>
    <mergeCell ref="A30:B30"/>
    <mergeCell ref="A32:B32"/>
    <mergeCell ref="A3:A4"/>
    <mergeCell ref="B3:B4"/>
    <mergeCell ref="C3:C4"/>
    <mergeCell ref="D3:D4"/>
    <mergeCell ref="M3:M4"/>
    <mergeCell ref="N3:N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pane ySplit="3" topLeftCell="A4" activePane="bottomLeft" state="frozen"/>
      <selection/>
      <selection pane="bottomLeft" activeCell="F14" sqref="F14"/>
    </sheetView>
  </sheetViews>
  <sheetFormatPr defaultColWidth="9" defaultRowHeight="13.5"/>
  <cols>
    <col min="1" max="1" width="7.25" customWidth="1"/>
    <col min="2" max="2" width="19.125" customWidth="1"/>
    <col min="3" max="3" width="10" customWidth="1"/>
    <col min="4" max="4" width="7.25" customWidth="1"/>
    <col min="5" max="5" width="16.125" customWidth="1"/>
    <col min="6" max="6" width="10" customWidth="1"/>
    <col min="7" max="7" width="13" customWidth="1"/>
    <col min="8" max="8" width="19.125" customWidth="1"/>
    <col min="9" max="9" width="13" customWidth="1"/>
    <col min="10" max="11" width="10" customWidth="1"/>
  </cols>
  <sheetData>
    <row r="1" ht="49.5" customHeight="1" spans="1:11">
      <c r="A1" s="2" t="s">
        <v>124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158" t="e">
        <f>#REF!</f>
        <v>#REF!</v>
      </c>
      <c r="B2" s="158"/>
      <c r="C2" s="5"/>
      <c r="D2" s="6"/>
      <c r="E2" s="7"/>
      <c r="F2" s="8" t="e">
        <f>#REF!</f>
        <v>#REF!</v>
      </c>
      <c r="G2" s="8"/>
      <c r="H2" s="8"/>
      <c r="I2" s="8"/>
      <c r="J2" s="8"/>
      <c r="K2" s="8" t="s">
        <v>125</v>
      </c>
    </row>
    <row r="3" ht="14.25" spans="1:11">
      <c r="A3" s="249" t="s">
        <v>1</v>
      </c>
      <c r="B3" s="249" t="s">
        <v>126</v>
      </c>
      <c r="C3" s="249" t="s">
        <v>92</v>
      </c>
      <c r="D3" s="249" t="s">
        <v>127</v>
      </c>
      <c r="E3" s="249" t="s">
        <v>128</v>
      </c>
      <c r="F3" s="249" t="s">
        <v>129</v>
      </c>
      <c r="G3" s="249" t="s">
        <v>130</v>
      </c>
      <c r="H3" s="249" t="s">
        <v>131</v>
      </c>
      <c r="I3" s="249" t="s">
        <v>132</v>
      </c>
      <c r="J3" s="249" t="s">
        <v>133</v>
      </c>
      <c r="K3" s="249" t="s">
        <v>24</v>
      </c>
    </row>
    <row r="4" ht="20.25" spans="1:12">
      <c r="A4" s="254">
        <v>1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0"/>
    </row>
    <row r="5" ht="20.25" spans="1:14">
      <c r="A5" s="254">
        <v>2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0"/>
      <c r="M5" s="21"/>
      <c r="N5" s="21"/>
    </row>
    <row r="6" ht="20.25" spans="1:14">
      <c r="A6" s="254">
        <v>3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0"/>
      <c r="M6" s="22"/>
      <c r="N6" s="21"/>
    </row>
    <row r="7" ht="20.25" spans="1:14">
      <c r="A7" s="254">
        <v>4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0"/>
      <c r="M7" s="23"/>
      <c r="N7" s="21"/>
    </row>
    <row r="8" ht="20.25" spans="1:14">
      <c r="A8" s="254">
        <v>5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0"/>
      <c r="M8" s="24"/>
      <c r="N8" s="21"/>
    </row>
    <row r="9" ht="20.25" spans="1:14">
      <c r="A9" s="254">
        <v>6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0"/>
      <c r="M9" s="21"/>
      <c r="N9" s="21"/>
    </row>
    <row r="10" ht="20.25" spans="1:14">
      <c r="A10" s="254">
        <v>7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0"/>
      <c r="M10" s="21"/>
      <c r="N10" s="21"/>
    </row>
    <row r="11" ht="20.25" spans="1:11">
      <c r="A11" s="254">
        <v>8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</row>
    <row r="12" ht="20.25" spans="1:11">
      <c r="A12" s="254">
        <v>9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</row>
    <row r="13" ht="20.25" spans="1:11">
      <c r="A13" s="254">
        <v>10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ht="20.25" spans="1:11">
      <c r="A14" s="254">
        <v>11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</row>
    <row r="17" s="7" customFormat="1" ht="14.25" spans="1:11">
      <c r="A17" s="250" t="e">
        <f>#REF!</f>
        <v>#REF!</v>
      </c>
      <c r="B17" s="250"/>
      <c r="C17" s="5"/>
      <c r="D17" s="5"/>
      <c r="E17" s="251" t="e">
        <f>#REF!</f>
        <v>#REF!</v>
      </c>
      <c r="F17" s="251"/>
      <c r="G17" s="251"/>
      <c r="H17" s="251" t="s">
        <v>98</v>
      </c>
      <c r="I17" s="5"/>
      <c r="J17" s="5"/>
      <c r="K17" s="252" t="s">
        <v>123</v>
      </c>
    </row>
  </sheetData>
  <mergeCells count="3">
    <mergeCell ref="A1:K1"/>
    <mergeCell ref="A2:B2"/>
    <mergeCell ref="A17:B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2019年11月末资产清查（问题及处理意见）汇总</vt:lpstr>
      <vt:lpstr>现金汇总</vt:lpstr>
      <vt:lpstr>货币资金（现金）1</vt:lpstr>
      <vt:lpstr>货币资金（银行存款+其他货币资金）汇总</vt:lpstr>
      <vt:lpstr>货币资金（银行存款+其他货币资金）2</vt:lpstr>
      <vt:lpstr>附件-银行存款余额调节表</vt:lpstr>
      <vt:lpstr>应收票据汇总</vt:lpstr>
      <vt:lpstr>应收票据3</vt:lpstr>
      <vt:lpstr>应收利息4</vt:lpstr>
      <vt:lpstr>应收股利5</vt:lpstr>
      <vt:lpstr>存货盘点说明</vt:lpstr>
      <vt:lpstr>存货--原材料-实仓</vt:lpstr>
      <vt:lpstr>存货--原材料 -虚仓</vt:lpstr>
      <vt:lpstr>存货-仓存修理备件9</vt:lpstr>
      <vt:lpstr>库存-其他10</vt:lpstr>
      <vt:lpstr>库存内-低值易耗品11</vt:lpstr>
      <vt:lpstr>在用周转-低值易耗品12</vt:lpstr>
      <vt:lpstr>存货-委托加工物资 1-2</vt:lpstr>
      <vt:lpstr>产成品-仓存产品14</vt:lpstr>
      <vt:lpstr>存货-库存商品4 </vt:lpstr>
      <vt:lpstr>存货----发出商品</vt:lpstr>
      <vt:lpstr>Sheet1</vt:lpstr>
      <vt:lpstr>长期股权投资汇总</vt:lpstr>
      <vt:lpstr>长期股权投资明细表18</vt:lpstr>
      <vt:lpstr>投资性房地产汇总</vt:lpstr>
      <vt:lpstr>投资性房地产31</vt:lpstr>
      <vt:lpstr>存货-商品房34</vt:lpstr>
      <vt:lpstr>盘点要求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红菩提</cp:lastModifiedBy>
  <dcterms:created xsi:type="dcterms:W3CDTF">2014-11-21T00:45:00Z</dcterms:created>
  <cp:lastPrinted>2019-11-29T03:34:00Z</cp:lastPrinted>
  <dcterms:modified xsi:type="dcterms:W3CDTF">2021-06-22T00:42:56Z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391564243AEA4C618BE88FBC214A55EB</vt:lpwstr>
  </property>
</Properties>
</file>