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670" activeTab="1"/>
  </bookViews>
  <sheets>
    <sheet name="利润表" sheetId="1" r:id="rId1"/>
    <sheet name="资产负债表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6" i="2" l="1"/>
  <c r="E38" i="2" s="1"/>
  <c r="F34" i="2"/>
  <c r="F33" i="2"/>
  <c r="F32" i="2"/>
  <c r="B32" i="2"/>
  <c r="F31" i="2"/>
  <c r="F36" i="2" s="1"/>
  <c r="F38" i="2" s="1"/>
  <c r="C31" i="2"/>
  <c r="F30" i="2"/>
  <c r="C30" i="2"/>
  <c r="C29" i="2"/>
  <c r="C28" i="2"/>
  <c r="C27" i="2"/>
  <c r="C26" i="2"/>
  <c r="C25" i="2"/>
  <c r="C24" i="2"/>
  <c r="C23" i="2"/>
  <c r="C22" i="2"/>
  <c r="C21" i="2"/>
  <c r="C20" i="2"/>
  <c r="C19" i="2"/>
  <c r="C32" i="2" s="1"/>
  <c r="E18" i="2"/>
  <c r="E28" i="2" s="1"/>
  <c r="E39" i="2" s="1"/>
  <c r="F17" i="2"/>
  <c r="F16" i="2"/>
  <c r="C16" i="2"/>
  <c r="F15" i="2"/>
  <c r="C15" i="2"/>
  <c r="F14" i="2"/>
  <c r="C14" i="2"/>
  <c r="F13" i="2"/>
  <c r="C13" i="2"/>
  <c r="F12" i="2"/>
  <c r="F18" i="2" s="1"/>
  <c r="F28" i="2" s="1"/>
  <c r="F39" i="2" s="1"/>
  <c r="C12" i="2"/>
  <c r="F11" i="2"/>
  <c r="C11" i="2"/>
  <c r="F10" i="2"/>
  <c r="C10" i="2"/>
  <c r="C9" i="2"/>
  <c r="C8" i="2"/>
  <c r="C7" i="2"/>
  <c r="C6" i="2"/>
  <c r="C17" i="2" s="1"/>
  <c r="B6" i="2"/>
  <c r="B17" i="2" s="1"/>
  <c r="B39" i="2" s="1"/>
  <c r="F3" i="2"/>
  <c r="C34" i="1"/>
  <c r="C32" i="1"/>
  <c r="C31" i="1"/>
  <c r="C29" i="1"/>
  <c r="C27" i="1"/>
  <c r="B27" i="1"/>
  <c r="C26" i="1"/>
  <c r="B26" i="1"/>
  <c r="C25" i="1"/>
  <c r="B25" i="1"/>
  <c r="B24" i="1"/>
  <c r="B28" i="1" s="1"/>
  <c r="B30" i="1" s="1"/>
  <c r="B33" i="1" s="1"/>
  <c r="C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C9" i="1" s="1"/>
  <c r="B11" i="1"/>
  <c r="C10" i="1"/>
  <c r="B10" i="1"/>
  <c r="B9" i="1"/>
  <c r="C8" i="1"/>
  <c r="C7" i="1"/>
  <c r="C6" i="1" s="1"/>
  <c r="B7" i="1"/>
  <c r="B6" i="1"/>
  <c r="A3" i="1"/>
  <c r="C39" i="2" l="1"/>
  <c r="C24" i="1"/>
  <c r="C28" i="1"/>
  <c r="C30" i="1" s="1"/>
  <c r="C33" i="1" s="1"/>
</calcChain>
</file>

<file path=xl/sharedStrings.xml><?xml version="1.0" encoding="utf-8"?>
<sst xmlns="http://schemas.openxmlformats.org/spreadsheetml/2006/main" count="125" uniqueCount="118">
  <si>
    <t>利润表</t>
  </si>
  <si>
    <t>单位：元</t>
  </si>
  <si>
    <t>项      目</t>
  </si>
  <si>
    <t>月</t>
  </si>
  <si>
    <t>本年累计</t>
  </si>
  <si>
    <t>金额（元）</t>
  </si>
  <si>
    <t>一、营业总收入</t>
  </si>
  <si>
    <t>其中：营业收入</t>
  </si>
  <si>
    <t xml:space="preserve">      返利</t>
  </si>
  <si>
    <t>二、营业总成本</t>
  </si>
  <si>
    <t>其中：营业成本</t>
  </si>
  <si>
    <t xml:space="preserve">      营业税金及附加</t>
  </si>
  <si>
    <t xml:space="preserve">      销售费用</t>
  </si>
  <si>
    <t xml:space="preserve">      管理费用</t>
  </si>
  <si>
    <t xml:space="preserve">      研发费用</t>
  </si>
  <si>
    <t xml:space="preserve">      财务费用</t>
  </si>
  <si>
    <t>其中：利息费用</t>
  </si>
  <si>
    <t xml:space="preserve">      利息收入</t>
  </si>
  <si>
    <t xml:space="preserve">      资产减值损失</t>
  </si>
  <si>
    <t xml:space="preserve">  加：其他收益</t>
  </si>
  <si>
    <t xml:space="preserve">      公允价值变动收益（损失以“一”号填列）</t>
  </si>
  <si>
    <t xml:space="preserve">      投资收益（损失以“一”号填列）</t>
  </si>
  <si>
    <t xml:space="preserve">        其中：对联营企业和合营企业的投资收益</t>
  </si>
  <si>
    <t xml:space="preserve">      资产处置收益（损失以“一”号填列）</t>
  </si>
  <si>
    <t>三、营业利润</t>
  </si>
  <si>
    <t xml:space="preserve">  加：营业外收入</t>
  </si>
  <si>
    <t xml:space="preserve">  减：营业外支出</t>
  </si>
  <si>
    <t xml:space="preserve">    其中：非流动资产处置损失</t>
  </si>
  <si>
    <t>四、利润总额</t>
  </si>
  <si>
    <t xml:space="preserve">  减：所得税费用</t>
  </si>
  <si>
    <t>五、净利润</t>
  </si>
  <si>
    <t>（一）持续经营净利润</t>
  </si>
  <si>
    <t>（二）终止经营净利润</t>
  </si>
  <si>
    <t xml:space="preserve">  归属于母公司所有者的净利润</t>
  </si>
  <si>
    <t xml:space="preserve">  少数股东损益</t>
  </si>
  <si>
    <t>财务负责人：***</t>
  </si>
  <si>
    <t>审核人：***</t>
  </si>
  <si>
    <t>制表人：</t>
    <phoneticPr fontId="5" type="noConversion"/>
  </si>
  <si>
    <t>日期：2020-12</t>
    <phoneticPr fontId="5" type="noConversion"/>
  </si>
  <si>
    <t xml:space="preserve"> 资 产 负 债 表</t>
  </si>
  <si>
    <t>资      产</t>
  </si>
  <si>
    <t>年初余额</t>
  </si>
  <si>
    <t>期末余额</t>
  </si>
  <si>
    <t>负债和所有者权益</t>
  </si>
  <si>
    <t>余额（元）</t>
  </si>
  <si>
    <t>流动资产:</t>
  </si>
  <si>
    <t>流动负债:</t>
  </si>
  <si>
    <t xml:space="preserve">  货币资金</t>
  </si>
  <si>
    <t xml:space="preserve">  短期借款</t>
  </si>
  <si>
    <t>以公允价值计量且其变动计入当期损益的金融资产</t>
  </si>
  <si>
    <t>以公允价值计量且其变动计入当期损益的金融负债</t>
  </si>
  <si>
    <t>衍生金融资产</t>
  </si>
  <si>
    <t>衍生金融负债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</si>
  <si>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</si>
  <si>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</si>
  <si>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</si>
  <si>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</si>
  <si>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预付款项</t>
  </si>
  <si>
    <t xml:space="preserve">  预收款项</t>
  </si>
  <si>
    <t xml:space="preserve">  其他应收款</t>
  </si>
  <si>
    <t xml:space="preserve">  应付职工薪酬</t>
  </si>
  <si>
    <t xml:space="preserve">  存货</t>
  </si>
  <si>
    <t xml:space="preserve">  应交税费</t>
  </si>
  <si>
    <t xml:space="preserve">  持有待售资产</t>
  </si>
  <si>
    <t xml:space="preserve">  其他应付款</t>
  </si>
  <si>
    <t xml:space="preserve">  一年内到期的非流动资产</t>
  </si>
  <si>
    <t xml:space="preserve">  持有待售负债</t>
  </si>
  <si>
    <t xml:space="preserve">  其他流动资产</t>
  </si>
  <si>
    <t xml:space="preserve">  一年内到期的非流动负债</t>
  </si>
  <si>
    <t xml:space="preserve">    流动资产合计</t>
  </si>
  <si>
    <t xml:space="preserve">  其他流动负债</t>
  </si>
  <si>
    <t>非流动资产:</t>
  </si>
  <si>
    <t xml:space="preserve">    流动负债合计</t>
  </si>
  <si>
    <t xml:space="preserve">  可供出售金融资产</t>
  </si>
  <si>
    <t>非流动负债:</t>
  </si>
  <si>
    <t xml:space="preserve">  持有至到期投资</t>
  </si>
  <si>
    <t xml:space="preserve">  长期借款</t>
  </si>
  <si>
    <t xml:space="preserve">  长期应收款</t>
  </si>
  <si>
    <t xml:space="preserve">  应付债券</t>
  </si>
  <si>
    <t xml:space="preserve">  长期股权投资</t>
  </si>
  <si>
    <t xml:space="preserve">  长期应付款</t>
  </si>
  <si>
    <t xml:space="preserve">  投资性房地产</t>
  </si>
  <si>
    <t xml:space="preserve">   预计负债</t>
  </si>
  <si>
    <t xml:space="preserve">  固定资产</t>
  </si>
  <si>
    <t xml:space="preserve">   递延收益</t>
  </si>
  <si>
    <t xml:space="preserve">  在建工程</t>
  </si>
  <si>
    <t xml:space="preserve">   递延所得税负债</t>
  </si>
  <si>
    <t xml:space="preserve">  无形资产</t>
  </si>
  <si>
    <t xml:space="preserve">   其他非流动负债</t>
  </si>
  <si>
    <t xml:space="preserve">  开发支出</t>
  </si>
  <si>
    <t xml:space="preserve">    非流动负债合计</t>
  </si>
  <si>
    <t xml:space="preserve">  商誉</t>
  </si>
  <si>
    <t xml:space="preserve">      负债合计</t>
  </si>
  <si>
    <t xml:space="preserve">  长期待摊费用</t>
  </si>
  <si>
    <t>所有者权益:</t>
  </si>
  <si>
    <t xml:space="preserve">  递延所得税资产</t>
  </si>
  <si>
    <t xml:space="preserve">   实收资本</t>
  </si>
  <si>
    <t xml:space="preserve">  其他非流动资产</t>
  </si>
  <si>
    <t xml:space="preserve">   资本公积</t>
  </si>
  <si>
    <t xml:space="preserve">    非流动资产合计</t>
  </si>
  <si>
    <t xml:space="preserve">   盈余公积</t>
  </si>
  <si>
    <t xml:space="preserve">  其他综合收益</t>
  </si>
  <si>
    <t xml:space="preserve">   未分配利润</t>
  </si>
  <si>
    <t xml:space="preserve">   外币报表折算差额</t>
  </si>
  <si>
    <t xml:space="preserve">  归属于母公司所有者权益合计</t>
  </si>
  <si>
    <t xml:space="preserve">   少数股东权益</t>
  </si>
  <si>
    <t xml:space="preserve">      所有者权益合计</t>
  </si>
  <si>
    <t xml:space="preserve">      资产总计</t>
  </si>
  <si>
    <t xml:space="preserve"> 负债和所有者权益总计</t>
  </si>
  <si>
    <t/>
  </si>
  <si>
    <t>注:根据集团要求调整报表年初数   借:其他应收款-华泰汽车集团有限公司 336050871.08元;贷:利润分配:未分配利润  336050871.08元</t>
  </si>
  <si>
    <t>调整8月报表年初数(2012.8月26-2403号):  借:其他应付款  12635元;  贷:未分配利润:12635元</t>
  </si>
  <si>
    <t>备注:2013年11月调整存货差异报表年初数    借:未分配利润10520527.02元,贷:存货 10520527.02元</t>
  </si>
  <si>
    <t>编制单位：</t>
    <phoneticPr fontId="5" type="noConversion"/>
  </si>
  <si>
    <t>日期：2020-12-30</t>
    <phoneticPr fontId="5" type="noConversion"/>
  </si>
  <si>
    <t>财务负责人：</t>
    <phoneticPr fontId="5" type="noConversion"/>
  </si>
  <si>
    <t>审核人：</t>
    <phoneticPr fontId="5" type="noConversion"/>
  </si>
  <si>
    <t>制表人：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</si>
</sst>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-F800]dddd\,\ mmmm\ dd\,\ yyyy"/>
    <numFmt numFmtId="178" formatCode="yyyy&quot;年&quot;m&quot;月&quot;;@"/>
    <numFmt numFmtId="179" formatCode="0.00_);[Red]\(0.00\)"/>
    <numFmt numFmtId="181" formatCode="yyyy&quot;年&quot;m&quot;月&quot;d&quot;日&quot;;@"/>
    <numFmt numFmtId="182" formatCode="#,##0.00_ 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0"/>
      <name val="宋体"/>
      <family val="3"/>
      <charset val="134"/>
      <scheme val="minor"/>
    </font>
    <font>
      <sz val="10"/>
      <name val="宋体"/>
      <family val="3"/>
      <charset val="134"/>
    </font>
    <font>
      <sz val="13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仿宋_GB2312"/>
      <charset val="134"/>
    </font>
    <font>
      <b/>
      <sz val="12"/>
      <name val="Times New Roman"/>
      <family val="1"/>
    </font>
    <font>
      <sz val="12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8"/>
      <name val="微软雅黑"/>
      <family val="2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2" fillId="0" borderId="0" applyProtection="0"/>
    <xf numFmtId="176" fontId="2" fillId="0" borderId="0" applyProtection="0"/>
    <xf numFmtId="176" fontId="2" fillId="0" borderId="0">
      <alignment vertical="center"/>
    </xf>
    <xf numFmtId="176" fontId="2" fillId="0" borderId="0" applyProtection="0"/>
    <xf numFmtId="176" fontId="2" fillId="0" borderId="0"/>
    <xf numFmtId="176" fontId="2" fillId="0" borderId="0"/>
  </cellStyleXfs>
  <cellXfs count="55">
    <xf numFmtId="0" fontId="0" fillId="0" borderId="0" xfId="0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2" fillId="0" borderId="0" xfId="2" applyNumberFormat="1" applyFont="1" applyFill="1" applyBorder="1" applyAlignment="1">
      <alignment vertical="center" wrapText="1"/>
    </xf>
    <xf numFmtId="178" fontId="2" fillId="0" borderId="0" xfId="1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horizontal="right" vertical="center" wrapText="1"/>
    </xf>
    <xf numFmtId="176" fontId="2" fillId="0" borderId="1" xfId="3" applyNumberFormat="1" applyFont="1" applyFill="1" applyBorder="1" applyAlignment="1"/>
    <xf numFmtId="43" fontId="2" fillId="0" borderId="2" xfId="1" applyFont="1" applyFill="1" applyBorder="1" applyAlignment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vertical="center" wrapText="1"/>
    </xf>
    <xf numFmtId="43" fontId="6" fillId="0" borderId="3" xfId="1" applyFont="1" applyFill="1" applyBorder="1" applyAlignment="1">
      <alignment vertical="center" wrapText="1"/>
    </xf>
    <xf numFmtId="176" fontId="2" fillId="0" borderId="2" xfId="2" applyNumberFormat="1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176" fontId="6" fillId="0" borderId="2" xfId="2" applyNumberFormat="1" applyFont="1" applyFill="1" applyBorder="1" applyAlignment="1">
      <alignment vertical="center" wrapText="1"/>
    </xf>
    <xf numFmtId="43" fontId="6" fillId="0" borderId="2" xfId="1" applyFont="1" applyFill="1" applyBorder="1" applyAlignment="1">
      <alignment vertical="center" wrapText="1"/>
    </xf>
    <xf numFmtId="179" fontId="6" fillId="0" borderId="2" xfId="1" applyNumberFormat="1" applyFont="1" applyFill="1" applyBorder="1" applyAlignment="1">
      <alignment vertical="center" wrapText="1"/>
    </xf>
    <xf numFmtId="179" fontId="2" fillId="0" borderId="2" xfId="1" applyNumberFormat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79" fontId="2" fillId="0" borderId="0" xfId="1" applyNumberFormat="1" applyFont="1" applyFill="1" applyBorder="1" applyAlignment="1">
      <alignment vertical="center" wrapText="1"/>
    </xf>
    <xf numFmtId="2" fontId="7" fillId="0" borderId="0" xfId="4" applyNumberFormat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vertical="center"/>
    </xf>
    <xf numFmtId="176" fontId="3" fillId="2" borderId="0" xfId="3" applyNumberFormat="1" applyFont="1" applyFill="1" applyBorder="1" applyAlignment="1">
      <alignment horizontal="center"/>
    </xf>
    <xf numFmtId="176" fontId="9" fillId="2" borderId="0" xfId="2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181" fontId="9" fillId="2" borderId="0" xfId="1" applyNumberFormat="1" applyFont="1" applyFill="1" applyBorder="1" applyAlignment="1">
      <alignment vertical="center"/>
    </xf>
    <xf numFmtId="43" fontId="10" fillId="2" borderId="0" xfId="1" applyFont="1" applyFill="1" applyBorder="1" applyAlignment="1">
      <alignment horizontal="right" vertical="center"/>
    </xf>
    <xf numFmtId="176" fontId="6" fillId="2" borderId="2" xfId="3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vertical="center" shrinkToFit="1"/>
    </xf>
    <xf numFmtId="43" fontId="11" fillId="2" borderId="2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 shrinkToFit="1"/>
    </xf>
    <xf numFmtId="182" fontId="12" fillId="2" borderId="2" xfId="0" applyNumberFormat="1" applyFont="1" applyFill="1" applyBorder="1" applyAlignment="1">
      <alignment horizontal="left" vertical="center" wrapText="1" indent="1"/>
    </xf>
    <xf numFmtId="0" fontId="0" fillId="2" borderId="2" xfId="0" applyFill="1" applyBorder="1">
      <alignment vertical="center"/>
    </xf>
    <xf numFmtId="179" fontId="11" fillId="2" borderId="2" xfId="1" applyNumberFormat="1" applyFont="1" applyFill="1" applyBorder="1" applyAlignment="1">
      <alignment vertical="center"/>
    </xf>
    <xf numFmtId="176" fontId="6" fillId="2" borderId="2" xfId="5" applyNumberFormat="1" applyFont="1" applyFill="1" applyBorder="1" applyAlignment="1">
      <alignment vertical="center"/>
    </xf>
    <xf numFmtId="43" fontId="13" fillId="2" borderId="2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 shrinkToFit="1"/>
    </xf>
    <xf numFmtId="176" fontId="2" fillId="2" borderId="2" xfId="2" applyNumberFormat="1" applyFont="1" applyFill="1" applyBorder="1" applyAlignment="1">
      <alignment vertical="center"/>
    </xf>
    <xf numFmtId="176" fontId="2" fillId="2" borderId="2" xfId="5" applyNumberFormat="1" applyFont="1" applyFill="1" applyBorder="1" applyAlignment="1">
      <alignment vertical="center"/>
    </xf>
    <xf numFmtId="179" fontId="13" fillId="2" borderId="2" xfId="1" applyNumberFormat="1" applyFont="1" applyFill="1" applyBorder="1" applyAlignment="1">
      <alignment vertical="center"/>
    </xf>
    <xf numFmtId="2" fontId="7" fillId="2" borderId="0" xfId="4" applyNumberFormat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vertical="center"/>
    </xf>
    <xf numFmtId="43" fontId="7" fillId="2" borderId="0" xfId="1" applyFont="1" applyFill="1" applyBorder="1" applyAlignment="1">
      <alignment horizontal="left" vertical="center"/>
    </xf>
    <xf numFmtId="43" fontId="14" fillId="2" borderId="0" xfId="1" applyFont="1" applyFill="1" applyAlignment="1">
      <alignment vertical="center"/>
    </xf>
    <xf numFmtId="0" fontId="0" fillId="2" borderId="0" xfId="0" applyFill="1" applyBorder="1">
      <alignment vertical="center"/>
    </xf>
    <xf numFmtId="176" fontId="15" fillId="2" borderId="0" xfId="0" applyNumberFormat="1" applyFont="1" applyFill="1" applyAlignment="1">
      <alignment vertical="center"/>
    </xf>
    <xf numFmtId="176" fontId="16" fillId="2" borderId="0" xfId="6" applyNumberFormat="1" applyFont="1" applyFill="1" applyAlignment="1">
      <alignment horizontal="center" vertical="center"/>
    </xf>
    <xf numFmtId="43" fontId="16" fillId="2" borderId="0" xfId="6" applyNumberFormat="1" applyFont="1" applyFill="1" applyAlignment="1">
      <alignment vertical="center"/>
    </xf>
    <xf numFmtId="0" fontId="17" fillId="2" borderId="0" xfId="0" applyFont="1" applyFill="1">
      <alignment vertical="center"/>
    </xf>
    <xf numFmtId="176" fontId="8" fillId="2" borderId="0" xfId="2" applyNumberFormat="1" applyFont="1" applyFill="1" applyBorder="1" applyAlignment="1">
      <alignment vertical="center"/>
    </xf>
    <xf numFmtId="176" fontId="8" fillId="2" borderId="4" xfId="7" applyFont="1" applyFill="1" applyBorder="1" applyAlignment="1">
      <alignment horizontal="left" vertical="center" indent="1"/>
    </xf>
  </cellXfs>
  <cellStyles count="8">
    <cellStyle name="3232" xfId="6"/>
    <cellStyle name="3232 14 2 2 10" xfId="7"/>
    <cellStyle name="常规" xfId="0" builtinId="0"/>
    <cellStyle name="常规 13 3 10" xfId="3"/>
    <cellStyle name="常规 2 10" xfId="4"/>
    <cellStyle name="常规 2 2 2 10" xfId="5"/>
    <cellStyle name="常规_新建 Microsoft Excel 工作表 2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84;&#23450;&#33635;\A2020&#24180;&#25253;&#34920;\202012&#26376;\&#20250;&#35745;&#25253;&#34920;2020&#24180;&#27169;&#29256;--&#26368;&#26032;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表目录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利润实现变动分析表09"/>
      <sheetName val="货币资金明细表9"/>
      <sheetName val="内部往来余额表10"/>
      <sheetName val="内部关联交易明细表11"/>
      <sheetName val="应收账款明细12"/>
      <sheetName val="应收票据明细表13"/>
      <sheetName val="预付账款明细表14"/>
      <sheetName val="其他应收账款明细15"/>
      <sheetName val="存货明细表16"/>
      <sheetName val="固定资产明细表17"/>
      <sheetName val="在建工程明细表18"/>
      <sheetName val="无形资产明细表19"/>
      <sheetName val="开发支出明细表20"/>
      <sheetName val="短期借款明细表21"/>
      <sheetName val="应付票据明细表22"/>
      <sheetName val="应付账款明细表23"/>
      <sheetName val="预收账款明细表24"/>
      <sheetName val="其他应付款明细表25"/>
      <sheetName val="应付职工薪酬26"/>
      <sheetName val="应交税费27"/>
      <sheetName val="长期股权投资明细表28"/>
      <sheetName val="长期应付款明细表29"/>
      <sheetName val="实收资本明细表30"/>
      <sheetName val="以前年度损益调整明细表31"/>
      <sheetName val="内部往来余额调节表32"/>
      <sheetName val="销售毛利表33"/>
      <sheetName val="2020年预算与实际比较34"/>
      <sheetName val="34-1销售费用附表1、三包费用明细表"/>
      <sheetName val="34-2销售费用附表2、运费"/>
      <sheetName val="汇算清缴35"/>
      <sheetName val="Sheet1"/>
    </sheetNames>
    <sheetDataSet>
      <sheetData sheetId="0"/>
      <sheetData sheetId="1">
        <row r="2">
          <cell r="A2" t="str">
            <v>编制单位：</v>
          </cell>
        </row>
      </sheetData>
      <sheetData sheetId="2"/>
      <sheetData sheetId="3"/>
      <sheetData sheetId="4">
        <row r="6">
          <cell r="B6">
            <v>8258603.6799999997</v>
          </cell>
          <cell r="N6">
            <v>2506551.38</v>
          </cell>
        </row>
        <row r="9">
          <cell r="N9">
            <v>3154064</v>
          </cell>
        </row>
        <row r="10">
          <cell r="N10">
            <v>858200.77</v>
          </cell>
        </row>
        <row r="11">
          <cell r="N11">
            <v>1038786.43</v>
          </cell>
        </row>
        <row r="12">
          <cell r="N12">
            <v>423839.19</v>
          </cell>
        </row>
        <row r="13">
          <cell r="N13">
            <v>3658033.32</v>
          </cell>
        </row>
        <row r="24">
          <cell r="N24">
            <v>5505332.0599999996</v>
          </cell>
        </row>
        <row r="25">
          <cell r="N25">
            <v>-17699.12</v>
          </cell>
        </row>
        <row r="29">
          <cell r="N29">
            <v>437552.38</v>
          </cell>
        </row>
        <row r="42">
          <cell r="N42">
            <v>17256121.890000001</v>
          </cell>
        </row>
        <row r="44">
          <cell r="N44">
            <v>178743.88</v>
          </cell>
        </row>
        <row r="45">
          <cell r="N45">
            <v>-1378232.14</v>
          </cell>
        </row>
        <row r="46">
          <cell r="N46">
            <v>9189141.6099999994</v>
          </cell>
        </row>
        <row r="62">
          <cell r="N62">
            <v>12250000</v>
          </cell>
        </row>
        <row r="66">
          <cell r="N66">
            <v>-19931114.829999998</v>
          </cell>
        </row>
      </sheetData>
      <sheetData sheetId="5">
        <row r="6">
          <cell r="B6">
            <v>47206765.940000005</v>
          </cell>
          <cell r="N6">
            <v>3604158.02</v>
          </cell>
        </row>
        <row r="7">
          <cell r="B7">
            <v>0</v>
          </cell>
        </row>
        <row r="9">
          <cell r="B9">
            <v>51172891.550000004</v>
          </cell>
          <cell r="N9">
            <v>2124748.27</v>
          </cell>
        </row>
        <row r="10">
          <cell r="B10">
            <v>17599.57</v>
          </cell>
          <cell r="N10">
            <v>7194.87</v>
          </cell>
        </row>
        <row r="11">
          <cell r="B11">
            <v>381572.75000000012</v>
          </cell>
          <cell r="N11">
            <v>33723.120000000003</v>
          </cell>
        </row>
        <row r="12">
          <cell r="B12">
            <v>3280425.2300000004</v>
          </cell>
          <cell r="N12">
            <v>282760</v>
          </cell>
        </row>
        <row r="13">
          <cell r="B13">
            <v>0</v>
          </cell>
        </row>
        <row r="14">
          <cell r="B14">
            <v>-31796.740000000005</v>
          </cell>
          <cell r="N14">
            <v>-687.42</v>
          </cell>
        </row>
        <row r="15">
          <cell r="B15">
            <v>8175</v>
          </cell>
        </row>
        <row r="16">
          <cell r="B16">
            <v>-60849.38</v>
          </cell>
        </row>
        <row r="21">
          <cell r="B21">
            <v>0</v>
          </cell>
        </row>
        <row r="22">
          <cell r="B22">
            <v>0</v>
          </cell>
        </row>
        <row r="24">
          <cell r="B24">
            <v>432744.05</v>
          </cell>
          <cell r="N24">
            <v>432225.22</v>
          </cell>
        </row>
        <row r="25">
          <cell r="B25">
            <v>884.95999999996275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C20" sqref="C20"/>
    </sheetView>
  </sheetViews>
  <sheetFormatPr defaultColWidth="9" defaultRowHeight="13.5"/>
  <cols>
    <col min="1" max="1" width="39.875" customWidth="1"/>
    <col min="2" max="3" width="20.25" customWidth="1"/>
  </cols>
  <sheetData>
    <row r="1" spans="1:3" ht="20.25">
      <c r="A1" s="1" t="s">
        <v>0</v>
      </c>
      <c r="B1" s="1"/>
      <c r="C1" s="1"/>
    </row>
    <row r="3" spans="1:3" ht="14.25">
      <c r="A3" s="2" t="str">
        <f>'[1]资产负债表01-打印'!A2</f>
        <v>编制单位：</v>
      </c>
      <c r="B3" s="3" t="s">
        <v>38</v>
      </c>
      <c r="C3" s="4" t="s">
        <v>1</v>
      </c>
    </row>
    <row r="4" spans="1:3" ht="14.25">
      <c r="A4" s="5" t="s">
        <v>2</v>
      </c>
      <c r="B4" s="6" t="s">
        <v>3</v>
      </c>
      <c r="C4" s="7" t="s">
        <v>4</v>
      </c>
    </row>
    <row r="5" spans="1:3" ht="14.25">
      <c r="A5" s="5"/>
      <c r="B5" s="6" t="s">
        <v>5</v>
      </c>
      <c r="C5" s="7" t="s">
        <v>5</v>
      </c>
    </row>
    <row r="6" spans="1:3" ht="14.25">
      <c r="A6" s="8" t="s">
        <v>6</v>
      </c>
      <c r="B6" s="9">
        <f>B7-B8</f>
        <v>3604158.02</v>
      </c>
      <c r="C6" s="9">
        <f>C7-C8</f>
        <v>47206765.940000005</v>
      </c>
    </row>
    <row r="7" spans="1:3" ht="14.25">
      <c r="A7" s="10" t="s">
        <v>7</v>
      </c>
      <c r="B7" s="11">
        <f>[1]利润表05!N6</f>
        <v>3604158.02</v>
      </c>
      <c r="C7" s="11">
        <f>[1]利润表05!B6</f>
        <v>47206765.940000005</v>
      </c>
    </row>
    <row r="8" spans="1:3" ht="14.25">
      <c r="A8" s="10" t="s">
        <v>8</v>
      </c>
      <c r="B8" s="11">
        <v>0</v>
      </c>
      <c r="C8" s="11">
        <f>[1]利润表05!B7</f>
        <v>0</v>
      </c>
    </row>
    <row r="9" spans="1:3" ht="14.25">
      <c r="A9" s="12" t="s">
        <v>9</v>
      </c>
      <c r="B9" s="13">
        <f>SUM(B10:B15,B18)</f>
        <v>2447738.8400000003</v>
      </c>
      <c r="C9" s="13">
        <f>SUM(C10:C15,C18)</f>
        <v>54820692.360000007</v>
      </c>
    </row>
    <row r="10" spans="1:3" ht="14.25">
      <c r="A10" s="10" t="s">
        <v>10</v>
      </c>
      <c r="B10" s="11">
        <f>[1]利润表05!N9</f>
        <v>2124748.27</v>
      </c>
      <c r="C10" s="11">
        <f>[1]利润表05!B9</f>
        <v>51172891.550000004</v>
      </c>
    </row>
    <row r="11" spans="1:3" ht="14.25">
      <c r="A11" s="10" t="s">
        <v>11</v>
      </c>
      <c r="B11" s="11">
        <f>[1]利润表05!N10</f>
        <v>7194.87</v>
      </c>
      <c r="C11" s="11">
        <f>[1]利润表05!B10</f>
        <v>17599.57</v>
      </c>
    </row>
    <row r="12" spans="1:3" ht="14.25">
      <c r="A12" s="10" t="s">
        <v>12</v>
      </c>
      <c r="B12" s="11">
        <f>[1]利润表05!N11</f>
        <v>33723.120000000003</v>
      </c>
      <c r="C12" s="11">
        <f>[1]利润表05!B11</f>
        <v>381572.75000000012</v>
      </c>
    </row>
    <row r="13" spans="1:3" ht="14.25">
      <c r="A13" s="10" t="s">
        <v>13</v>
      </c>
      <c r="B13" s="11">
        <f>[1]利润表05!N12</f>
        <v>282760</v>
      </c>
      <c r="C13" s="11">
        <f>[1]利润表05!B12</f>
        <v>3280425.2300000004</v>
      </c>
    </row>
    <row r="14" spans="1:3" ht="14.25">
      <c r="A14" s="10" t="s">
        <v>14</v>
      </c>
      <c r="B14" s="11">
        <f>[1]利润表05!N13</f>
        <v>0</v>
      </c>
      <c r="C14" s="11">
        <f>[1]利润表05!B13</f>
        <v>0</v>
      </c>
    </row>
    <row r="15" spans="1:3" ht="14.25">
      <c r="A15" s="10" t="s">
        <v>15</v>
      </c>
      <c r="B15" s="11">
        <f>[1]利润表05!N14</f>
        <v>-687.42</v>
      </c>
      <c r="C15" s="11">
        <f>[1]利润表05!B14</f>
        <v>-31796.740000000005</v>
      </c>
    </row>
    <row r="16" spans="1:3" ht="14.25">
      <c r="A16" s="10" t="s">
        <v>16</v>
      </c>
      <c r="B16" s="11">
        <f>[1]利润表05!N15</f>
        <v>0</v>
      </c>
      <c r="C16" s="11">
        <f>[1]利润表05!B15</f>
        <v>8175</v>
      </c>
    </row>
    <row r="17" spans="1:3" ht="14.25">
      <c r="A17" s="10" t="s">
        <v>17</v>
      </c>
      <c r="B17" s="11">
        <f>[1]利润表05!N16</f>
        <v>0</v>
      </c>
      <c r="C17" s="11">
        <f>[1]利润表05!B16</f>
        <v>-60849.38</v>
      </c>
    </row>
    <row r="18" spans="1:3" ht="14.25">
      <c r="A18" s="10" t="s">
        <v>18</v>
      </c>
      <c r="B18" s="11">
        <f>[1]利润表05!N17</f>
        <v>0</v>
      </c>
      <c r="C18" s="11">
        <f>[1]利润表05!B17</f>
        <v>0</v>
      </c>
    </row>
    <row r="19" spans="1:3" ht="14.25">
      <c r="A19" s="10" t="s">
        <v>19</v>
      </c>
      <c r="B19" s="11">
        <f>[1]利润表05!N18</f>
        <v>0</v>
      </c>
      <c r="C19" s="11">
        <f>[1]利润表05!B18</f>
        <v>0</v>
      </c>
    </row>
    <row r="20" spans="1:3" ht="28.5">
      <c r="A20" s="10" t="s">
        <v>20</v>
      </c>
      <c r="B20" s="11">
        <f>[1]利润表05!N19</f>
        <v>0</v>
      </c>
      <c r="C20" s="11">
        <f>[1]利润表05!B19</f>
        <v>0</v>
      </c>
    </row>
    <row r="21" spans="1:3" ht="14.25">
      <c r="A21" s="10" t="s">
        <v>21</v>
      </c>
      <c r="B21" s="11">
        <f>[1]利润表05!N20</f>
        <v>0</v>
      </c>
      <c r="C21" s="11">
        <f>[1]利润表05!B20</f>
        <v>0</v>
      </c>
    </row>
    <row r="22" spans="1:3" ht="28.5">
      <c r="A22" s="10" t="s">
        <v>22</v>
      </c>
      <c r="B22" s="11">
        <f>[1]利润表05!N21</f>
        <v>0</v>
      </c>
      <c r="C22" s="11">
        <f>[1]利润表05!B21</f>
        <v>0</v>
      </c>
    </row>
    <row r="23" spans="1:3" ht="28.5">
      <c r="A23" s="10" t="s">
        <v>23</v>
      </c>
      <c r="B23" s="11">
        <v>0</v>
      </c>
      <c r="C23" s="11">
        <f>[1]利润表05!B22</f>
        <v>0</v>
      </c>
    </row>
    <row r="24" spans="1:3" ht="14.25">
      <c r="A24" s="12" t="s">
        <v>24</v>
      </c>
      <c r="B24" s="14">
        <f>B6-B9+B19+B20+B21+B23</f>
        <v>1156419.1799999997</v>
      </c>
      <c r="C24" s="15">
        <f>C6-C9</f>
        <v>-7613926.4200000018</v>
      </c>
    </row>
    <row r="25" spans="1:3" ht="14.25">
      <c r="A25" s="10" t="s">
        <v>25</v>
      </c>
      <c r="B25" s="11">
        <f>[1]利润表05!N24</f>
        <v>432225.22</v>
      </c>
      <c r="C25" s="11">
        <f>[1]利润表05!B24</f>
        <v>432744.05</v>
      </c>
    </row>
    <row r="26" spans="1:3" ht="14.25">
      <c r="A26" s="10" t="s">
        <v>26</v>
      </c>
      <c r="B26" s="11">
        <f>[1]利润表05!N25</f>
        <v>0</v>
      </c>
      <c r="C26" s="11">
        <f>[1]利润表05!B25</f>
        <v>884.95999999996275</v>
      </c>
    </row>
    <row r="27" spans="1:3" ht="14.25">
      <c r="A27" s="10" t="s">
        <v>27</v>
      </c>
      <c r="B27" s="11">
        <f>[1]利润表05!N26</f>
        <v>0</v>
      </c>
      <c r="C27" s="11">
        <f>[1]利润表05!B26</f>
        <v>0</v>
      </c>
    </row>
    <row r="28" spans="1:3" ht="14.25">
      <c r="A28" s="12" t="s">
        <v>28</v>
      </c>
      <c r="B28" s="14">
        <f>B24+B25-B26</f>
        <v>1588644.3999999997</v>
      </c>
      <c r="C28" s="15">
        <f>C6-C9+C25-C26</f>
        <v>-7182067.3300000019</v>
      </c>
    </row>
    <row r="29" spans="1:3" ht="14.25">
      <c r="A29" s="10" t="s">
        <v>29</v>
      </c>
      <c r="B29" s="11">
        <v>0</v>
      </c>
      <c r="C29" s="11">
        <f t="shared" ref="C29:C55" si="0">B29</f>
        <v>0</v>
      </c>
    </row>
    <row r="30" spans="1:3" ht="14.25">
      <c r="A30" s="12" t="s">
        <v>30</v>
      </c>
      <c r="B30" s="14">
        <f>B28-B29</f>
        <v>1588644.3999999997</v>
      </c>
      <c r="C30" s="15">
        <f>C28-C29</f>
        <v>-7182067.3300000019</v>
      </c>
    </row>
    <row r="31" spans="1:3" ht="14.25">
      <c r="A31" s="10" t="s">
        <v>31</v>
      </c>
      <c r="B31" s="13">
        <v>0</v>
      </c>
      <c r="C31" s="11">
        <f t="shared" si="0"/>
        <v>0</v>
      </c>
    </row>
    <row r="32" spans="1:3" ht="14.25">
      <c r="A32" s="10" t="s">
        <v>32</v>
      </c>
      <c r="B32" s="13">
        <v>0</v>
      </c>
      <c r="C32" s="11">
        <f t="shared" si="0"/>
        <v>0</v>
      </c>
    </row>
    <row r="33" spans="1:3" ht="14.25">
      <c r="A33" s="10" t="s">
        <v>33</v>
      </c>
      <c r="B33" s="15">
        <f>B30</f>
        <v>1588644.3999999997</v>
      </c>
      <c r="C33" s="15">
        <f>C30</f>
        <v>-7182067.3300000019</v>
      </c>
    </row>
    <row r="34" spans="1:3" ht="14.25">
      <c r="A34" s="10" t="s">
        <v>34</v>
      </c>
      <c r="B34" s="11">
        <v>0</v>
      </c>
      <c r="C34" s="11">
        <f t="shared" si="0"/>
        <v>0</v>
      </c>
    </row>
    <row r="35" spans="1:3" ht="14.25">
      <c r="A35" s="2"/>
      <c r="B35" s="16"/>
      <c r="C35" s="17"/>
    </row>
    <row r="36" spans="1:3" ht="14.25">
      <c r="A36" s="18" t="s">
        <v>35</v>
      </c>
      <c r="B36" s="19" t="s">
        <v>36</v>
      </c>
      <c r="C36" s="20" t="s">
        <v>37</v>
      </c>
    </row>
    <row r="38" spans="1:3">
      <c r="C38" s="21"/>
    </row>
    <row r="39" spans="1:3">
      <c r="C39" s="21"/>
    </row>
    <row r="40" spans="1:3">
      <c r="C40" s="21"/>
    </row>
  </sheetData>
  <mergeCells count="2">
    <mergeCell ref="A1:C1"/>
    <mergeCell ref="A4:A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A44" sqref="A44"/>
    </sheetView>
  </sheetViews>
  <sheetFormatPr defaultColWidth="9" defaultRowHeight="13.5"/>
  <cols>
    <col min="1" max="1" width="21" customWidth="1"/>
    <col min="2" max="2" width="19.625" customWidth="1"/>
    <col min="3" max="3" width="20.75" customWidth="1"/>
    <col min="4" max="4" width="41.5" customWidth="1"/>
    <col min="5" max="5" width="19" customWidth="1"/>
    <col min="6" max="6" width="16.125" customWidth="1"/>
  </cols>
  <sheetData>
    <row r="1" spans="1:6" ht="32.25" customHeight="1">
      <c r="A1" s="22" t="s">
        <v>39</v>
      </c>
      <c r="B1" s="22"/>
      <c r="C1" s="22"/>
      <c r="D1" s="22"/>
      <c r="E1" s="22"/>
      <c r="F1" s="22"/>
    </row>
    <row r="2" spans="1:6" ht="16.5" customHeight="1">
      <c r="A2" s="23" t="s">
        <v>113</v>
      </c>
      <c r="B2" s="24"/>
      <c r="C2" s="24"/>
      <c r="D2" s="25" t="s">
        <v>114</v>
      </c>
      <c r="E2" s="24"/>
      <c r="F2" s="26" t="s">
        <v>1</v>
      </c>
    </row>
    <row r="3" spans="1:6" ht="15" customHeight="1">
      <c r="A3" s="27" t="s">
        <v>40</v>
      </c>
      <c r="B3" s="28" t="s">
        <v>41</v>
      </c>
      <c r="C3" s="28" t="s">
        <v>42</v>
      </c>
      <c r="D3" s="29" t="s">
        <v>43</v>
      </c>
      <c r="E3" s="28" t="s">
        <v>41</v>
      </c>
      <c r="F3" s="28" t="str">
        <f>C3</f>
        <v>期末余额</v>
      </c>
    </row>
    <row r="4" spans="1:6" ht="15" customHeight="1">
      <c r="A4" s="27"/>
      <c r="B4" s="28" t="s">
        <v>44</v>
      </c>
      <c r="C4" s="28" t="s">
        <v>44</v>
      </c>
      <c r="D4" s="29"/>
      <c r="E4" s="28" t="s">
        <v>44</v>
      </c>
      <c r="F4" s="28" t="s">
        <v>44</v>
      </c>
    </row>
    <row r="5" spans="1:6" ht="12.75" customHeight="1">
      <c r="A5" s="30" t="s">
        <v>45</v>
      </c>
      <c r="B5" s="31"/>
      <c r="C5" s="31"/>
      <c r="D5" s="32" t="s">
        <v>46</v>
      </c>
      <c r="E5" s="31"/>
      <c r="F5" s="31"/>
    </row>
    <row r="6" spans="1:6" ht="12.75" customHeight="1">
      <c r="A6" s="30" t="s">
        <v>47</v>
      </c>
      <c r="B6" s="31">
        <f>[1]资产负债表04!B6</f>
        <v>8258603.6799999997</v>
      </c>
      <c r="C6" s="31">
        <f>[1]资产负债表04!N6</f>
        <v>2506551.38</v>
      </c>
      <c r="D6" s="32" t="s">
        <v>48</v>
      </c>
      <c r="E6" s="31"/>
      <c r="F6" s="31"/>
    </row>
    <row r="7" spans="1:6" ht="12.75" customHeight="1">
      <c r="A7" s="33" t="s">
        <v>49</v>
      </c>
      <c r="B7" s="31"/>
      <c r="C7" s="31">
        <f>[1]资产负债表04!N7</f>
        <v>0</v>
      </c>
      <c r="D7" s="34" t="s">
        <v>50</v>
      </c>
      <c r="E7" s="31"/>
      <c r="F7" s="31"/>
    </row>
    <row r="8" spans="1:6" ht="12.75" customHeight="1">
      <c r="A8" s="33" t="s">
        <v>51</v>
      </c>
      <c r="B8" s="31"/>
      <c r="C8" s="31">
        <f>[1]资产负债表04!N8</f>
        <v>0</v>
      </c>
      <c r="D8" s="34" t="s">
        <v>52</v>
      </c>
      <c r="E8" s="31"/>
      <c r="F8" s="31"/>
    </row>
    <row r="9" spans="1:6" ht="12.75" customHeight="1">
      <c r="A9" s="30" t="s">
        <v>53</v>
      </c>
      <c r="B9" s="31"/>
      <c r="C9" s="31">
        <f>[1]资产负债表04!N9</f>
        <v>3154064</v>
      </c>
      <c r="D9" s="32" t="s">
        <v>54</v>
      </c>
      <c r="E9" s="31"/>
      <c r="F9" s="31"/>
    </row>
    <row r="10" spans="1:6" ht="12.75" customHeight="1">
      <c r="A10" s="30" t="s">
        <v>55</v>
      </c>
      <c r="B10" s="31">
        <v>4088281.36</v>
      </c>
      <c r="C10" s="31">
        <f>[1]资产负债表04!N10</f>
        <v>858200.77</v>
      </c>
      <c r="D10" s="32" t="s">
        <v>56</v>
      </c>
      <c r="E10" s="31">
        <v>17539200.989999998</v>
      </c>
      <c r="F10" s="31">
        <f>[1]资产负债表04!N42</f>
        <v>17256121.890000001</v>
      </c>
    </row>
    <row r="11" spans="1:6" ht="12.75" customHeight="1">
      <c r="A11" s="30" t="s">
        <v>57</v>
      </c>
      <c r="B11" s="31">
        <v>437202.75</v>
      </c>
      <c r="C11" s="31">
        <f>[1]资产负债表04!N11</f>
        <v>1038786.43</v>
      </c>
      <c r="D11" s="32" t="s">
        <v>58</v>
      </c>
      <c r="E11" s="31"/>
      <c r="F11" s="31">
        <f>[1]资产负债表04!N43</f>
        <v>0</v>
      </c>
    </row>
    <row r="12" spans="1:6" ht="12.75" customHeight="1">
      <c r="A12" s="30" t="s">
        <v>59</v>
      </c>
      <c r="B12" s="31">
        <v>53500</v>
      </c>
      <c r="C12" s="31">
        <f>[1]资产负债表04!N12</f>
        <v>423839.19</v>
      </c>
      <c r="D12" s="32" t="s">
        <v>60</v>
      </c>
      <c r="E12" s="31">
        <v>263263.53999999998</v>
      </c>
      <c r="F12" s="31">
        <f>[1]资产负债表04!N44</f>
        <v>178743.88</v>
      </c>
    </row>
    <row r="13" spans="1:6" ht="12.75" customHeight="1">
      <c r="A13" s="30" t="s">
        <v>61</v>
      </c>
      <c r="B13" s="31">
        <v>8145593.9800000004</v>
      </c>
      <c r="C13" s="31">
        <f>[1]资产负债表04!N13</f>
        <v>3658033.32</v>
      </c>
      <c r="D13" s="32" t="s">
        <v>62</v>
      </c>
      <c r="E13" s="35">
        <v>-2146689.33</v>
      </c>
      <c r="F13" s="31">
        <f>[1]资产负债表04!N45</f>
        <v>-1378232.14</v>
      </c>
    </row>
    <row r="14" spans="1:6" ht="12.75" customHeight="1">
      <c r="A14" s="30" t="s">
        <v>63</v>
      </c>
      <c r="B14" s="31"/>
      <c r="C14" s="31">
        <f>[1]资产负债表04!N14</f>
        <v>0</v>
      </c>
      <c r="D14" s="32" t="s">
        <v>64</v>
      </c>
      <c r="E14" s="31">
        <v>19932204.649999999</v>
      </c>
      <c r="F14" s="31">
        <f>[1]资产负债表04!N46</f>
        <v>9189141.6099999994</v>
      </c>
    </row>
    <row r="15" spans="1:6" ht="12.75" customHeight="1">
      <c r="A15" s="30" t="s">
        <v>65</v>
      </c>
      <c r="B15" s="31"/>
      <c r="C15" s="31">
        <f>[1]资产负债表04!N15</f>
        <v>0</v>
      </c>
      <c r="D15" s="32" t="s">
        <v>66</v>
      </c>
      <c r="E15" s="31"/>
      <c r="F15" s="31">
        <f>[1]资产负债表04!N47</f>
        <v>0</v>
      </c>
    </row>
    <row r="16" spans="1:6" ht="12.75" customHeight="1">
      <c r="A16" s="30" t="s">
        <v>67</v>
      </c>
      <c r="B16" s="31"/>
      <c r="C16" s="31">
        <f>[1]资产负债表04!N16</f>
        <v>0</v>
      </c>
      <c r="D16" s="32" t="s">
        <v>68</v>
      </c>
      <c r="E16" s="31"/>
      <c r="F16" s="31">
        <f>[1]资产负债表04!N48</f>
        <v>0</v>
      </c>
    </row>
    <row r="17" spans="1:6" ht="12.75" customHeight="1">
      <c r="A17" s="36" t="s">
        <v>69</v>
      </c>
      <c r="B17" s="37">
        <f>SUM(B6:B16)</f>
        <v>20983181.77</v>
      </c>
      <c r="C17" s="37">
        <f>SUM(C6:C16)</f>
        <v>11639475.09</v>
      </c>
      <c r="D17" s="32" t="s">
        <v>70</v>
      </c>
      <c r="E17" s="31"/>
      <c r="F17" s="31">
        <f>[1]资产负债表04!N49</f>
        <v>0</v>
      </c>
    </row>
    <row r="18" spans="1:6" ht="12.75" customHeight="1">
      <c r="A18" s="30" t="s">
        <v>71</v>
      </c>
      <c r="B18" s="31">
        <v>0</v>
      </c>
      <c r="C18" s="31">
        <v>0</v>
      </c>
      <c r="D18" s="38" t="s">
        <v>72</v>
      </c>
      <c r="E18" s="37">
        <f>SUM(E6:E17)</f>
        <v>35587979.849999994</v>
      </c>
      <c r="F18" s="37">
        <f>SUM(F6:F17)</f>
        <v>25245775.239999998</v>
      </c>
    </row>
    <row r="19" spans="1:6" ht="12.75" customHeight="1">
      <c r="A19" s="30" t="s">
        <v>73</v>
      </c>
      <c r="B19" s="31">
        <v>0</v>
      </c>
      <c r="C19" s="31">
        <f>[1]资产负债表04!N19</f>
        <v>0</v>
      </c>
      <c r="D19" s="32" t="s">
        <v>74</v>
      </c>
      <c r="E19" s="31"/>
      <c r="F19" s="31"/>
    </row>
    <row r="20" spans="1:6" ht="12.75" customHeight="1">
      <c r="A20" s="30" t="s">
        <v>75</v>
      </c>
      <c r="B20" s="31"/>
      <c r="C20" s="31">
        <f>[1]资产负债表04!N20</f>
        <v>0</v>
      </c>
      <c r="D20" s="32" t="s">
        <v>76</v>
      </c>
      <c r="E20" s="31"/>
      <c r="F20" s="31"/>
    </row>
    <row r="21" spans="1:6" ht="12.75" customHeight="1">
      <c r="A21" s="30" t="s">
        <v>77</v>
      </c>
      <c r="B21" s="31"/>
      <c r="C21" s="31">
        <f>[1]资产负债表04!N21</f>
        <v>0</v>
      </c>
      <c r="D21" s="32" t="s">
        <v>78</v>
      </c>
      <c r="E21" s="31"/>
      <c r="F21" s="31"/>
    </row>
    <row r="22" spans="1:6" ht="12.75" customHeight="1">
      <c r="A22" s="30" t="s">
        <v>79</v>
      </c>
      <c r="B22" s="31"/>
      <c r="C22" s="31">
        <f>[1]资产负债表04!N22</f>
        <v>0</v>
      </c>
      <c r="D22" s="32" t="s">
        <v>80</v>
      </c>
      <c r="E22" s="31"/>
      <c r="F22" s="31"/>
    </row>
    <row r="23" spans="1:6" ht="12.75" customHeight="1">
      <c r="A23" s="30" t="s">
        <v>81</v>
      </c>
      <c r="B23" s="31"/>
      <c r="C23" s="31">
        <f>[1]资产负债表04!N23</f>
        <v>0</v>
      </c>
      <c r="D23" s="32" t="s">
        <v>82</v>
      </c>
      <c r="E23" s="31"/>
      <c r="F23" s="31"/>
    </row>
    <row r="24" spans="1:6" ht="12.75" customHeight="1">
      <c r="A24" s="30" t="s">
        <v>83</v>
      </c>
      <c r="B24" s="31">
        <v>10896653.16</v>
      </c>
      <c r="C24" s="31">
        <f>[1]资产负债表04!N24</f>
        <v>5505332.0599999996</v>
      </c>
      <c r="D24" s="32" t="s">
        <v>84</v>
      </c>
      <c r="E24" s="31"/>
      <c r="F24" s="31"/>
    </row>
    <row r="25" spans="1:6" ht="12.75" customHeight="1">
      <c r="A25" s="30" t="s">
        <v>85</v>
      </c>
      <c r="B25" s="31"/>
      <c r="C25" s="31">
        <f>[1]资产负债表04!N25</f>
        <v>-17699.12</v>
      </c>
      <c r="D25" s="32" t="s">
        <v>86</v>
      </c>
      <c r="E25" s="31"/>
      <c r="F25" s="31"/>
    </row>
    <row r="26" spans="1:6" ht="12.75" customHeight="1">
      <c r="A26" s="30" t="s">
        <v>87</v>
      </c>
      <c r="B26" s="31"/>
      <c r="C26" s="31">
        <f>[1]资产负债表04!N26</f>
        <v>0</v>
      </c>
      <c r="D26" s="32" t="s">
        <v>88</v>
      </c>
      <c r="E26" s="31"/>
      <c r="F26" s="31"/>
    </row>
    <row r="27" spans="1:6" ht="12.75" customHeight="1">
      <c r="A27" s="30" t="s">
        <v>89</v>
      </c>
      <c r="B27" s="31"/>
      <c r="C27" s="31">
        <f>[1]资产负债表04!N27</f>
        <v>0</v>
      </c>
      <c r="D27" s="39" t="s">
        <v>90</v>
      </c>
      <c r="E27" s="31">
        <v>0</v>
      </c>
      <c r="F27" s="31">
        <v>0</v>
      </c>
    </row>
    <row r="28" spans="1:6" ht="12.75" customHeight="1">
      <c r="A28" s="30" t="s">
        <v>91</v>
      </c>
      <c r="B28" s="31"/>
      <c r="C28" s="31">
        <f>[1]资产负债表04!N28</f>
        <v>0</v>
      </c>
      <c r="D28" s="39" t="s">
        <v>92</v>
      </c>
      <c r="E28" s="37">
        <f>SUM(E18,E27)</f>
        <v>35587979.849999994</v>
      </c>
      <c r="F28" s="37">
        <f>SUM(F18,F27)</f>
        <v>25245775.239999998</v>
      </c>
    </row>
    <row r="29" spans="1:6" ht="12.75" customHeight="1">
      <c r="A29" s="30" t="s">
        <v>93</v>
      </c>
      <c r="B29" s="31">
        <v>805603.52</v>
      </c>
      <c r="C29" s="31">
        <f>[1]资产负债表04!N29</f>
        <v>437552.38</v>
      </c>
      <c r="D29" s="32" t="s">
        <v>94</v>
      </c>
      <c r="E29" s="31">
        <v>0</v>
      </c>
      <c r="F29" s="31">
        <v>0</v>
      </c>
    </row>
    <row r="30" spans="1:6" ht="12.75" customHeight="1">
      <c r="A30" s="30" t="s">
        <v>95</v>
      </c>
      <c r="B30" s="31"/>
      <c r="C30" s="31">
        <f>[1]资产负债表04!N30</f>
        <v>0</v>
      </c>
      <c r="D30" s="32" t="s">
        <v>96</v>
      </c>
      <c r="E30" s="31">
        <v>5500000</v>
      </c>
      <c r="F30" s="31">
        <f>[1]资产负债表04!N62</f>
        <v>12250000</v>
      </c>
    </row>
    <row r="31" spans="1:6" ht="12.75" customHeight="1">
      <c r="A31" s="30" t="s">
        <v>97</v>
      </c>
      <c r="B31" s="31"/>
      <c r="C31" s="31">
        <f>[1]资产负债表04!N31</f>
        <v>0</v>
      </c>
      <c r="D31" s="32" t="s">
        <v>98</v>
      </c>
      <c r="E31" s="31"/>
      <c r="F31" s="31">
        <f>[1]资产负债表04!N63</f>
        <v>0</v>
      </c>
    </row>
    <row r="32" spans="1:6" ht="12.75" customHeight="1">
      <c r="A32" s="36" t="s">
        <v>99</v>
      </c>
      <c r="B32" s="37">
        <f>SUM(B19:B24,B25,B26:B31)</f>
        <v>11702256.68</v>
      </c>
      <c r="C32" s="37">
        <f>SUM(C19:C24,C25,C26:C31)</f>
        <v>5925185.3199999994</v>
      </c>
      <c r="D32" s="32" t="s">
        <v>100</v>
      </c>
      <c r="E32" s="31"/>
      <c r="F32" s="31">
        <f>[1]资产负债表04!N64</f>
        <v>0</v>
      </c>
    </row>
    <row r="33" spans="1:6" ht="12.75" customHeight="1">
      <c r="A33" s="36"/>
      <c r="B33" s="37"/>
      <c r="C33" s="37"/>
      <c r="D33" s="34" t="s">
        <v>101</v>
      </c>
      <c r="E33" s="31"/>
      <c r="F33" s="31">
        <f>[1]资产负债表04!N65</f>
        <v>0</v>
      </c>
    </row>
    <row r="34" spans="1:6" ht="12.75" customHeight="1">
      <c r="A34" s="36"/>
      <c r="B34" s="37"/>
      <c r="C34" s="37"/>
      <c r="D34" s="32" t="s">
        <v>102</v>
      </c>
      <c r="E34" s="35">
        <v>-8402541.4000000004</v>
      </c>
      <c r="F34" s="31">
        <f>[1]资产负债表04!N66</f>
        <v>-19931114.829999998</v>
      </c>
    </row>
    <row r="35" spans="1:6" ht="12.75" customHeight="1">
      <c r="A35" s="36"/>
      <c r="B35" s="37"/>
      <c r="C35" s="37"/>
      <c r="D35" s="32" t="s">
        <v>103</v>
      </c>
      <c r="E35" s="31">
        <v>0</v>
      </c>
      <c r="F35" s="31">
        <v>0</v>
      </c>
    </row>
    <row r="36" spans="1:6" ht="12.75" customHeight="1">
      <c r="A36" s="40"/>
      <c r="B36" s="31"/>
      <c r="C36" s="31"/>
      <c r="D36" s="39" t="s">
        <v>104</v>
      </c>
      <c r="E36" s="35">
        <f>SUM(E30:E35)</f>
        <v>-2902541.4000000004</v>
      </c>
      <c r="F36" s="35">
        <f>SUM(F30:F35)</f>
        <v>-7681114.8299999982</v>
      </c>
    </row>
    <row r="37" spans="1:6" ht="12.75" customHeight="1">
      <c r="A37" s="41"/>
      <c r="B37" s="31"/>
      <c r="C37" s="31"/>
      <c r="D37" s="32" t="s">
        <v>105</v>
      </c>
      <c r="E37" s="31">
        <v>0</v>
      </c>
      <c r="F37" s="31">
        <v>0</v>
      </c>
    </row>
    <row r="38" spans="1:6" ht="12.75" customHeight="1">
      <c r="A38" s="41"/>
      <c r="B38" s="31"/>
      <c r="C38" s="31"/>
      <c r="D38" s="38" t="s">
        <v>106</v>
      </c>
      <c r="E38" s="42">
        <f>E36+E37</f>
        <v>-2902541.4000000004</v>
      </c>
      <c r="F38" s="42">
        <f>F36+F37</f>
        <v>-7681114.8299999982</v>
      </c>
    </row>
    <row r="39" spans="1:6" ht="12.75" customHeight="1">
      <c r="A39" s="36" t="s">
        <v>107</v>
      </c>
      <c r="B39" s="37">
        <f>SUM(B17,B32)</f>
        <v>32685438.449999999</v>
      </c>
      <c r="C39" s="37">
        <f>SUM(C17,C32)</f>
        <v>17564660.41</v>
      </c>
      <c r="D39" s="38" t="s">
        <v>108</v>
      </c>
      <c r="E39" s="37">
        <f>E28+E38</f>
        <v>32685438.449999996</v>
      </c>
      <c r="F39" s="37">
        <f>F28+F38</f>
        <v>17564660.41</v>
      </c>
    </row>
    <row r="40" spans="1:6" ht="24.6" customHeight="1">
      <c r="A40" s="43" t="s">
        <v>115</v>
      </c>
      <c r="B40" s="44" t="s">
        <v>109</v>
      </c>
      <c r="C40" s="45" t="s">
        <v>116</v>
      </c>
      <c r="D40" s="44" t="s">
        <v>109</v>
      </c>
      <c r="E40" s="46" t="s">
        <v>117</v>
      </c>
      <c r="F40" s="47"/>
    </row>
    <row r="41" spans="1:6" ht="12.75" customHeight="1">
      <c r="A41" s="48"/>
      <c r="B41" s="48"/>
      <c r="C41" s="48"/>
    </row>
    <row r="42" spans="1:6" ht="12.75" customHeight="1"/>
    <row r="43" spans="1:6" ht="12.75" customHeight="1">
      <c r="A43" s="49"/>
      <c r="B43" s="50"/>
      <c r="C43" s="50"/>
      <c r="D43" s="51"/>
      <c r="F43" s="50"/>
    </row>
    <row r="44" spans="1:6" ht="12.75" customHeight="1">
      <c r="A44" s="52"/>
      <c r="B44" s="52"/>
      <c r="C44" s="52"/>
      <c r="D44" s="52"/>
      <c r="E44" s="52"/>
      <c r="F44" s="52"/>
    </row>
    <row r="45" spans="1:6" ht="16.5" customHeight="1"/>
    <row r="46" spans="1:6" ht="16.5" customHeight="1"/>
    <row r="47" spans="1:6" ht="20.25" customHeight="1"/>
    <row r="48" spans="1:6" ht="15.75" customHeight="1"/>
    <row r="66" spans="1:1">
      <c r="A66" s="53" t="s">
        <v>110</v>
      </c>
    </row>
    <row r="67" spans="1:1">
      <c r="A67" s="53" t="s">
        <v>111</v>
      </c>
    </row>
    <row r="68" spans="1:1">
      <c r="A68" s="54" t="s">
        <v>112</v>
      </c>
    </row>
  </sheetData>
  <mergeCells count="3">
    <mergeCell ref="A1:F1"/>
    <mergeCell ref="A3:A4"/>
    <mergeCell ref="D3:D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利润表</vt:lpstr>
      <vt:lpstr>资产负债表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2021-06-17T02:31:14Z</dcterms:created>
  <dcterms:modified xsi:type="dcterms:W3CDTF">2021-06-17T02:33:20Z</dcterms:modified>
</cp:coreProperties>
</file>