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90"/>
  </bookViews>
  <sheets>
    <sheet name="荣昌" sheetId="5" r:id="rId1"/>
    <sheet name="黄骅劳务" sheetId="3" state="hidden" r:id="rId2"/>
    <sheet name="奖罚" sheetId="4" r:id="rId3"/>
    <sheet name="安路普" sheetId="7" r:id="rId4"/>
    <sheet name="车补明细" sheetId="8" r:id="rId5"/>
  </sheets>
  <externalReferences>
    <externalReference r:id="rId6"/>
  </externalReferences>
  <definedNames>
    <definedName name="_xlnm._FilterDatabase" localSheetId="0" hidden="1">荣昌!$A$2:$R$71</definedName>
    <definedName name="_xlnm._FilterDatabase" localSheetId="1" hidden="1">黄骅劳务!$A$1:$U$48</definedName>
    <definedName name="_xlnm.Print_Area" localSheetId="0">荣昌!$A$1:$P$71</definedName>
    <definedName name="_xlnm.Print_Titles" localSheetId="1">黄骅劳务!$1:$2</definedName>
    <definedName name="_xlnm.Print_Titles" localSheetId="0">荣昌!$2:$2</definedName>
  </definedNames>
  <calcPr calcId="144525"/>
</workbook>
</file>

<file path=xl/comments1.xml><?xml version="1.0" encoding="utf-8"?>
<comments xmlns="http://schemas.openxmlformats.org/spreadsheetml/2006/main">
  <authors>
    <author>WangMengna</author>
  </authors>
  <commentList>
    <comment ref="E10" authorId="0">
      <text>
        <r>
          <rPr>
            <b/>
            <sz val="9"/>
            <rFont val="宋体"/>
            <charset val="134"/>
          </rPr>
          <t>WangMengna:</t>
        </r>
        <r>
          <rPr>
            <sz val="9"/>
            <rFont val="宋体"/>
            <charset val="134"/>
          </rPr>
          <t xml:space="preserve">
0代表老员工，但找不不到入职时间，以前发工资时有
</t>
        </r>
      </text>
    </comment>
  </commentList>
</comments>
</file>

<file path=xl/sharedStrings.xml><?xml version="1.0" encoding="utf-8"?>
<sst xmlns="http://schemas.openxmlformats.org/spreadsheetml/2006/main" count="689" uniqueCount="201">
  <si>
    <t>众智鑫成劳务公司2021年05月份工人工资</t>
  </si>
  <si>
    <t>序号</t>
  </si>
  <si>
    <t>部门</t>
  </si>
  <si>
    <t>车间</t>
  </si>
  <si>
    <t>姓名</t>
  </si>
  <si>
    <t>入职时间</t>
  </si>
  <si>
    <t>出勤天数</t>
  </si>
  <si>
    <t>总工时</t>
  </si>
  <si>
    <t>工价</t>
  </si>
  <si>
    <t>试用期工时</t>
  </si>
  <si>
    <t>盘点工时</t>
  </si>
  <si>
    <t>其他</t>
  </si>
  <si>
    <t>车间扣款</t>
  </si>
  <si>
    <t>工资</t>
  </si>
  <si>
    <t>饭补</t>
  </si>
  <si>
    <t>工资合计</t>
  </si>
  <si>
    <t>备注</t>
  </si>
  <si>
    <t>焊接车间</t>
  </si>
  <si>
    <t>张余香</t>
  </si>
  <si>
    <t>2021-4-20</t>
  </si>
  <si>
    <t>产生不良品、摆件不到位影响质量*2</t>
  </si>
  <si>
    <t>韩桂芳</t>
  </si>
  <si>
    <t>刘俊凤</t>
  </si>
  <si>
    <t>姜砚田</t>
  </si>
  <si>
    <t>2021-4-14</t>
  </si>
  <si>
    <t>乔新树</t>
  </si>
  <si>
    <t>2021-05-06</t>
  </si>
  <si>
    <t>乔长春</t>
  </si>
  <si>
    <t>刘洪鑫</t>
  </si>
  <si>
    <t>产生不良品</t>
  </si>
  <si>
    <t>高山</t>
  </si>
  <si>
    <t>褚媛</t>
  </si>
  <si>
    <t>张文迪</t>
  </si>
  <si>
    <t>李文建</t>
  </si>
  <si>
    <t>新</t>
  </si>
  <si>
    <t>杜淑芳</t>
  </si>
  <si>
    <t>杨秀萍</t>
  </si>
  <si>
    <t>邵嘉伟</t>
  </si>
  <si>
    <t>高歌</t>
  </si>
  <si>
    <t>2021-05-26</t>
  </si>
  <si>
    <t>朱希洪</t>
  </si>
  <si>
    <t>2020-10-29</t>
  </si>
  <si>
    <t>骨架组装</t>
  </si>
  <si>
    <t>徐旭</t>
  </si>
  <si>
    <t>高霞</t>
  </si>
  <si>
    <t>2021-4-26</t>
  </si>
  <si>
    <t>张贵敏</t>
  </si>
  <si>
    <t>2021-4-27</t>
  </si>
  <si>
    <t>徐富祥</t>
  </si>
  <si>
    <t>张连弟</t>
  </si>
  <si>
    <t>2021-05-08</t>
  </si>
  <si>
    <t>颜燕</t>
  </si>
  <si>
    <t>座椅车间</t>
  </si>
  <si>
    <t>韩明毅</t>
  </si>
  <si>
    <t>杨芳俊</t>
  </si>
  <si>
    <t>呼如霞</t>
  </si>
  <si>
    <t>韩萌萌</t>
  </si>
  <si>
    <t>张淑娥</t>
  </si>
  <si>
    <t>冯连英</t>
  </si>
  <si>
    <t>缝纫车间</t>
  </si>
  <si>
    <t>彭洪香</t>
  </si>
  <si>
    <t>任苏玲</t>
  </si>
  <si>
    <t>发泡车间</t>
  </si>
  <si>
    <t>田金梅</t>
  </si>
  <si>
    <t>魏福杰</t>
  </si>
  <si>
    <t>于海旺</t>
  </si>
  <si>
    <t>2020-3-30</t>
  </si>
  <si>
    <t>于俊焕</t>
  </si>
  <si>
    <t>孙秋生</t>
  </si>
  <si>
    <t>陈英</t>
  </si>
  <si>
    <t>孙丽</t>
  </si>
  <si>
    <t>2021-02-21</t>
  </si>
  <si>
    <t>于家衡</t>
  </si>
  <si>
    <t>韩阔</t>
  </si>
  <si>
    <t>王海涛</t>
  </si>
  <si>
    <t>周润杰</t>
  </si>
  <si>
    <t>2021-04-3</t>
  </si>
  <si>
    <t>张荣荣</t>
  </si>
  <si>
    <t>2021-04-11</t>
  </si>
  <si>
    <t>刘美琳</t>
  </si>
  <si>
    <t>胡馨月</t>
  </si>
  <si>
    <t>2021-4-23</t>
  </si>
  <si>
    <t>李文康</t>
  </si>
  <si>
    <t>高逸群</t>
  </si>
  <si>
    <t>前工序</t>
  </si>
  <si>
    <t>李秀兰</t>
  </si>
  <si>
    <t>刘秀芝</t>
  </si>
  <si>
    <t>李鑫阔</t>
  </si>
  <si>
    <t>0</t>
  </si>
  <si>
    <t>车费补贴</t>
  </si>
  <si>
    <t>视觉事业部</t>
  </si>
  <si>
    <t>组装车间</t>
  </si>
  <si>
    <t>王彦华</t>
  </si>
  <si>
    <t>张俊霞</t>
  </si>
  <si>
    <t>注塑车间</t>
  </si>
  <si>
    <t>范泽英</t>
  </si>
  <si>
    <t>赵斌</t>
  </si>
  <si>
    <t>宿舍卫生不合格</t>
  </si>
  <si>
    <t>吕永昌</t>
  </si>
  <si>
    <t>李策</t>
  </si>
  <si>
    <t>宿舍卫生奖励</t>
  </si>
  <si>
    <t>徐若升</t>
  </si>
  <si>
    <t>杨秋雨</t>
  </si>
  <si>
    <t>离职清算</t>
  </si>
  <si>
    <t>张金艳</t>
  </si>
  <si>
    <t>王文萍</t>
  </si>
  <si>
    <t>王梦梦</t>
  </si>
  <si>
    <t>刘金宝</t>
  </si>
  <si>
    <t>逄远雯</t>
  </si>
  <si>
    <t>林丽香</t>
  </si>
  <si>
    <t>王秀云</t>
  </si>
  <si>
    <t>潘红梅</t>
  </si>
  <si>
    <t>4月薪酬补发</t>
  </si>
  <si>
    <t>合计</t>
  </si>
  <si>
    <t>开票数</t>
  </si>
  <si>
    <t>说明：一月试用期工资为15/小时，转正之后18元/小时，整理现场、盘点等工时按照80%计算，饭补5元/天；
      新入职员工未满7天离职，按照出勤的80%核算</t>
  </si>
  <si>
    <t>众智鑫成劳务公司2020年12月份工人工资</t>
  </si>
  <si>
    <t>工种</t>
  </si>
  <si>
    <t>说明</t>
  </si>
  <si>
    <t>劳务工资</t>
  </si>
  <si>
    <t>座椅</t>
  </si>
  <si>
    <t>赵学亮</t>
  </si>
  <si>
    <t>2020-06-17</t>
  </si>
  <si>
    <t>田朝</t>
  </si>
  <si>
    <t>2020-06-24</t>
  </si>
  <si>
    <t>贾月兰</t>
  </si>
  <si>
    <t>张玉鹏</t>
  </si>
  <si>
    <t>付荣温</t>
  </si>
  <si>
    <t>高海燕</t>
  </si>
  <si>
    <t>孙学琴</t>
  </si>
  <si>
    <t>曹宗云</t>
  </si>
  <si>
    <t>韩召水</t>
  </si>
  <si>
    <t>2020-10-16</t>
  </si>
  <si>
    <t>焊接2班</t>
  </si>
  <si>
    <t>董凯燕</t>
  </si>
  <si>
    <t>2019-10-07</t>
  </si>
  <si>
    <t>丁兆洋</t>
  </si>
  <si>
    <t>许衍明</t>
  </si>
  <si>
    <t>组装2班</t>
  </si>
  <si>
    <t>组装工</t>
  </si>
  <si>
    <t>宋连俊</t>
  </si>
  <si>
    <t>庞其鑫</t>
  </si>
  <si>
    <t>缝纫</t>
  </si>
  <si>
    <t>2019-09-20</t>
  </si>
  <si>
    <t>2019-10-04</t>
  </si>
  <si>
    <t>发泡</t>
  </si>
  <si>
    <t>2020-04-03</t>
  </si>
  <si>
    <t>崔宪晶</t>
  </si>
  <si>
    <t>2020-08-19</t>
  </si>
  <si>
    <t>何文皓</t>
  </si>
  <si>
    <t>2020-08-28</t>
  </si>
  <si>
    <t>2020-03-12</t>
  </si>
  <si>
    <t>郑守佳</t>
  </si>
  <si>
    <t>2020-04-15</t>
  </si>
  <si>
    <t>2020-10-13</t>
  </si>
  <si>
    <t>陈小岩</t>
  </si>
  <si>
    <t>2020-10-20</t>
  </si>
  <si>
    <t>王楠</t>
  </si>
  <si>
    <t>2020-10-26</t>
  </si>
  <si>
    <t>闫启</t>
  </si>
  <si>
    <t>赵花兰</t>
  </si>
  <si>
    <t>张余梅</t>
  </si>
  <si>
    <t>2020-11-05</t>
  </si>
  <si>
    <t>王磊</t>
  </si>
  <si>
    <t>李亚伦</t>
  </si>
  <si>
    <t>闫文昌</t>
  </si>
  <si>
    <t>2020-11-07</t>
  </si>
  <si>
    <t>胡占坤</t>
  </si>
  <si>
    <t>2020-11-12</t>
  </si>
  <si>
    <t>沈奥</t>
  </si>
  <si>
    <t>2020-11-17</t>
  </si>
  <si>
    <t>于相洋</t>
  </si>
  <si>
    <t>于杨鉴</t>
  </si>
  <si>
    <t>单宇</t>
  </si>
  <si>
    <t>张永健</t>
  </si>
  <si>
    <t>2020-11-25</t>
  </si>
  <si>
    <t>沈春宇</t>
  </si>
  <si>
    <t>2020-11-19</t>
  </si>
  <si>
    <t>王超</t>
  </si>
  <si>
    <t>2020-05-28</t>
  </si>
  <si>
    <t>电泳</t>
  </si>
  <si>
    <t>程亚村</t>
  </si>
  <si>
    <t>编制：</t>
  </si>
  <si>
    <t>高福玲</t>
  </si>
  <si>
    <t>部长审核：</t>
  </si>
  <si>
    <t>座椅事业部奖惩明细</t>
  </si>
  <si>
    <t>异常情况</t>
  </si>
  <si>
    <t>扣款金额</t>
  </si>
  <si>
    <t>视觉事业部奖惩明细</t>
  </si>
  <si>
    <t>安路普</t>
  </si>
  <si>
    <t>孙瑶</t>
  </si>
  <si>
    <t>说明：15天试用期工资为15/小时，转正之后18元/小时，整理现场、盘点等工时按照80%计算，饭补5元/天；
      临时工工2天试用期为15/小时，转正后18元/小时</t>
  </si>
  <si>
    <t>日期</t>
  </si>
  <si>
    <t>车辆</t>
  </si>
  <si>
    <t>人员姓名</t>
  </si>
  <si>
    <t>出勤人数</t>
  </si>
  <si>
    <t>补贴金额</t>
  </si>
  <si>
    <t>Y666C</t>
  </si>
  <si>
    <t>杨方俊</t>
  </si>
  <si>
    <t>胡如霞</t>
  </si>
  <si>
    <t>JM577C</t>
  </si>
</sst>
</file>

<file path=xl/styles.xml><?xml version="1.0" encoding="utf-8"?>
<styleSheet xmlns="http://schemas.openxmlformats.org/spreadsheetml/2006/main">
  <numFmts count="8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#,##0.00_ "/>
    <numFmt numFmtId="177" formatCode="0_ "/>
    <numFmt numFmtId="43" formatCode="_ * #,##0.00_ ;_ * \-#,##0.00_ ;_ * &quot;-&quot;??_ ;_ @_ "/>
    <numFmt numFmtId="178" formatCode="0.00_ "/>
    <numFmt numFmtId="179" formatCode="yyyy/m/d;@"/>
  </numFmts>
  <fonts count="48">
    <font>
      <sz val="11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2"/>
      <name val="微软雅黑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b/>
      <sz val="10"/>
      <color theme="1"/>
      <name val="微软雅黑"/>
      <charset val="134"/>
    </font>
    <font>
      <sz val="11"/>
      <color indexed="8"/>
      <name val="宋体"/>
      <charset val="134"/>
    </font>
    <font>
      <sz val="12"/>
      <name val="宋体"/>
      <charset val="134"/>
    </font>
    <font>
      <sz val="10"/>
      <color indexed="8"/>
      <name val="微软雅黑"/>
      <charset val="134"/>
    </font>
    <font>
      <sz val="10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8"/>
      <name val="宋体"/>
      <charset val="134"/>
      <scheme val="minor"/>
    </font>
    <font>
      <sz val="11"/>
      <name val="微软雅黑"/>
      <charset val="134"/>
    </font>
    <font>
      <sz val="11"/>
      <color theme="1"/>
      <name val="微软雅黑"/>
      <charset val="134"/>
    </font>
    <font>
      <sz val="11"/>
      <color rgb="FFFF0000"/>
      <name val="微软雅黑"/>
      <charset val="134"/>
    </font>
    <font>
      <b/>
      <sz val="11"/>
      <name val="微软雅黑"/>
      <charset val="134"/>
    </font>
    <font>
      <b/>
      <sz val="8"/>
      <name val="微软雅黑"/>
      <charset val="134"/>
    </font>
    <font>
      <sz val="8"/>
      <name val="微软雅黑"/>
      <charset val="134"/>
    </font>
    <font>
      <sz val="10"/>
      <name val="宋体"/>
      <charset val="134"/>
      <scheme val="minor"/>
    </font>
    <font>
      <sz val="11"/>
      <color theme="1"/>
      <name val="宋体"/>
      <charset val="134"/>
    </font>
    <font>
      <sz val="10"/>
      <color theme="1"/>
      <name val="宋体"/>
      <charset val="134"/>
    </font>
    <font>
      <b/>
      <sz val="12"/>
      <name val="宋体"/>
      <charset val="134"/>
    </font>
    <font>
      <b/>
      <sz val="10"/>
      <name val="宋体"/>
      <charset val="134"/>
    </font>
    <font>
      <sz val="10"/>
      <color indexed="8"/>
      <name val="宋体"/>
      <charset val="134"/>
    </font>
    <font>
      <sz val="10"/>
      <color rgb="FFFF0000"/>
      <name val="宋体"/>
      <charset val="134"/>
    </font>
    <font>
      <b/>
      <sz val="10"/>
      <color theme="1"/>
      <name val="宋体"/>
      <charset val="134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0" fillId="4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20" borderId="11" applyNumberFormat="0" applyFont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8" fillId="0" borderId="10" applyNumberFormat="0" applyFill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43" fillId="19" borderId="13" applyNumberFormat="0" applyAlignment="0" applyProtection="0">
      <alignment vertical="center"/>
    </xf>
    <xf numFmtId="0" fontId="36" fillId="19" borderId="8" applyNumberFormat="0" applyAlignment="0" applyProtection="0">
      <alignment vertical="center"/>
    </xf>
    <xf numFmtId="0" fontId="34" fillId="15" borderId="9" applyNumberFormat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42" fillId="0" borderId="12" applyNumberFormat="0" applyFill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6" fillId="0" borderId="0">
      <alignment vertical="center"/>
    </xf>
  </cellStyleXfs>
  <cellXfs count="105">
    <xf numFmtId="0" fontId="0" fillId="0" borderId="0" xfId="0">
      <alignment vertical="center"/>
    </xf>
    <xf numFmtId="177" fontId="0" fillId="0" borderId="0" xfId="0" applyNumberForma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right" vertical="center"/>
    </xf>
    <xf numFmtId="0" fontId="8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/>
    </xf>
    <xf numFmtId="0" fontId="10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178" fontId="13" fillId="0" borderId="1" xfId="0" applyNumberFormat="1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178" fontId="13" fillId="2" borderId="1" xfId="0" applyNumberFormat="1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left" vertical="center"/>
    </xf>
    <xf numFmtId="0" fontId="16" fillId="0" borderId="1" xfId="0" applyFont="1" applyFill="1" applyBorder="1" applyAlignment="1">
      <alignment horizontal="left" vertical="center"/>
    </xf>
    <xf numFmtId="14" fontId="11" fillId="0" borderId="0" xfId="0" applyNumberFormat="1" applyFont="1" applyFill="1" applyAlignment="1">
      <alignment horizontal="center" vertical="center"/>
    </xf>
    <xf numFmtId="0" fontId="20" fillId="0" borderId="0" xfId="0" applyFont="1" applyFill="1">
      <alignment vertical="center"/>
    </xf>
    <xf numFmtId="0" fontId="21" fillId="0" borderId="0" xfId="0" applyFont="1" applyFill="1" applyAlignment="1">
      <alignment horizontal="left" vertical="center"/>
    </xf>
    <xf numFmtId="0" fontId="21" fillId="0" borderId="0" xfId="0" applyFont="1" applyFill="1" applyAlignment="1">
      <alignment horizontal="center" vertical="center"/>
    </xf>
    <xf numFmtId="0" fontId="21" fillId="0" borderId="0" xfId="0" applyFont="1" applyFill="1" applyAlignment="1">
      <alignment horizontal="right" vertical="center"/>
    </xf>
    <xf numFmtId="178" fontId="21" fillId="0" borderId="0" xfId="0" applyNumberFormat="1" applyFont="1" applyFill="1" applyAlignment="1">
      <alignment horizontal="center" vertical="center"/>
    </xf>
    <xf numFmtId="0" fontId="22" fillId="0" borderId="1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right" vertical="center"/>
    </xf>
    <xf numFmtId="0" fontId="9" fillId="0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/>
    </xf>
    <xf numFmtId="49" fontId="24" fillId="0" borderId="1" xfId="0" applyNumberFormat="1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right" vertical="center"/>
    </xf>
    <xf numFmtId="0" fontId="9" fillId="0" borderId="1" xfId="0" applyFont="1" applyFill="1" applyBorder="1" applyAlignment="1">
      <alignment horizontal="right" vertical="center"/>
    </xf>
    <xf numFmtId="176" fontId="21" fillId="0" borderId="1" xfId="0" applyNumberFormat="1" applyFont="1" applyFill="1" applyBorder="1" applyAlignment="1">
      <alignment horizontal="right" vertical="center"/>
    </xf>
    <xf numFmtId="0" fontId="23" fillId="0" borderId="3" xfId="0" applyFont="1" applyFill="1" applyBorder="1" applyAlignment="1">
      <alignment horizontal="center" vertical="center"/>
    </xf>
    <xf numFmtId="0" fontId="23" fillId="0" borderId="4" xfId="0" applyFont="1" applyFill="1" applyBorder="1" applyAlignment="1">
      <alignment horizontal="center" vertical="center"/>
    </xf>
    <xf numFmtId="0" fontId="23" fillId="0" borderId="5" xfId="0" applyFont="1" applyFill="1" applyBorder="1" applyAlignment="1">
      <alignment horizontal="center" vertical="center"/>
    </xf>
    <xf numFmtId="0" fontId="25" fillId="0" borderId="6" xfId="0" applyFont="1" applyFill="1" applyBorder="1" applyAlignment="1">
      <alignment horizontal="center" vertical="center"/>
    </xf>
    <xf numFmtId="179" fontId="21" fillId="0" borderId="1" xfId="0" applyNumberFormat="1" applyFont="1" applyFill="1" applyBorder="1" applyAlignment="1">
      <alignment horizontal="left" vertical="center"/>
    </xf>
    <xf numFmtId="0" fontId="25" fillId="0" borderId="2" xfId="0" applyFont="1" applyFill="1" applyBorder="1" applyAlignment="1">
      <alignment horizontal="center" vertical="center"/>
    </xf>
    <xf numFmtId="179" fontId="21" fillId="0" borderId="1" xfId="0" applyNumberFormat="1" applyFont="1" applyFill="1" applyBorder="1" applyAlignment="1" applyProtection="1">
      <alignment horizontal="left" vertical="center"/>
    </xf>
    <xf numFmtId="178" fontId="23" fillId="0" borderId="1" xfId="0" applyNumberFormat="1" applyFont="1" applyFill="1" applyBorder="1" applyAlignment="1">
      <alignment horizontal="center" vertical="center"/>
    </xf>
    <xf numFmtId="178" fontId="9" fillId="0" borderId="1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vertical="center"/>
    </xf>
    <xf numFmtId="0" fontId="21" fillId="0" borderId="1" xfId="0" applyFont="1" applyFill="1" applyBorder="1" applyAlignment="1">
      <alignment horizontal="left" vertical="center"/>
    </xf>
    <xf numFmtId="176" fontId="21" fillId="0" borderId="1" xfId="0" applyNumberFormat="1" applyFont="1" applyFill="1" applyBorder="1" applyAlignment="1">
      <alignment vertical="center"/>
    </xf>
    <xf numFmtId="0" fontId="9" fillId="0" borderId="1" xfId="0" applyFont="1" applyFill="1" applyBorder="1" applyAlignment="1">
      <alignment horizontal="left" vertical="center"/>
    </xf>
    <xf numFmtId="0" fontId="9" fillId="0" borderId="3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right" vertical="center"/>
    </xf>
    <xf numFmtId="178" fontId="23" fillId="0" borderId="3" xfId="0" applyNumberFormat="1" applyFont="1" applyFill="1" applyBorder="1" applyAlignment="1">
      <alignment horizontal="center" vertical="center"/>
    </xf>
    <xf numFmtId="178" fontId="23" fillId="0" borderId="4" xfId="0" applyNumberFormat="1" applyFont="1" applyFill="1" applyBorder="1" applyAlignment="1">
      <alignment horizontal="center" vertical="center"/>
    </xf>
    <xf numFmtId="178" fontId="23" fillId="0" borderId="4" xfId="0" applyNumberFormat="1" applyFont="1" applyFill="1" applyBorder="1" applyAlignment="1">
      <alignment horizontal="right" vertical="center"/>
    </xf>
    <xf numFmtId="0" fontId="26" fillId="0" borderId="1" xfId="0" applyFont="1" applyFill="1" applyBorder="1" applyAlignment="1">
      <alignment horizontal="left" vertical="center" wrapText="1"/>
    </xf>
    <xf numFmtId="0" fontId="26" fillId="0" borderId="1" xfId="0" applyFont="1" applyFill="1" applyBorder="1" applyAlignment="1">
      <alignment horizontal="left" vertical="center"/>
    </xf>
    <xf numFmtId="0" fontId="26" fillId="0" borderId="1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right" vertical="center"/>
    </xf>
    <xf numFmtId="178" fontId="21" fillId="0" borderId="1" xfId="0" applyNumberFormat="1" applyFont="1" applyFill="1" applyBorder="1" applyAlignment="1">
      <alignment horizontal="center" vertical="center"/>
    </xf>
    <xf numFmtId="178" fontId="23" fillId="0" borderId="5" xfId="0" applyNumberFormat="1" applyFont="1" applyFill="1" applyBorder="1" applyAlignment="1">
      <alignment horizontal="center" vertical="center"/>
    </xf>
    <xf numFmtId="178" fontId="26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C000"/>
      <color rgb="00FFFF00"/>
      <color rgb="00FF0000"/>
      <color rgb="0092D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0844;&#21496;\&#20154;&#21592;&#26723;&#26696;\&#20809;&#21326;&#33635;&#26124;\&#24231;&#26885;&#20107;&#19994;&#37096;&#21592;&#24037;&#26723;&#26696;-2020.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汇总"/>
      <sheetName val="1"/>
      <sheetName val="商用车平台人员"/>
      <sheetName val="平台人员变动"/>
      <sheetName val="后勤人员"/>
      <sheetName val="后勤人员变动"/>
      <sheetName val="一线员工"/>
      <sheetName val="一线员工变动"/>
      <sheetName val="劳务及公司临时工"/>
      <sheetName val="劳务及公司临时工变动"/>
      <sheetName val="Sheet2"/>
      <sheetName val="5月变动"/>
      <sheetName val="科级以上领导"/>
      <sheetName val="Sheet3"/>
      <sheetName val="Sheet4"/>
      <sheetName val="Sheet5"/>
      <sheetName val="北京转入"/>
      <sheetName val="车间临时工"/>
      <sheetName val="关键岗位人员"/>
      <sheetName val="Sheet1"/>
      <sheetName val="宏达翔"/>
      <sheetName val="众智鑫成"/>
      <sheetName val="刘海霞身份证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">
          <cell r="D1" t="str">
            <v>姓名</v>
          </cell>
          <cell r="E1" t="str">
            <v>性别</v>
          </cell>
          <cell r="F1" t="str">
            <v>民族</v>
          </cell>
          <cell r="G1" t="str">
            <v>身份证号</v>
          </cell>
          <cell r="H1" t="str">
            <v>检测</v>
          </cell>
          <cell r="I1" t="str">
            <v>户籍</v>
          </cell>
          <cell r="J1" t="str">
            <v>出生年月</v>
          </cell>
          <cell r="K1" t="str">
            <v>年龄</v>
          </cell>
          <cell r="L1" t="str">
            <v>学历</v>
          </cell>
          <cell r="M1" t="str">
            <v>毕业院校</v>
          </cell>
          <cell r="N1" t="str">
            <v>专业</v>
          </cell>
          <cell r="O1" t="str">
            <v>毕业时间</v>
          </cell>
          <cell r="P1" t="str">
            <v>家庭住址</v>
          </cell>
          <cell r="Q1" t="str">
            <v>入职时间</v>
          </cell>
        </row>
        <row r="2">
          <cell r="D2" t="str">
            <v>李秀兰</v>
          </cell>
          <cell r="E2" t="str">
            <v>女</v>
          </cell>
        </row>
        <row r="3">
          <cell r="D3" t="str">
            <v>刘秀芝</v>
          </cell>
          <cell r="E3" t="str">
            <v>女</v>
          </cell>
        </row>
        <row r="4">
          <cell r="D4" t="str">
            <v>朱希洪</v>
          </cell>
          <cell r="E4" t="str">
            <v>男</v>
          </cell>
        </row>
        <row r="5">
          <cell r="D5" t="str">
            <v>姜砚田</v>
          </cell>
          <cell r="E5" t="str">
            <v>男</v>
          </cell>
        </row>
        <row r="6">
          <cell r="D6" t="str">
            <v>孔伟炬</v>
          </cell>
          <cell r="E6" t="str">
            <v>男</v>
          </cell>
        </row>
        <row r="7">
          <cell r="D7" t="str">
            <v>刘俊凤</v>
          </cell>
          <cell r="E7" t="str">
            <v>女</v>
          </cell>
        </row>
        <row r="8">
          <cell r="D8" t="str">
            <v>白金钢</v>
          </cell>
          <cell r="E8" t="str">
            <v>男</v>
          </cell>
        </row>
        <row r="9">
          <cell r="D9" t="str">
            <v>韩桂芳</v>
          </cell>
          <cell r="E9" t="str">
            <v>女</v>
          </cell>
        </row>
        <row r="10">
          <cell r="D10" t="str">
            <v>张余香</v>
          </cell>
          <cell r="E10" t="str">
            <v>女</v>
          </cell>
        </row>
        <row r="11">
          <cell r="D11" t="str">
            <v>韩龙飞</v>
          </cell>
          <cell r="E11" t="str">
            <v>男</v>
          </cell>
          <cell r="F11" t="str">
            <v>汉</v>
          </cell>
          <cell r="G11" t="str">
            <v>130983200005113019</v>
          </cell>
          <cell r="H11" t="str">
            <v>√</v>
          </cell>
          <cell r="I11" t="str">
            <v>河北省黄骅市官庄乡吕郭庄村608号</v>
          </cell>
          <cell r="J11" t="str">
            <v>2000-05-11</v>
          </cell>
          <cell r="K11">
            <v>21</v>
          </cell>
          <cell r="L11" t="str">
            <v>初中</v>
          </cell>
          <cell r="M11" t="str">
            <v>官庄中学</v>
          </cell>
          <cell r="N11" t="str">
            <v>无</v>
          </cell>
          <cell r="O11" t="str">
            <v>2016-06</v>
          </cell>
          <cell r="P11" t="str">
            <v>阳光新城</v>
          </cell>
          <cell r="Q11" t="str">
            <v>2021-02-17</v>
          </cell>
        </row>
        <row r="12">
          <cell r="D12" t="str">
            <v>徐旭</v>
          </cell>
          <cell r="E12" t="str">
            <v>男</v>
          </cell>
        </row>
        <row r="13">
          <cell r="D13" t="str">
            <v>徐福祥</v>
          </cell>
          <cell r="E13" t="str">
            <v>男</v>
          </cell>
        </row>
        <row r="14">
          <cell r="D14" t="str">
            <v>刘明宇</v>
          </cell>
          <cell r="E14" t="str">
            <v>男</v>
          </cell>
        </row>
        <row r="16">
          <cell r="D16" t="str">
            <v>高霞</v>
          </cell>
          <cell r="E16" t="str">
            <v>女</v>
          </cell>
          <cell r="F16" t="str">
            <v>汉</v>
          </cell>
        </row>
        <row r="17">
          <cell r="D17" t="str">
            <v>仁慧城</v>
          </cell>
          <cell r="E17" t="str">
            <v>男</v>
          </cell>
          <cell r="F17" t="str">
            <v>汉</v>
          </cell>
          <cell r="G17" t="str">
            <v>130983200105140911</v>
          </cell>
          <cell r="H17" t="str">
            <v>√</v>
          </cell>
          <cell r="I17" t="str">
            <v>河北省黄骅市旧城镇东仙庄</v>
          </cell>
          <cell r="J17" t="str">
            <v>2001-05-14</v>
          </cell>
          <cell r="K17">
            <v>20</v>
          </cell>
          <cell r="L17" t="str">
            <v>中专</v>
          </cell>
          <cell r="M17" t="str">
            <v>黄骅市职教中心</v>
          </cell>
          <cell r="N17" t="str">
            <v>商贸</v>
          </cell>
        </row>
        <row r="17">
          <cell r="P17" t="str">
            <v>旧城镇东仙庄</v>
          </cell>
          <cell r="Q17" t="str">
            <v>2021-3-17</v>
          </cell>
        </row>
        <row r="18">
          <cell r="D18" t="str">
            <v>韩萌萌</v>
          </cell>
          <cell r="E18" t="str">
            <v>女</v>
          </cell>
        </row>
        <row r="19">
          <cell r="D19" t="str">
            <v>岳明婷</v>
          </cell>
          <cell r="E19" t="str">
            <v>女</v>
          </cell>
        </row>
        <row r="20">
          <cell r="D20" t="str">
            <v>任苏玲</v>
          </cell>
          <cell r="E20" t="str">
            <v>女</v>
          </cell>
          <cell r="F20" t="str">
            <v>汉</v>
          </cell>
          <cell r="G20" t="str">
            <v>13040419790316032X</v>
          </cell>
          <cell r="H20" t="str">
            <v>√</v>
          </cell>
          <cell r="I20" t="str">
            <v>河北省邯郸市邯山区学院路绿德源D4栋4单元6号</v>
          </cell>
          <cell r="J20" t="str">
            <v>1979-03-16</v>
          </cell>
          <cell r="K20">
            <v>42</v>
          </cell>
          <cell r="L20" t="str">
            <v>初中</v>
          </cell>
          <cell r="M20" t="str">
            <v>邯郸市二十七中</v>
          </cell>
          <cell r="N20" t="str">
            <v>无</v>
          </cell>
          <cell r="O20" t="str">
            <v>1996-06</v>
          </cell>
          <cell r="P20" t="str">
            <v>邯郸市</v>
          </cell>
          <cell r="Q20" t="str">
            <v>2019-09-20</v>
          </cell>
        </row>
        <row r="21">
          <cell r="D21" t="str">
            <v>彭洪香</v>
          </cell>
          <cell r="E21" t="str">
            <v>女</v>
          </cell>
          <cell r="F21" t="str">
            <v>汉</v>
          </cell>
          <cell r="G21" t="str">
            <v>132934197611114644</v>
          </cell>
          <cell r="H21" t="str">
            <v>√</v>
          </cell>
          <cell r="I21" t="str">
            <v>河北省沧州市海兴县赵毛陶镇东二庄村120002号</v>
          </cell>
          <cell r="J21" t="str">
            <v>1976-11-11</v>
          </cell>
          <cell r="K21">
            <v>44</v>
          </cell>
          <cell r="L21" t="str">
            <v>初中</v>
          </cell>
          <cell r="M21" t="str">
            <v>丁村中学</v>
          </cell>
          <cell r="N21" t="str">
            <v>无</v>
          </cell>
          <cell r="O21" t="str">
            <v>1993-06</v>
          </cell>
          <cell r="P21" t="str">
            <v>赵毛陶镇董二庄村</v>
          </cell>
          <cell r="Q21" t="str">
            <v>2019-10-04</v>
          </cell>
        </row>
        <row r="22">
          <cell r="D22" t="str">
            <v>于海旺</v>
          </cell>
          <cell r="E22" t="str">
            <v>男</v>
          </cell>
          <cell r="F22" t="str">
            <v>汉</v>
          </cell>
          <cell r="G22" t="str">
            <v>130983199907031113</v>
          </cell>
          <cell r="H22" t="str">
            <v>√</v>
          </cell>
          <cell r="I22" t="str">
            <v>河北省黄骅市旧城镇李马口村71号</v>
          </cell>
          <cell r="J22" t="str">
            <v>1999-07-03</v>
          </cell>
          <cell r="K22">
            <v>21</v>
          </cell>
        </row>
        <row r="23">
          <cell r="D23" t="str">
            <v>孙秋生</v>
          </cell>
          <cell r="E23" t="str">
            <v>男</v>
          </cell>
          <cell r="F23" t="str">
            <v>汉</v>
          </cell>
          <cell r="G23" t="str">
            <v>130925200208096016</v>
          </cell>
          <cell r="H23" t="str">
            <v>√</v>
          </cell>
          <cell r="I23" t="str">
            <v>河北省盐山县圣佛焦南良</v>
          </cell>
          <cell r="J23" t="str">
            <v>2002-08-09</v>
          </cell>
          <cell r="K23">
            <v>18</v>
          </cell>
          <cell r="L23" t="str">
            <v>初中</v>
          </cell>
          <cell r="M23" t="str">
            <v>圣佛一中</v>
          </cell>
          <cell r="N23" t="str">
            <v>无</v>
          </cell>
          <cell r="O23" t="str">
            <v>2018-09</v>
          </cell>
          <cell r="P23" t="str">
            <v>河北省盐山县</v>
          </cell>
          <cell r="Q23" t="str">
            <v>2020-10-13</v>
          </cell>
        </row>
        <row r="24">
          <cell r="D24" t="str">
            <v>王骏硕</v>
          </cell>
          <cell r="E24" t="str">
            <v>男</v>
          </cell>
          <cell r="F24" t="str">
            <v>汉</v>
          </cell>
          <cell r="G24" t="str">
            <v>130983200306020959</v>
          </cell>
          <cell r="H24" t="str">
            <v>√</v>
          </cell>
          <cell r="I24" t="str">
            <v>河北省黄骅市旧城镇大六间房村256号</v>
          </cell>
          <cell r="J24" t="str">
            <v>2003-06-02</v>
          </cell>
          <cell r="K24">
            <v>18</v>
          </cell>
          <cell r="L24" t="str">
            <v>中专</v>
          </cell>
          <cell r="M24" t="str">
            <v>黄骅市职教中心</v>
          </cell>
          <cell r="N24" t="str">
            <v>计算机</v>
          </cell>
          <cell r="O24" t="str">
            <v>2020-10</v>
          </cell>
          <cell r="P24" t="str">
            <v>旧城镇大六间房村</v>
          </cell>
          <cell r="Q24" t="str">
            <v>2021-02-20</v>
          </cell>
        </row>
        <row r="25">
          <cell r="D25" t="str">
            <v>于家衡</v>
          </cell>
          <cell r="E25" t="str">
            <v>男</v>
          </cell>
          <cell r="F25" t="str">
            <v>汉</v>
          </cell>
          <cell r="G25" t="str">
            <v>130924199910094238</v>
          </cell>
          <cell r="H25" t="str">
            <v>√</v>
          </cell>
          <cell r="I25" t="str">
            <v>河北省沧州市海兴县赵毛陶镇吕吴褚村135号</v>
          </cell>
          <cell r="J25" t="str">
            <v>1999-10-09</v>
          </cell>
          <cell r="K25">
            <v>21</v>
          </cell>
          <cell r="L25" t="str">
            <v>初中</v>
          </cell>
          <cell r="M25" t="str">
            <v>赵毛陶中学</v>
          </cell>
          <cell r="N25" t="str">
            <v>无</v>
          </cell>
          <cell r="O25" t="str">
            <v>2015-06</v>
          </cell>
          <cell r="P25" t="str">
            <v>赵毛陶镇吴褚村</v>
          </cell>
          <cell r="Q25" t="str">
            <v>2021-03-05</v>
          </cell>
        </row>
        <row r="26">
          <cell r="D26" t="str">
            <v>韩阔</v>
          </cell>
          <cell r="E26" t="str">
            <v>男</v>
          </cell>
        </row>
        <row r="27">
          <cell r="D27" t="str">
            <v>王海涛</v>
          </cell>
          <cell r="E27" t="str">
            <v>男</v>
          </cell>
          <cell r="F27" t="str">
            <v>汉</v>
          </cell>
          <cell r="G27" t="str">
            <v>130924199504234215</v>
          </cell>
          <cell r="H27" t="str">
            <v>√</v>
          </cell>
          <cell r="I27" t="str">
            <v>河北省沧州市海兴县赵毛陶镇大张庄村153号</v>
          </cell>
          <cell r="J27" t="str">
            <v>1995-04-23</v>
          </cell>
          <cell r="K27">
            <v>26</v>
          </cell>
          <cell r="L27" t="str">
            <v>初中</v>
          </cell>
          <cell r="M27" t="str">
            <v>赵毛陶中学</v>
          </cell>
          <cell r="N27" t="str">
            <v>无</v>
          </cell>
          <cell r="O27" t="str">
            <v>2017-06</v>
          </cell>
          <cell r="P27" t="str">
            <v>红旗大街汇丰楼</v>
          </cell>
          <cell r="Q27" t="str">
            <v>2021-03-10</v>
          </cell>
        </row>
        <row r="28">
          <cell r="D28" t="str">
            <v>李淑芳</v>
          </cell>
          <cell r="E28" t="str">
            <v>女</v>
          </cell>
          <cell r="F28" t="str">
            <v>汉</v>
          </cell>
          <cell r="G28" t="str">
            <v>130925197504076429</v>
          </cell>
          <cell r="H28" t="str">
            <v>√</v>
          </cell>
          <cell r="I28" t="str">
            <v>河北省沧州市盐山县望树镇前店村413号</v>
          </cell>
          <cell r="J28" t="str">
            <v>1975-04-07</v>
          </cell>
          <cell r="K28">
            <v>46</v>
          </cell>
          <cell r="L28" t="str">
            <v>初中</v>
          </cell>
          <cell r="M28" t="str">
            <v>盐山中学</v>
          </cell>
          <cell r="N28" t="str">
            <v>无</v>
          </cell>
          <cell r="O28" t="str">
            <v>1995-06</v>
          </cell>
          <cell r="P28" t="str">
            <v>河北省沧州市盐山县望树镇前店村413号</v>
          </cell>
          <cell r="Q28" t="str">
            <v>2019-04-24</v>
          </cell>
        </row>
        <row r="29">
          <cell r="D29" t="str">
            <v>魏福杰</v>
          </cell>
          <cell r="E29" t="str">
            <v>女</v>
          </cell>
          <cell r="F29" t="str">
            <v>汉</v>
          </cell>
          <cell r="G29" t="str">
            <v>130924198411034244</v>
          </cell>
          <cell r="H29" t="str">
            <v>√</v>
          </cell>
          <cell r="I29" t="str">
            <v>山东省庆云县崔口镇齐周务东北村035号</v>
          </cell>
          <cell r="J29" t="str">
            <v>1984-11-03</v>
          </cell>
          <cell r="K29">
            <v>36</v>
          </cell>
          <cell r="L29" t="str">
            <v>初中</v>
          </cell>
          <cell r="M29" t="str">
            <v>崔口镇中学</v>
          </cell>
          <cell r="N29" t="str">
            <v>无</v>
          </cell>
          <cell r="O29" t="str">
            <v>2004-06</v>
          </cell>
          <cell r="P29" t="str">
            <v>沧州市海兴县马厂</v>
          </cell>
          <cell r="Q29" t="str">
            <v>2020-03-12</v>
          </cell>
        </row>
        <row r="30">
          <cell r="D30" t="str">
            <v>于俊焕</v>
          </cell>
          <cell r="E30" t="str">
            <v>女</v>
          </cell>
          <cell r="F30" t="str">
            <v>汉</v>
          </cell>
          <cell r="G30" t="str">
            <v>130921198904263222</v>
          </cell>
          <cell r="H30" t="str">
            <v>√</v>
          </cell>
          <cell r="I30" t="str">
            <v>河北省黄骅市吕桥镇张福庄村125号</v>
          </cell>
          <cell r="J30" t="str">
            <v>1989-04-26</v>
          </cell>
          <cell r="K30">
            <v>32</v>
          </cell>
          <cell r="L30" t="str">
            <v>初中</v>
          </cell>
          <cell r="M30" t="str">
            <v>吕桥中学</v>
          </cell>
          <cell r="N30" t="str">
            <v>无</v>
          </cell>
          <cell r="O30" t="str">
            <v>2006-06</v>
          </cell>
          <cell r="P30" t="str">
            <v>南王曼</v>
          </cell>
          <cell r="Q30" t="str">
            <v>2020-04-15</v>
          </cell>
        </row>
        <row r="31">
          <cell r="D31" t="str">
            <v>田金梅</v>
          </cell>
          <cell r="E31" t="str">
            <v>女</v>
          </cell>
          <cell r="F31" t="str">
            <v>汉</v>
          </cell>
          <cell r="G31" t="str">
            <v>130984197710151549</v>
          </cell>
          <cell r="H31" t="str">
            <v>√</v>
          </cell>
          <cell r="I31" t="str">
            <v>河北省河间市卧佛堂镇河西村</v>
          </cell>
          <cell r="J31" t="str">
            <v>1977-10-15</v>
          </cell>
          <cell r="K31">
            <v>43</v>
          </cell>
          <cell r="L31" t="str">
            <v>初中</v>
          </cell>
          <cell r="M31" t="str">
            <v>卧佛镇中学</v>
          </cell>
          <cell r="N31" t="str">
            <v>无</v>
          </cell>
          <cell r="O31" t="str">
            <v>1994-06</v>
          </cell>
          <cell r="P31" t="str">
            <v>河间市卧佛堂镇</v>
          </cell>
          <cell r="Q31" t="str">
            <v>2020-04-03</v>
          </cell>
        </row>
        <row r="32">
          <cell r="D32" t="str">
            <v>陈英</v>
          </cell>
          <cell r="E32" t="str">
            <v>女</v>
          </cell>
          <cell r="F32" t="str">
            <v>汉</v>
          </cell>
          <cell r="G32" t="str">
            <v>230121198202241088</v>
          </cell>
          <cell r="H32" t="str">
            <v>√</v>
          </cell>
          <cell r="I32" t="str">
            <v>黑龙江省哈尔滨市呼兰区康金镇永胜村</v>
          </cell>
          <cell r="J32" t="str">
            <v>1982-02-24</v>
          </cell>
          <cell r="K32">
            <v>39</v>
          </cell>
          <cell r="L32" t="str">
            <v>小学</v>
          </cell>
          <cell r="M32" t="str">
            <v>永胜学校</v>
          </cell>
          <cell r="N32" t="str">
            <v>无</v>
          </cell>
          <cell r="O32" t="str">
            <v>2006-07</v>
          </cell>
          <cell r="P32" t="str">
            <v>黑龙江省哈尔滨市</v>
          </cell>
          <cell r="Q32" t="str">
            <v>2020-10-26</v>
          </cell>
        </row>
        <row r="33">
          <cell r="D33" t="str">
            <v>李海霞</v>
          </cell>
          <cell r="E33" t="str">
            <v>女</v>
          </cell>
          <cell r="F33" t="str">
            <v>汉</v>
          </cell>
          <cell r="G33" t="str">
            <v>130981198705233828</v>
          </cell>
          <cell r="H33" t="str">
            <v>√</v>
          </cell>
          <cell r="I33" t="str">
            <v>河北省黄骅市常郭镇白庄村259号</v>
          </cell>
          <cell r="J33" t="str">
            <v>1987-05-23</v>
          </cell>
          <cell r="K33">
            <v>34</v>
          </cell>
          <cell r="L33" t="str">
            <v>初中</v>
          </cell>
          <cell r="M33" t="str">
            <v>齐桥中学</v>
          </cell>
          <cell r="N33" t="str">
            <v>无</v>
          </cell>
          <cell r="O33" t="str">
            <v>2004-06</v>
          </cell>
          <cell r="P33" t="str">
            <v>河北省黄骅市坑西村</v>
          </cell>
          <cell r="Q33" t="str">
            <v>2021-01-05</v>
          </cell>
        </row>
        <row r="34">
          <cell r="D34" t="str">
            <v>刘美琳</v>
          </cell>
          <cell r="E34" t="str">
            <v>女</v>
          </cell>
          <cell r="F34" t="str">
            <v>汉</v>
          </cell>
          <cell r="G34" t="str">
            <v>13098320020816422X</v>
          </cell>
          <cell r="H34" t="str">
            <v>√</v>
          </cell>
          <cell r="I34" t="str">
            <v>河北省黄骅市南排河镇小辛堡村3033号</v>
          </cell>
        </row>
        <row r="34">
          <cell r="L34" t="str">
            <v>中专</v>
          </cell>
          <cell r="M34" t="str">
            <v>黄骅市职教中心</v>
          </cell>
          <cell r="N34" t="str">
            <v>幼师</v>
          </cell>
          <cell r="O34" t="str">
            <v>2019-06</v>
          </cell>
          <cell r="P34" t="str">
            <v>南排河镇小辛堡村</v>
          </cell>
          <cell r="Q34" t="str">
            <v>2021-04-11</v>
          </cell>
        </row>
        <row r="35">
          <cell r="D35" t="str">
            <v>王丽</v>
          </cell>
          <cell r="E35" t="str">
            <v>女</v>
          </cell>
          <cell r="F35" t="str">
            <v>汉</v>
          </cell>
          <cell r="G35" t="str">
            <v>232301198101155727</v>
          </cell>
          <cell r="H35" t="str">
            <v>√</v>
          </cell>
          <cell r="I35" t="str">
            <v>黑龙江省绥化北林区</v>
          </cell>
        </row>
        <row r="35">
          <cell r="L35" t="str">
            <v>小学</v>
          </cell>
          <cell r="M35" t="str">
            <v>绥化小学</v>
          </cell>
          <cell r="N35" t="str">
            <v>无</v>
          </cell>
          <cell r="O35" t="str">
            <v>1995-06</v>
          </cell>
          <cell r="P35" t="str">
            <v>黑龙江绥化</v>
          </cell>
          <cell r="Q35" t="str">
            <v>2021-04-10</v>
          </cell>
        </row>
        <row r="36">
          <cell r="D36" t="str">
            <v>郝春花</v>
          </cell>
          <cell r="E36" t="str">
            <v>女</v>
          </cell>
          <cell r="F36" t="str">
            <v>汉</v>
          </cell>
          <cell r="G36" t="str">
            <v>642225198110030629</v>
          </cell>
          <cell r="H36" t="str">
            <v>√</v>
          </cell>
          <cell r="I36" t="str">
            <v>宁夏固原市泾源县河源镇涝池村六组024</v>
          </cell>
        </row>
        <row r="36">
          <cell r="L36" t="str">
            <v>初中</v>
          </cell>
          <cell r="M36" t="str">
            <v>河源镇中学</v>
          </cell>
          <cell r="N36" t="str">
            <v>无</v>
          </cell>
          <cell r="O36" t="str">
            <v>1998-06</v>
          </cell>
          <cell r="P36" t="str">
            <v>河源镇涝池村</v>
          </cell>
          <cell r="Q36" t="str">
            <v>2021-04-24</v>
          </cell>
        </row>
        <row r="37">
          <cell r="D37" t="str">
            <v>胡馨月</v>
          </cell>
          <cell r="E37" t="str">
            <v>女</v>
          </cell>
        </row>
        <row r="40">
          <cell r="D40" t="str">
            <v>姓名</v>
          </cell>
          <cell r="E40" t="str">
            <v>性别</v>
          </cell>
          <cell r="F40" t="str">
            <v>民族</v>
          </cell>
          <cell r="G40" t="str">
            <v>身份证号</v>
          </cell>
          <cell r="H40" t="str">
            <v>检测</v>
          </cell>
          <cell r="I40" t="str">
            <v>户籍</v>
          </cell>
          <cell r="J40" t="str">
            <v>出生年月</v>
          </cell>
          <cell r="K40" t="str">
            <v>年龄</v>
          </cell>
          <cell r="L40" t="str">
            <v>学历</v>
          </cell>
          <cell r="M40" t="str">
            <v>毕业院校</v>
          </cell>
          <cell r="N40" t="str">
            <v>专业</v>
          </cell>
          <cell r="O40" t="str">
            <v>毕业时间</v>
          </cell>
          <cell r="P40" t="str">
            <v>家庭住址</v>
          </cell>
          <cell r="Q40" t="str">
            <v>入职时间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93"/>
  <sheetViews>
    <sheetView tabSelected="1" workbookViewId="0">
      <pane xSplit="4" ySplit="2" topLeftCell="E45" activePane="bottomRight" state="frozen"/>
      <selection/>
      <selection pane="topRight"/>
      <selection pane="bottomLeft"/>
      <selection pane="bottomRight" activeCell="T63" sqref="T63"/>
    </sheetView>
  </sheetViews>
  <sheetFormatPr defaultColWidth="9" defaultRowHeight="13.5"/>
  <cols>
    <col min="1" max="2" width="9" style="64"/>
    <col min="3" max="3" width="8.875" style="64"/>
    <col min="4" max="4" width="12" style="64" customWidth="1"/>
    <col min="5" max="5" width="11" style="64" customWidth="1"/>
    <col min="6" max="7" width="9" style="64"/>
    <col min="8" max="8" width="9" style="65"/>
    <col min="9" max="12" width="9" style="64"/>
    <col min="13" max="13" width="10.375" style="66"/>
    <col min="14" max="14" width="9" style="64"/>
    <col min="15" max="15" width="10.375" style="66"/>
    <col min="16" max="16" width="24.125" style="64" customWidth="1"/>
    <col min="17" max="17" width="9" style="62"/>
    <col min="18" max="18" width="12.625" style="62"/>
    <col min="19" max="16384" width="9" style="62"/>
  </cols>
  <sheetData>
    <row r="1" ht="14.25" spans="1:16">
      <c r="A1" s="67" t="s">
        <v>0</v>
      </c>
      <c r="B1" s="67"/>
      <c r="C1" s="68"/>
      <c r="D1" s="68"/>
      <c r="E1" s="68"/>
      <c r="F1" s="68"/>
      <c r="G1" s="68"/>
      <c r="H1" s="69"/>
      <c r="I1" s="68"/>
      <c r="J1" s="68"/>
      <c r="K1" s="68"/>
      <c r="L1" s="68"/>
      <c r="M1" s="85"/>
      <c r="N1" s="68"/>
      <c r="O1" s="85"/>
      <c r="P1" s="68"/>
    </row>
    <row r="2" spans="1:16">
      <c r="A2" s="70" t="s">
        <v>1</v>
      </c>
      <c r="B2" s="70" t="s">
        <v>2</v>
      </c>
      <c r="C2" s="70" t="s">
        <v>3</v>
      </c>
      <c r="D2" s="70" t="s">
        <v>4</v>
      </c>
      <c r="E2" s="70" t="s">
        <v>5</v>
      </c>
      <c r="F2" s="70" t="s">
        <v>6</v>
      </c>
      <c r="G2" s="70" t="s">
        <v>7</v>
      </c>
      <c r="H2" s="70" t="s">
        <v>8</v>
      </c>
      <c r="I2" s="70" t="s">
        <v>9</v>
      </c>
      <c r="J2" s="70" t="s">
        <v>10</v>
      </c>
      <c r="K2" s="70" t="s">
        <v>11</v>
      </c>
      <c r="L2" s="70" t="s">
        <v>12</v>
      </c>
      <c r="M2" s="86" t="s">
        <v>13</v>
      </c>
      <c r="N2" s="70" t="s">
        <v>14</v>
      </c>
      <c r="O2" s="86" t="s">
        <v>15</v>
      </c>
      <c r="P2" s="70" t="s">
        <v>16</v>
      </c>
    </row>
    <row r="3" ht="14.25" spans="1:16">
      <c r="A3" s="71">
        <f>ROW()-2</f>
        <v>1</v>
      </c>
      <c r="B3" s="72"/>
      <c r="C3" s="73" t="s">
        <v>17</v>
      </c>
      <c r="D3" s="24" t="s">
        <v>18</v>
      </c>
      <c r="E3" s="74" t="s">
        <v>19</v>
      </c>
      <c r="F3" s="75">
        <v>22</v>
      </c>
      <c r="G3" s="75">
        <v>236</v>
      </c>
      <c r="H3" s="76">
        <v>18.5</v>
      </c>
      <c r="I3" s="75"/>
      <c r="J3" s="75"/>
      <c r="K3" s="75"/>
      <c r="L3" s="87">
        <f>40+10+30</f>
        <v>80</v>
      </c>
      <c r="M3" s="77">
        <f t="shared" ref="M3:M16" si="0">H3*(G3-I3-J3)+15*I3+H3*0.8*J3+K3-L3</f>
        <v>4286</v>
      </c>
      <c r="N3" s="77">
        <f t="shared" ref="N3:N16" si="1">F3*5</f>
        <v>110</v>
      </c>
      <c r="O3" s="77">
        <f t="shared" ref="O3:O16" si="2">M3+N3</f>
        <v>4396</v>
      </c>
      <c r="P3" s="88" t="s">
        <v>20</v>
      </c>
    </row>
    <row r="4" ht="14.25" spans="1:16">
      <c r="A4" s="71">
        <f>ROW()-2</f>
        <v>2</v>
      </c>
      <c r="B4" s="72"/>
      <c r="C4" s="73" t="s">
        <v>17</v>
      </c>
      <c r="D4" s="24" t="s">
        <v>21</v>
      </c>
      <c r="E4" s="74" t="s">
        <v>19</v>
      </c>
      <c r="F4" s="75">
        <v>23</v>
      </c>
      <c r="G4" s="75">
        <v>247.5</v>
      </c>
      <c r="H4" s="76">
        <v>18</v>
      </c>
      <c r="I4" s="75"/>
      <c r="J4" s="75"/>
      <c r="K4" s="75"/>
      <c r="L4" s="87"/>
      <c r="M4" s="77">
        <f t="shared" si="0"/>
        <v>4455</v>
      </c>
      <c r="N4" s="77">
        <f t="shared" si="1"/>
        <v>115</v>
      </c>
      <c r="O4" s="77">
        <f t="shared" si="2"/>
        <v>4570</v>
      </c>
      <c r="P4" s="88"/>
    </row>
    <row r="5" ht="14.25" spans="1:16">
      <c r="A5" s="71">
        <f>ROW()-2</f>
        <v>3</v>
      </c>
      <c r="B5" s="72"/>
      <c r="C5" s="73" t="s">
        <v>17</v>
      </c>
      <c r="D5" s="24" t="s">
        <v>22</v>
      </c>
      <c r="E5" s="74" t="s">
        <v>19</v>
      </c>
      <c r="F5" s="77">
        <v>21</v>
      </c>
      <c r="G5" s="77">
        <v>226</v>
      </c>
      <c r="H5" s="76">
        <v>18</v>
      </c>
      <c r="I5" s="77"/>
      <c r="J5" s="77"/>
      <c r="K5" s="77"/>
      <c r="L5" s="87"/>
      <c r="M5" s="77">
        <f t="shared" si="0"/>
        <v>4068</v>
      </c>
      <c r="N5" s="77">
        <f t="shared" si="1"/>
        <v>105</v>
      </c>
      <c r="O5" s="77">
        <f t="shared" si="2"/>
        <v>4173</v>
      </c>
      <c r="P5" s="88"/>
    </row>
    <row r="6" ht="14.25" spans="1:16">
      <c r="A6" s="71">
        <f>ROW()-2</f>
        <v>4</v>
      </c>
      <c r="B6" s="72"/>
      <c r="C6" s="73" t="s">
        <v>17</v>
      </c>
      <c r="D6" s="24" t="s">
        <v>23</v>
      </c>
      <c r="E6" s="74" t="s">
        <v>24</v>
      </c>
      <c r="F6" s="77">
        <v>21.5</v>
      </c>
      <c r="G6" s="77">
        <v>229</v>
      </c>
      <c r="H6" s="76">
        <v>18</v>
      </c>
      <c r="I6" s="77"/>
      <c r="J6" s="77"/>
      <c r="K6" s="77"/>
      <c r="L6" s="87"/>
      <c r="M6" s="77">
        <f t="shared" si="0"/>
        <v>4122</v>
      </c>
      <c r="N6" s="77">
        <f t="shared" si="1"/>
        <v>107.5</v>
      </c>
      <c r="O6" s="77">
        <f t="shared" si="2"/>
        <v>4229.5</v>
      </c>
      <c r="P6" s="88"/>
    </row>
    <row r="7" ht="14.25" spans="1:16">
      <c r="A7" s="71">
        <f>ROW()-2</f>
        <v>5</v>
      </c>
      <c r="B7" s="72"/>
      <c r="C7" s="73" t="s">
        <v>17</v>
      </c>
      <c r="D7" s="24" t="s">
        <v>25</v>
      </c>
      <c r="E7" s="74" t="s">
        <v>26</v>
      </c>
      <c r="F7" s="77">
        <v>3</v>
      </c>
      <c r="G7" s="77">
        <v>33</v>
      </c>
      <c r="H7" s="76">
        <v>18</v>
      </c>
      <c r="I7" s="89">
        <v>33</v>
      </c>
      <c r="J7" s="77"/>
      <c r="K7" s="77"/>
      <c r="L7" s="87"/>
      <c r="M7" s="77">
        <f t="shared" si="0"/>
        <v>495</v>
      </c>
      <c r="N7" s="77">
        <f t="shared" si="1"/>
        <v>15</v>
      </c>
      <c r="O7" s="77">
        <f t="shared" si="2"/>
        <v>510</v>
      </c>
      <c r="P7" s="88"/>
    </row>
    <row r="8" ht="14.25" spans="1:16">
      <c r="A8" s="71"/>
      <c r="B8" s="72"/>
      <c r="C8" s="73" t="s">
        <v>17</v>
      </c>
      <c r="D8" s="24" t="s">
        <v>27</v>
      </c>
      <c r="E8" s="74" t="s">
        <v>26</v>
      </c>
      <c r="F8" s="77">
        <v>8</v>
      </c>
      <c r="G8" s="77">
        <v>88</v>
      </c>
      <c r="H8" s="76">
        <v>18</v>
      </c>
      <c r="I8" s="89">
        <v>88</v>
      </c>
      <c r="J8" s="77"/>
      <c r="K8" s="77"/>
      <c r="L8" s="87"/>
      <c r="M8" s="77">
        <f t="shared" si="0"/>
        <v>1320</v>
      </c>
      <c r="N8" s="77">
        <f t="shared" si="1"/>
        <v>40</v>
      </c>
      <c r="O8" s="77">
        <f t="shared" si="2"/>
        <v>1360</v>
      </c>
      <c r="P8" s="88"/>
    </row>
    <row r="9" ht="14.25" spans="1:16">
      <c r="A9" s="71">
        <f t="shared" ref="A9:A17" si="3">ROW()-2</f>
        <v>7</v>
      </c>
      <c r="B9" s="72"/>
      <c r="C9" s="73" t="s">
        <v>17</v>
      </c>
      <c r="D9" s="24" t="s">
        <v>28</v>
      </c>
      <c r="E9" s="74" t="s">
        <v>26</v>
      </c>
      <c r="F9" s="77">
        <v>18</v>
      </c>
      <c r="G9" s="77">
        <v>193.5</v>
      </c>
      <c r="H9" s="76">
        <v>18</v>
      </c>
      <c r="I9" s="89">
        <v>22</v>
      </c>
      <c r="J9" s="77"/>
      <c r="K9" s="77"/>
      <c r="L9" s="87">
        <v>10</v>
      </c>
      <c r="M9" s="77">
        <f t="shared" si="0"/>
        <v>3407</v>
      </c>
      <c r="N9" s="77">
        <f t="shared" si="1"/>
        <v>90</v>
      </c>
      <c r="O9" s="77">
        <f t="shared" si="2"/>
        <v>3497</v>
      </c>
      <c r="P9" s="88" t="s">
        <v>29</v>
      </c>
    </row>
    <row r="10" ht="14.25" spans="1:16">
      <c r="A10" s="71">
        <f t="shared" si="3"/>
        <v>8</v>
      </c>
      <c r="B10" s="72"/>
      <c r="C10" s="73" t="s">
        <v>17</v>
      </c>
      <c r="D10" s="24" t="s">
        <v>30</v>
      </c>
      <c r="E10" s="74">
        <v>0</v>
      </c>
      <c r="F10" s="77">
        <v>19.5</v>
      </c>
      <c r="G10" s="77">
        <v>206.5</v>
      </c>
      <c r="H10" s="76">
        <v>19</v>
      </c>
      <c r="I10" s="89"/>
      <c r="J10" s="77"/>
      <c r="K10" s="77"/>
      <c r="L10" s="87"/>
      <c r="M10" s="77">
        <f t="shared" si="0"/>
        <v>3923.5</v>
      </c>
      <c r="N10" s="77">
        <f t="shared" si="1"/>
        <v>97.5</v>
      </c>
      <c r="O10" s="77">
        <f t="shared" si="2"/>
        <v>4021</v>
      </c>
      <c r="P10" s="88"/>
    </row>
    <row r="11" ht="14.25" spans="1:16">
      <c r="A11" s="71">
        <f t="shared" si="3"/>
        <v>9</v>
      </c>
      <c r="B11" s="72"/>
      <c r="C11" s="73" t="s">
        <v>17</v>
      </c>
      <c r="D11" s="24" t="s">
        <v>31</v>
      </c>
      <c r="E11" s="74">
        <v>0</v>
      </c>
      <c r="F11" s="77">
        <v>19</v>
      </c>
      <c r="G11" s="77">
        <v>203</v>
      </c>
      <c r="H11" s="76">
        <v>18.5</v>
      </c>
      <c r="I11" s="89"/>
      <c r="J11" s="77"/>
      <c r="K11" s="77"/>
      <c r="L11" s="87">
        <v>5</v>
      </c>
      <c r="M11" s="77">
        <f t="shared" si="0"/>
        <v>3750.5</v>
      </c>
      <c r="N11" s="77">
        <f t="shared" si="1"/>
        <v>95</v>
      </c>
      <c r="O11" s="77">
        <f t="shared" si="2"/>
        <v>3845.5</v>
      </c>
      <c r="P11" s="88" t="s">
        <v>29</v>
      </c>
    </row>
    <row r="12" s="62" customFormat="1" ht="14.25" spans="1:16">
      <c r="A12" s="71">
        <f t="shared" si="3"/>
        <v>10</v>
      </c>
      <c r="B12" s="72"/>
      <c r="C12" s="73" t="s">
        <v>17</v>
      </c>
      <c r="D12" s="24" t="s">
        <v>32</v>
      </c>
      <c r="E12" s="74">
        <v>0</v>
      </c>
      <c r="F12" s="77">
        <v>19</v>
      </c>
      <c r="G12" s="77">
        <v>203</v>
      </c>
      <c r="H12" s="76">
        <v>19</v>
      </c>
      <c r="I12" s="89"/>
      <c r="J12" s="77"/>
      <c r="K12" s="77"/>
      <c r="L12" s="87">
        <v>13</v>
      </c>
      <c r="M12" s="77">
        <f t="shared" si="0"/>
        <v>3844</v>
      </c>
      <c r="N12" s="77">
        <f t="shared" si="1"/>
        <v>95</v>
      </c>
      <c r="O12" s="77">
        <f t="shared" si="2"/>
        <v>3939</v>
      </c>
      <c r="P12" s="88" t="s">
        <v>29</v>
      </c>
    </row>
    <row r="13" ht="14.25" spans="1:16">
      <c r="A13" s="71">
        <f t="shared" si="3"/>
        <v>11</v>
      </c>
      <c r="B13" s="72"/>
      <c r="C13" s="73" t="s">
        <v>17</v>
      </c>
      <c r="D13" s="24" t="s">
        <v>33</v>
      </c>
      <c r="E13" s="74" t="s">
        <v>34</v>
      </c>
      <c r="F13" s="77">
        <v>19</v>
      </c>
      <c r="G13" s="77">
        <v>200</v>
      </c>
      <c r="H13" s="76">
        <v>19</v>
      </c>
      <c r="I13" s="89">
        <v>22</v>
      </c>
      <c r="J13" s="77"/>
      <c r="K13" s="77"/>
      <c r="L13" s="87">
        <v>5</v>
      </c>
      <c r="M13" s="77">
        <f t="shared" si="0"/>
        <v>3707</v>
      </c>
      <c r="N13" s="77">
        <f t="shared" si="1"/>
        <v>95</v>
      </c>
      <c r="O13" s="77">
        <f t="shared" si="2"/>
        <v>3802</v>
      </c>
      <c r="P13" s="88" t="s">
        <v>29</v>
      </c>
    </row>
    <row r="14" s="62" customFormat="1" ht="14.25" spans="1:16">
      <c r="A14" s="71">
        <f t="shared" si="3"/>
        <v>12</v>
      </c>
      <c r="B14" s="72"/>
      <c r="C14" s="73" t="s">
        <v>17</v>
      </c>
      <c r="D14" s="24" t="s">
        <v>35</v>
      </c>
      <c r="E14" s="74">
        <v>0</v>
      </c>
      <c r="F14" s="77">
        <v>4</v>
      </c>
      <c r="G14" s="77">
        <v>42</v>
      </c>
      <c r="H14" s="76">
        <v>18</v>
      </c>
      <c r="I14" s="89"/>
      <c r="J14" s="77"/>
      <c r="K14" s="77"/>
      <c r="L14" s="87"/>
      <c r="M14" s="77">
        <f t="shared" si="0"/>
        <v>756</v>
      </c>
      <c r="N14" s="77">
        <f t="shared" si="1"/>
        <v>20</v>
      </c>
      <c r="O14" s="77">
        <f t="shared" si="2"/>
        <v>776</v>
      </c>
      <c r="P14" s="88"/>
    </row>
    <row r="15" ht="14.25" spans="1:16">
      <c r="A15" s="71">
        <f t="shared" si="3"/>
        <v>13</v>
      </c>
      <c r="B15" s="72"/>
      <c r="C15" s="73" t="s">
        <v>17</v>
      </c>
      <c r="D15" s="24" t="s">
        <v>36</v>
      </c>
      <c r="E15" s="74">
        <v>0</v>
      </c>
      <c r="F15" s="77">
        <v>15</v>
      </c>
      <c r="G15" s="77">
        <v>160.5</v>
      </c>
      <c r="H15" s="76">
        <v>18</v>
      </c>
      <c r="I15" s="89"/>
      <c r="J15" s="77"/>
      <c r="K15" s="77"/>
      <c r="L15" s="87">
        <v>5</v>
      </c>
      <c r="M15" s="77">
        <f t="shared" si="0"/>
        <v>2884</v>
      </c>
      <c r="N15" s="77">
        <f t="shared" si="1"/>
        <v>75</v>
      </c>
      <c r="O15" s="77">
        <f t="shared" si="2"/>
        <v>2959</v>
      </c>
      <c r="P15" s="88" t="s">
        <v>29</v>
      </c>
    </row>
    <row r="16" ht="14.25" spans="1:16">
      <c r="A16" s="71">
        <f t="shared" si="3"/>
        <v>14</v>
      </c>
      <c r="B16" s="72"/>
      <c r="C16" s="73" t="s">
        <v>17</v>
      </c>
      <c r="D16" s="24" t="s">
        <v>37</v>
      </c>
      <c r="E16" s="74">
        <v>0</v>
      </c>
      <c r="F16" s="77">
        <v>12</v>
      </c>
      <c r="G16" s="77">
        <v>127</v>
      </c>
      <c r="H16" s="76">
        <v>18</v>
      </c>
      <c r="I16" s="89"/>
      <c r="J16" s="77"/>
      <c r="K16" s="77"/>
      <c r="L16" s="87">
        <v>7</v>
      </c>
      <c r="M16" s="77">
        <f t="shared" si="0"/>
        <v>2279</v>
      </c>
      <c r="N16" s="77">
        <f t="shared" si="1"/>
        <v>60</v>
      </c>
      <c r="O16" s="77">
        <f t="shared" si="2"/>
        <v>2339</v>
      </c>
      <c r="P16" s="88" t="s">
        <v>29</v>
      </c>
    </row>
    <row r="17" s="62" customFormat="1" ht="14.25" spans="1:16">
      <c r="A17" s="71">
        <f t="shared" ref="A17:A29" si="4">ROW()-2</f>
        <v>15</v>
      </c>
      <c r="B17" s="72"/>
      <c r="C17" s="73" t="s">
        <v>17</v>
      </c>
      <c r="D17" s="24" t="s">
        <v>38</v>
      </c>
      <c r="E17" s="74" t="s">
        <v>39</v>
      </c>
      <c r="F17" s="77">
        <v>6</v>
      </c>
      <c r="G17" s="77">
        <v>66</v>
      </c>
      <c r="H17" s="76">
        <v>18</v>
      </c>
      <c r="I17" s="89">
        <v>66</v>
      </c>
      <c r="J17" s="77"/>
      <c r="K17" s="77"/>
      <c r="L17" s="87"/>
      <c r="M17" s="77">
        <f t="shared" ref="M17:M52" si="5">H17*(G17-I17-J17)+15*I17+H17*0.8*J17+K17-L17</f>
        <v>990</v>
      </c>
      <c r="N17" s="77">
        <f t="shared" ref="N17:N34" si="6">F17*5</f>
        <v>30</v>
      </c>
      <c r="O17" s="77">
        <f t="shared" ref="O17:O34" si="7">M17+N17</f>
        <v>1020</v>
      </c>
      <c r="P17" s="88"/>
    </row>
    <row r="18" s="62" customFormat="1" ht="14.25" spans="1:16">
      <c r="A18" s="71">
        <f t="shared" si="4"/>
        <v>16</v>
      </c>
      <c r="B18" s="72"/>
      <c r="C18" s="73" t="s">
        <v>17</v>
      </c>
      <c r="D18" s="24" t="s">
        <v>40</v>
      </c>
      <c r="E18" s="74" t="s">
        <v>41</v>
      </c>
      <c r="F18" s="77">
        <v>23</v>
      </c>
      <c r="G18" s="77">
        <v>274</v>
      </c>
      <c r="H18" s="76">
        <v>18</v>
      </c>
      <c r="I18" s="77"/>
      <c r="J18" s="77"/>
      <c r="K18" s="77"/>
      <c r="L18" s="87"/>
      <c r="M18" s="77">
        <f t="shared" si="5"/>
        <v>4932</v>
      </c>
      <c r="N18" s="77">
        <f t="shared" si="6"/>
        <v>115</v>
      </c>
      <c r="O18" s="77">
        <f t="shared" si="7"/>
        <v>5047</v>
      </c>
      <c r="P18" s="88"/>
    </row>
    <row r="19" s="62" customFormat="1" ht="14.25" spans="1:16">
      <c r="A19" s="71">
        <f t="shared" si="4"/>
        <v>17</v>
      </c>
      <c r="B19" s="72"/>
      <c r="C19" s="73" t="s">
        <v>42</v>
      </c>
      <c r="D19" s="24" t="s">
        <v>43</v>
      </c>
      <c r="E19" s="74">
        <v>0</v>
      </c>
      <c r="F19" s="77">
        <v>22</v>
      </c>
      <c r="G19" s="77">
        <v>242</v>
      </c>
      <c r="H19" s="76">
        <v>18.5</v>
      </c>
      <c r="I19" s="77"/>
      <c r="J19" s="77"/>
      <c r="K19" s="77"/>
      <c r="L19" s="87"/>
      <c r="M19" s="77">
        <f t="shared" si="5"/>
        <v>4477</v>
      </c>
      <c r="N19" s="77">
        <f t="shared" si="6"/>
        <v>110</v>
      </c>
      <c r="O19" s="77">
        <f t="shared" si="7"/>
        <v>4587</v>
      </c>
      <c r="P19" s="88"/>
    </row>
    <row r="20" ht="14.25" spans="1:16">
      <c r="A20" s="71">
        <f t="shared" si="4"/>
        <v>18</v>
      </c>
      <c r="B20" s="72"/>
      <c r="C20" s="73" t="s">
        <v>42</v>
      </c>
      <c r="D20" s="24" t="s">
        <v>44</v>
      </c>
      <c r="E20" s="74" t="s">
        <v>45</v>
      </c>
      <c r="F20" s="77">
        <v>21</v>
      </c>
      <c r="G20" s="77">
        <v>230</v>
      </c>
      <c r="H20" s="76">
        <v>18.5</v>
      </c>
      <c r="I20" s="77"/>
      <c r="J20" s="77"/>
      <c r="K20" s="77"/>
      <c r="L20" s="87"/>
      <c r="M20" s="77">
        <f t="shared" si="5"/>
        <v>4255</v>
      </c>
      <c r="N20" s="77">
        <f t="shared" si="6"/>
        <v>105</v>
      </c>
      <c r="O20" s="77">
        <f t="shared" si="7"/>
        <v>4360</v>
      </c>
      <c r="P20" s="88"/>
    </row>
    <row r="21" s="62" customFormat="1" ht="14.25" spans="1:16">
      <c r="A21" s="71">
        <f t="shared" si="4"/>
        <v>19</v>
      </c>
      <c r="B21" s="72"/>
      <c r="C21" s="73" t="s">
        <v>42</v>
      </c>
      <c r="D21" s="24" t="s">
        <v>46</v>
      </c>
      <c r="E21" s="74" t="s">
        <v>47</v>
      </c>
      <c r="F21" s="77">
        <v>1</v>
      </c>
      <c r="G21" s="77">
        <v>11</v>
      </c>
      <c r="H21" s="76">
        <v>18.5</v>
      </c>
      <c r="I21" s="77"/>
      <c r="J21" s="77"/>
      <c r="K21" s="77"/>
      <c r="L21" s="87"/>
      <c r="M21" s="77">
        <f t="shared" si="5"/>
        <v>203.5</v>
      </c>
      <c r="N21" s="77">
        <f t="shared" si="6"/>
        <v>5</v>
      </c>
      <c r="O21" s="77">
        <f t="shared" si="7"/>
        <v>208.5</v>
      </c>
      <c r="P21" s="88"/>
    </row>
    <row r="22" s="62" customFormat="1" ht="14.25" spans="1:16">
      <c r="A22" s="71">
        <f t="shared" si="4"/>
        <v>20</v>
      </c>
      <c r="B22" s="72"/>
      <c r="C22" s="73" t="s">
        <v>42</v>
      </c>
      <c r="D22" s="24" t="s">
        <v>48</v>
      </c>
      <c r="E22" s="74">
        <v>0</v>
      </c>
      <c r="F22" s="77">
        <v>18.5</v>
      </c>
      <c r="G22" s="77">
        <v>213.5</v>
      </c>
      <c r="H22" s="76">
        <v>18.5</v>
      </c>
      <c r="I22" s="77"/>
      <c r="J22" s="77"/>
      <c r="K22" s="77"/>
      <c r="L22" s="87"/>
      <c r="M22" s="77">
        <f t="shared" si="5"/>
        <v>3949.75</v>
      </c>
      <c r="N22" s="77">
        <f t="shared" si="6"/>
        <v>92.5</v>
      </c>
      <c r="O22" s="77">
        <f t="shared" si="7"/>
        <v>4042.25</v>
      </c>
      <c r="P22" s="88"/>
    </row>
    <row r="23" ht="14.25" spans="1:16">
      <c r="A23" s="71">
        <f t="shared" si="4"/>
        <v>21</v>
      </c>
      <c r="B23" s="72"/>
      <c r="C23" s="73" t="s">
        <v>42</v>
      </c>
      <c r="D23" s="24" t="s">
        <v>49</v>
      </c>
      <c r="E23" s="74" t="s">
        <v>50</v>
      </c>
      <c r="F23" s="77">
        <v>19</v>
      </c>
      <c r="G23" s="77">
        <v>209</v>
      </c>
      <c r="H23" s="76">
        <v>18.5</v>
      </c>
      <c r="I23" s="77"/>
      <c r="J23" s="77"/>
      <c r="K23" s="77"/>
      <c r="L23" s="87"/>
      <c r="M23" s="77">
        <f t="shared" si="5"/>
        <v>3866.5</v>
      </c>
      <c r="N23" s="77">
        <f t="shared" si="6"/>
        <v>95</v>
      </c>
      <c r="O23" s="77">
        <f t="shared" si="7"/>
        <v>3961.5</v>
      </c>
      <c r="P23" s="88"/>
    </row>
    <row r="24" ht="14.25" spans="1:16">
      <c r="A24" s="71">
        <f t="shared" si="4"/>
        <v>22</v>
      </c>
      <c r="B24" s="72"/>
      <c r="C24" s="73" t="s">
        <v>42</v>
      </c>
      <c r="D24" s="24" t="s">
        <v>51</v>
      </c>
      <c r="E24" s="74" t="s">
        <v>50</v>
      </c>
      <c r="F24" s="77">
        <v>17</v>
      </c>
      <c r="G24" s="77">
        <v>185</v>
      </c>
      <c r="H24" s="76">
        <v>18.5</v>
      </c>
      <c r="I24" s="77"/>
      <c r="J24" s="77"/>
      <c r="K24" s="77"/>
      <c r="L24" s="87"/>
      <c r="M24" s="77">
        <f t="shared" si="5"/>
        <v>3422.5</v>
      </c>
      <c r="N24" s="77">
        <f t="shared" si="6"/>
        <v>85</v>
      </c>
      <c r="O24" s="77">
        <f t="shared" si="7"/>
        <v>3507.5</v>
      </c>
      <c r="P24" s="88"/>
    </row>
    <row r="25" ht="14.25" spans="1:16">
      <c r="A25" s="71">
        <f t="shared" si="4"/>
        <v>23</v>
      </c>
      <c r="B25" s="72"/>
      <c r="C25" s="73" t="s">
        <v>52</v>
      </c>
      <c r="D25" s="24" t="s">
        <v>53</v>
      </c>
      <c r="E25" s="74">
        <v>0</v>
      </c>
      <c r="F25" s="77">
        <v>6</v>
      </c>
      <c r="G25" s="77">
        <v>71</v>
      </c>
      <c r="H25" s="76">
        <v>19.5</v>
      </c>
      <c r="I25" s="77"/>
      <c r="J25" s="77"/>
      <c r="K25" s="77"/>
      <c r="L25" s="87"/>
      <c r="M25" s="77">
        <f t="shared" si="5"/>
        <v>1384.5</v>
      </c>
      <c r="N25" s="77">
        <f t="shared" si="6"/>
        <v>30</v>
      </c>
      <c r="O25" s="77">
        <f t="shared" si="7"/>
        <v>1414.5</v>
      </c>
      <c r="P25" s="88"/>
    </row>
    <row r="26" ht="14.25" spans="1:16">
      <c r="A26" s="71">
        <f t="shared" si="4"/>
        <v>24</v>
      </c>
      <c r="B26" s="72"/>
      <c r="C26" s="73" t="s">
        <v>52</v>
      </c>
      <c r="D26" s="24" t="s">
        <v>54</v>
      </c>
      <c r="E26" s="74" t="s">
        <v>19</v>
      </c>
      <c r="F26" s="77">
        <v>4</v>
      </c>
      <c r="G26" s="77">
        <v>42</v>
      </c>
      <c r="H26" s="76">
        <v>19.5</v>
      </c>
      <c r="I26" s="77"/>
      <c r="J26" s="77"/>
      <c r="K26" s="77"/>
      <c r="L26" s="87"/>
      <c r="M26" s="77">
        <f t="shared" si="5"/>
        <v>819</v>
      </c>
      <c r="N26" s="77">
        <f t="shared" si="6"/>
        <v>20</v>
      </c>
      <c r="O26" s="77">
        <f t="shared" si="7"/>
        <v>839</v>
      </c>
      <c r="P26" s="88"/>
    </row>
    <row r="27" ht="14.25" spans="1:16">
      <c r="A27" s="71">
        <f t="shared" si="4"/>
        <v>25</v>
      </c>
      <c r="B27" s="72"/>
      <c r="C27" s="73" t="s">
        <v>52</v>
      </c>
      <c r="D27" s="24" t="s">
        <v>55</v>
      </c>
      <c r="E27" s="74" t="s">
        <v>19</v>
      </c>
      <c r="F27" s="77">
        <v>19</v>
      </c>
      <c r="G27" s="77">
        <v>199.5</v>
      </c>
      <c r="H27" s="76">
        <v>19.5</v>
      </c>
      <c r="I27" s="77"/>
      <c r="J27" s="77"/>
      <c r="K27" s="77"/>
      <c r="L27" s="87"/>
      <c r="M27" s="77">
        <f t="shared" si="5"/>
        <v>3890.25</v>
      </c>
      <c r="N27" s="77">
        <f t="shared" si="6"/>
        <v>95</v>
      </c>
      <c r="O27" s="77">
        <f t="shared" si="7"/>
        <v>3985.25</v>
      </c>
      <c r="P27" s="88"/>
    </row>
    <row r="28" ht="14.25" spans="1:16">
      <c r="A28" s="71"/>
      <c r="B28" s="72"/>
      <c r="C28" s="73" t="s">
        <v>52</v>
      </c>
      <c r="D28" s="24" t="s">
        <v>56</v>
      </c>
      <c r="E28" s="74">
        <v>0</v>
      </c>
      <c r="F28" s="77">
        <v>22</v>
      </c>
      <c r="G28" s="77">
        <v>232</v>
      </c>
      <c r="H28" s="76">
        <v>19.5</v>
      </c>
      <c r="I28" s="77"/>
      <c r="J28" s="77"/>
      <c r="K28" s="77"/>
      <c r="L28" s="87">
        <v>20</v>
      </c>
      <c r="M28" s="77">
        <f t="shared" si="5"/>
        <v>4504</v>
      </c>
      <c r="N28" s="77">
        <f t="shared" si="6"/>
        <v>110</v>
      </c>
      <c r="O28" s="77">
        <f t="shared" si="7"/>
        <v>4614</v>
      </c>
      <c r="P28" s="88" t="s">
        <v>29</v>
      </c>
    </row>
    <row r="29" ht="14.25" spans="1:16">
      <c r="A29" s="71">
        <f t="shared" ref="A29:A35" si="8">ROW()-2</f>
        <v>27</v>
      </c>
      <c r="B29" s="72"/>
      <c r="C29" s="73" t="s">
        <v>52</v>
      </c>
      <c r="D29" s="24" t="s">
        <v>57</v>
      </c>
      <c r="E29" s="74">
        <v>0</v>
      </c>
      <c r="F29" s="77">
        <v>2</v>
      </c>
      <c r="G29" s="77">
        <v>21</v>
      </c>
      <c r="H29" s="76">
        <v>19.5</v>
      </c>
      <c r="I29" s="77"/>
      <c r="J29" s="77"/>
      <c r="K29" s="77"/>
      <c r="L29" s="25"/>
      <c r="M29" s="77">
        <f t="shared" si="5"/>
        <v>409.5</v>
      </c>
      <c r="N29" s="77">
        <f t="shared" si="6"/>
        <v>10</v>
      </c>
      <c r="O29" s="77">
        <f t="shared" si="7"/>
        <v>419.5</v>
      </c>
      <c r="P29" s="88"/>
    </row>
    <row r="30" ht="14.25" spans="1:16">
      <c r="A30" s="71">
        <f t="shared" si="8"/>
        <v>28</v>
      </c>
      <c r="B30" s="72"/>
      <c r="C30" s="73" t="s">
        <v>52</v>
      </c>
      <c r="D30" s="24" t="s">
        <v>58</v>
      </c>
      <c r="E30" s="74" t="s">
        <v>24</v>
      </c>
      <c r="F30" s="77">
        <v>10</v>
      </c>
      <c r="G30" s="77">
        <v>105.5</v>
      </c>
      <c r="H30" s="76">
        <v>19.5</v>
      </c>
      <c r="I30" s="77"/>
      <c r="J30" s="77"/>
      <c r="K30" s="77"/>
      <c r="L30" s="25"/>
      <c r="M30" s="77">
        <f t="shared" si="5"/>
        <v>2057.25</v>
      </c>
      <c r="N30" s="77">
        <f t="shared" si="6"/>
        <v>50</v>
      </c>
      <c r="O30" s="77">
        <f t="shared" si="7"/>
        <v>2107.25</v>
      </c>
      <c r="P30" s="88"/>
    </row>
    <row r="31" ht="14.25" spans="1:16">
      <c r="A31" s="71">
        <f t="shared" si="8"/>
        <v>29</v>
      </c>
      <c r="B31" s="72"/>
      <c r="C31" s="73" t="s">
        <v>59</v>
      </c>
      <c r="D31" s="24" t="s">
        <v>60</v>
      </c>
      <c r="E31" s="74" t="str">
        <f>VLOOKUP(D31,[1]劳务及公司临时工!$D$1:$Q$500,14,0)</f>
        <v>2019-10-04</v>
      </c>
      <c r="F31" s="77">
        <v>22</v>
      </c>
      <c r="G31" s="77">
        <v>225</v>
      </c>
      <c r="H31" s="76">
        <v>18.5</v>
      </c>
      <c r="I31" s="77"/>
      <c r="J31" s="77"/>
      <c r="K31" s="77"/>
      <c r="L31" s="77"/>
      <c r="M31" s="77">
        <f t="shared" si="5"/>
        <v>4162.5</v>
      </c>
      <c r="N31" s="77">
        <f t="shared" si="6"/>
        <v>110</v>
      </c>
      <c r="O31" s="77">
        <f t="shared" si="7"/>
        <v>4272.5</v>
      </c>
      <c r="P31" s="88"/>
    </row>
    <row r="32" ht="14.25" spans="1:16">
      <c r="A32" s="71">
        <f t="shared" si="8"/>
        <v>30</v>
      </c>
      <c r="B32" s="72"/>
      <c r="C32" s="73" t="s">
        <v>59</v>
      </c>
      <c r="D32" s="24" t="s">
        <v>61</v>
      </c>
      <c r="E32" s="74" t="str">
        <f>VLOOKUP(D32,[1]劳务及公司临时工!$D$1:$Q$500,14,0)</f>
        <v>2019-09-20</v>
      </c>
      <c r="F32" s="77">
        <v>23</v>
      </c>
      <c r="G32" s="77">
        <v>217</v>
      </c>
      <c r="H32" s="76">
        <v>18.5</v>
      </c>
      <c r="I32" s="77"/>
      <c r="J32" s="77"/>
      <c r="K32" s="77"/>
      <c r="L32" s="77"/>
      <c r="M32" s="77">
        <f t="shared" si="5"/>
        <v>4014.5</v>
      </c>
      <c r="N32" s="77">
        <f t="shared" si="6"/>
        <v>115</v>
      </c>
      <c r="O32" s="77">
        <f t="shared" si="7"/>
        <v>4129.5</v>
      </c>
      <c r="P32" s="88"/>
    </row>
    <row r="33" ht="14.25" spans="1:16">
      <c r="A33" s="71">
        <f t="shared" si="8"/>
        <v>31</v>
      </c>
      <c r="B33" s="72"/>
      <c r="C33" s="73" t="s">
        <v>62</v>
      </c>
      <c r="D33" s="24" t="s">
        <v>63</v>
      </c>
      <c r="E33" s="74" t="str">
        <f>VLOOKUP(D33,[1]劳务及公司临时工!$D$1:$Q$500,14,0)</f>
        <v>2020-04-03</v>
      </c>
      <c r="F33" s="77">
        <v>22</v>
      </c>
      <c r="G33" s="77">
        <v>240</v>
      </c>
      <c r="H33" s="76">
        <v>18</v>
      </c>
      <c r="I33" s="77"/>
      <c r="J33" s="77"/>
      <c r="K33" s="77"/>
      <c r="L33" s="77"/>
      <c r="M33" s="77">
        <f t="shared" si="5"/>
        <v>4320</v>
      </c>
      <c r="N33" s="77">
        <f t="shared" si="6"/>
        <v>110</v>
      </c>
      <c r="O33" s="77">
        <f t="shared" si="7"/>
        <v>4430</v>
      </c>
      <c r="P33" s="88"/>
    </row>
    <row r="34" ht="14.25" spans="1:16">
      <c r="A34" s="71">
        <f t="shared" si="8"/>
        <v>32</v>
      </c>
      <c r="B34" s="72"/>
      <c r="C34" s="73" t="s">
        <v>62</v>
      </c>
      <c r="D34" s="24" t="s">
        <v>64</v>
      </c>
      <c r="E34" s="74" t="str">
        <f>VLOOKUP(D34,[1]劳务及公司临时工!$D$1:$Q$500,14,0)</f>
        <v>2020-03-12</v>
      </c>
      <c r="F34" s="77">
        <v>21</v>
      </c>
      <c r="G34" s="77">
        <v>227</v>
      </c>
      <c r="H34" s="76">
        <v>18</v>
      </c>
      <c r="I34" s="77"/>
      <c r="J34" s="77"/>
      <c r="K34" s="77"/>
      <c r="L34" s="77"/>
      <c r="M34" s="77">
        <f t="shared" si="5"/>
        <v>4086</v>
      </c>
      <c r="N34" s="77">
        <f t="shared" si="6"/>
        <v>105</v>
      </c>
      <c r="O34" s="77">
        <f t="shared" si="7"/>
        <v>4191</v>
      </c>
      <c r="P34" s="88"/>
    </row>
    <row r="35" ht="14.25" spans="1:16">
      <c r="A35" s="71">
        <f t="shared" si="8"/>
        <v>33</v>
      </c>
      <c r="B35" s="72"/>
      <c r="C35" s="73" t="s">
        <v>62</v>
      </c>
      <c r="D35" s="24" t="s">
        <v>65</v>
      </c>
      <c r="E35" s="74" t="s">
        <v>66</v>
      </c>
      <c r="F35" s="77">
        <v>19.5</v>
      </c>
      <c r="G35" s="77">
        <v>209</v>
      </c>
      <c r="H35" s="76">
        <v>18</v>
      </c>
      <c r="I35" s="77"/>
      <c r="J35" s="77"/>
      <c r="K35" s="77"/>
      <c r="L35" s="77"/>
      <c r="M35" s="77">
        <f t="shared" si="5"/>
        <v>3762</v>
      </c>
      <c r="N35" s="77">
        <f t="shared" ref="N35:N52" si="9">F35*5</f>
        <v>97.5</v>
      </c>
      <c r="O35" s="77">
        <f t="shared" ref="O35:O52" si="10">M35+N35</f>
        <v>3859.5</v>
      </c>
      <c r="P35" s="88"/>
    </row>
    <row r="36" ht="14.25" spans="1:16">
      <c r="A36" s="71">
        <f t="shared" ref="A36:A55" si="11">ROW()-2</f>
        <v>34</v>
      </c>
      <c r="B36" s="72"/>
      <c r="C36" s="73" t="s">
        <v>62</v>
      </c>
      <c r="D36" s="24" t="s">
        <v>67</v>
      </c>
      <c r="E36" s="74" t="str">
        <f>VLOOKUP(D36,[1]劳务及公司临时工!$D$1:$Q$500,14,0)</f>
        <v>2020-04-15</v>
      </c>
      <c r="F36" s="77">
        <v>19.5</v>
      </c>
      <c r="G36" s="77">
        <v>211</v>
      </c>
      <c r="H36" s="76">
        <v>18</v>
      </c>
      <c r="I36" s="77"/>
      <c r="J36" s="77"/>
      <c r="K36" s="77"/>
      <c r="L36" s="77"/>
      <c r="M36" s="77">
        <f t="shared" si="5"/>
        <v>3798</v>
      </c>
      <c r="N36" s="77">
        <f t="shared" si="9"/>
        <v>97.5</v>
      </c>
      <c r="O36" s="77">
        <f t="shared" si="10"/>
        <v>3895.5</v>
      </c>
      <c r="P36" s="88"/>
    </row>
    <row r="37" ht="14.25" spans="1:16">
      <c r="A37" s="71">
        <f t="shared" si="11"/>
        <v>35</v>
      </c>
      <c r="B37" s="72"/>
      <c r="C37" s="73" t="s">
        <v>62</v>
      </c>
      <c r="D37" s="24" t="s">
        <v>68</v>
      </c>
      <c r="E37" s="74" t="str">
        <f>VLOOKUP(D37,[1]劳务及公司临时工!$D$1:$Q$500,14,0)</f>
        <v>2020-10-13</v>
      </c>
      <c r="F37" s="77">
        <v>22.5</v>
      </c>
      <c r="G37" s="77">
        <v>244</v>
      </c>
      <c r="H37" s="76">
        <v>18</v>
      </c>
      <c r="I37" s="77"/>
      <c r="J37" s="77"/>
      <c r="K37" s="77"/>
      <c r="L37" s="77"/>
      <c r="M37" s="77">
        <f t="shared" si="5"/>
        <v>4392</v>
      </c>
      <c r="N37" s="77">
        <f t="shared" si="9"/>
        <v>112.5</v>
      </c>
      <c r="O37" s="77">
        <f t="shared" si="10"/>
        <v>4504.5</v>
      </c>
      <c r="P37" s="88"/>
    </row>
    <row r="38" ht="14.25" spans="1:16">
      <c r="A38" s="71">
        <f t="shared" si="11"/>
        <v>36</v>
      </c>
      <c r="B38" s="72"/>
      <c r="C38" s="73" t="s">
        <v>62</v>
      </c>
      <c r="D38" s="24" t="s">
        <v>69</v>
      </c>
      <c r="E38" s="74" t="str">
        <f>VLOOKUP(D38,[1]劳务及公司临时工!$D$1:$Q$500,14,0)</f>
        <v>2020-10-26</v>
      </c>
      <c r="F38" s="77">
        <v>22</v>
      </c>
      <c r="G38" s="77">
        <v>240</v>
      </c>
      <c r="H38" s="76">
        <v>18</v>
      </c>
      <c r="I38" s="77"/>
      <c r="J38" s="77"/>
      <c r="K38" s="77"/>
      <c r="L38" s="77"/>
      <c r="M38" s="77">
        <f t="shared" si="5"/>
        <v>4320</v>
      </c>
      <c r="N38" s="77">
        <f t="shared" si="9"/>
        <v>110</v>
      </c>
      <c r="O38" s="77">
        <f t="shared" si="10"/>
        <v>4430</v>
      </c>
      <c r="P38" s="88"/>
    </row>
    <row r="39" ht="14.25" spans="1:16">
      <c r="A39" s="71">
        <f t="shared" si="11"/>
        <v>37</v>
      </c>
      <c r="B39" s="72"/>
      <c r="C39" s="73" t="s">
        <v>62</v>
      </c>
      <c r="D39" s="24" t="s">
        <v>70</v>
      </c>
      <c r="E39" s="74" t="s">
        <v>71</v>
      </c>
      <c r="F39" s="77">
        <v>2</v>
      </c>
      <c r="G39" s="77">
        <v>22</v>
      </c>
      <c r="H39" s="76">
        <v>18</v>
      </c>
      <c r="I39" s="77"/>
      <c r="J39" s="77"/>
      <c r="K39" s="77"/>
      <c r="L39" s="77"/>
      <c r="M39" s="77">
        <f t="shared" si="5"/>
        <v>396</v>
      </c>
      <c r="N39" s="77">
        <f t="shared" si="9"/>
        <v>10</v>
      </c>
      <c r="O39" s="77">
        <f t="shared" si="10"/>
        <v>406</v>
      </c>
      <c r="P39" s="88"/>
    </row>
    <row r="40" ht="14.25" spans="1:16">
      <c r="A40" s="71">
        <f t="shared" si="11"/>
        <v>38</v>
      </c>
      <c r="B40" s="72"/>
      <c r="C40" s="73" t="s">
        <v>62</v>
      </c>
      <c r="D40" s="24" t="s">
        <v>72</v>
      </c>
      <c r="E40" s="74" t="str">
        <f>VLOOKUP(D40,[1]劳务及公司临时工!$D$1:$Q$500,14,0)</f>
        <v>2021-03-05</v>
      </c>
      <c r="F40" s="77">
        <v>14</v>
      </c>
      <c r="G40" s="77">
        <v>149</v>
      </c>
      <c r="H40" s="76">
        <v>18</v>
      </c>
      <c r="I40" s="77"/>
      <c r="J40" s="77"/>
      <c r="K40" s="77"/>
      <c r="L40" s="77"/>
      <c r="M40" s="77">
        <f t="shared" si="5"/>
        <v>2682</v>
      </c>
      <c r="N40" s="77">
        <f t="shared" si="9"/>
        <v>70</v>
      </c>
      <c r="O40" s="77">
        <f t="shared" si="10"/>
        <v>2752</v>
      </c>
      <c r="P40" s="88"/>
    </row>
    <row r="41" ht="14.25" spans="1:16">
      <c r="A41" s="71">
        <f t="shared" si="11"/>
        <v>39</v>
      </c>
      <c r="B41" s="72"/>
      <c r="C41" s="73" t="s">
        <v>62</v>
      </c>
      <c r="D41" s="24" t="s">
        <v>73</v>
      </c>
      <c r="E41" s="74">
        <v>0</v>
      </c>
      <c r="F41" s="77">
        <v>15.5</v>
      </c>
      <c r="G41" s="77">
        <v>164</v>
      </c>
      <c r="H41" s="76">
        <v>18</v>
      </c>
      <c r="I41" s="77"/>
      <c r="J41" s="77"/>
      <c r="K41" s="77"/>
      <c r="L41" s="77"/>
      <c r="M41" s="77">
        <f t="shared" si="5"/>
        <v>2952</v>
      </c>
      <c r="N41" s="77">
        <f t="shared" si="9"/>
        <v>77.5</v>
      </c>
      <c r="O41" s="77">
        <f t="shared" si="10"/>
        <v>3029.5</v>
      </c>
      <c r="P41" s="88"/>
    </row>
    <row r="42" ht="14.25" spans="1:16">
      <c r="A42" s="71">
        <f t="shared" si="11"/>
        <v>40</v>
      </c>
      <c r="B42" s="72"/>
      <c r="C42" s="73" t="s">
        <v>62</v>
      </c>
      <c r="D42" s="24" t="s">
        <v>74</v>
      </c>
      <c r="E42" s="74" t="str">
        <f>VLOOKUP(D42,[1]劳务及公司临时工!$D$1:$Q$500,14,0)</f>
        <v>2021-03-10</v>
      </c>
      <c r="F42" s="77">
        <v>22</v>
      </c>
      <c r="G42" s="77">
        <v>236</v>
      </c>
      <c r="H42" s="76">
        <v>18</v>
      </c>
      <c r="I42" s="77"/>
      <c r="J42" s="77"/>
      <c r="K42" s="77"/>
      <c r="L42" s="77"/>
      <c r="M42" s="77">
        <f t="shared" si="5"/>
        <v>4248</v>
      </c>
      <c r="N42" s="77">
        <f t="shared" si="9"/>
        <v>110</v>
      </c>
      <c r="O42" s="77">
        <f t="shared" si="10"/>
        <v>4358</v>
      </c>
      <c r="P42" s="88"/>
    </row>
    <row r="43" ht="14.25" spans="1:16">
      <c r="A43" s="71">
        <f t="shared" si="11"/>
        <v>41</v>
      </c>
      <c r="B43" s="72"/>
      <c r="C43" s="73" t="s">
        <v>62</v>
      </c>
      <c r="D43" s="24" t="s">
        <v>75</v>
      </c>
      <c r="E43" s="74" t="s">
        <v>76</v>
      </c>
      <c r="F43" s="77">
        <v>3.5</v>
      </c>
      <c r="G43" s="77">
        <v>37.5</v>
      </c>
      <c r="H43" s="76">
        <v>18</v>
      </c>
      <c r="I43" s="77"/>
      <c r="J43" s="77"/>
      <c r="K43" s="77"/>
      <c r="L43" s="77"/>
      <c r="M43" s="77">
        <f t="shared" si="5"/>
        <v>675</v>
      </c>
      <c r="N43" s="77">
        <f t="shared" si="9"/>
        <v>17.5</v>
      </c>
      <c r="O43" s="77">
        <f t="shared" si="10"/>
        <v>692.5</v>
      </c>
      <c r="P43" s="88"/>
    </row>
    <row r="44" ht="14.25" spans="1:16">
      <c r="A44" s="71">
        <f t="shared" si="11"/>
        <v>42</v>
      </c>
      <c r="B44" s="72"/>
      <c r="C44" s="73" t="s">
        <v>62</v>
      </c>
      <c r="D44" s="24" t="s">
        <v>77</v>
      </c>
      <c r="E44" s="74" t="s">
        <v>78</v>
      </c>
      <c r="F44" s="77">
        <v>18.5</v>
      </c>
      <c r="G44" s="77">
        <v>202</v>
      </c>
      <c r="H44" s="76">
        <v>18</v>
      </c>
      <c r="I44" s="77"/>
      <c r="J44" s="77"/>
      <c r="K44" s="77"/>
      <c r="L44" s="77"/>
      <c r="M44" s="77">
        <f t="shared" si="5"/>
        <v>3636</v>
      </c>
      <c r="N44" s="77">
        <f t="shared" si="9"/>
        <v>92.5</v>
      </c>
      <c r="O44" s="77">
        <f t="shared" si="10"/>
        <v>3728.5</v>
      </c>
      <c r="P44" s="88"/>
    </row>
    <row r="45" ht="14.25" spans="1:16">
      <c r="A45" s="71">
        <f t="shared" si="11"/>
        <v>43</v>
      </c>
      <c r="B45" s="72"/>
      <c r="C45" s="73" t="s">
        <v>62</v>
      </c>
      <c r="D45" s="24" t="s">
        <v>79</v>
      </c>
      <c r="E45" s="74" t="str">
        <f>VLOOKUP(D45,[1]劳务及公司临时工!$D$1:$Q$500,14,0)</f>
        <v>2021-04-11</v>
      </c>
      <c r="F45" s="77">
        <v>18.5</v>
      </c>
      <c r="G45" s="77">
        <v>202</v>
      </c>
      <c r="H45" s="76">
        <v>18</v>
      </c>
      <c r="I45" s="77"/>
      <c r="J45" s="77"/>
      <c r="K45" s="77"/>
      <c r="L45" s="77"/>
      <c r="M45" s="77">
        <f t="shared" si="5"/>
        <v>3636</v>
      </c>
      <c r="N45" s="77">
        <f t="shared" si="9"/>
        <v>92.5</v>
      </c>
      <c r="O45" s="77">
        <f t="shared" si="10"/>
        <v>3728.5</v>
      </c>
      <c r="P45" s="88"/>
    </row>
    <row r="46" ht="14.25" spans="1:16">
      <c r="A46" s="71">
        <f t="shared" si="11"/>
        <v>44</v>
      </c>
      <c r="B46" s="72"/>
      <c r="C46" s="73" t="s">
        <v>62</v>
      </c>
      <c r="D46" s="24" t="s">
        <v>80</v>
      </c>
      <c r="E46" s="74" t="s">
        <v>81</v>
      </c>
      <c r="F46" s="77">
        <v>18</v>
      </c>
      <c r="G46" s="77">
        <v>196</v>
      </c>
      <c r="H46" s="76">
        <v>18</v>
      </c>
      <c r="I46" s="77"/>
      <c r="J46" s="77"/>
      <c r="K46" s="77"/>
      <c r="L46" s="77"/>
      <c r="M46" s="77">
        <f t="shared" si="5"/>
        <v>3528</v>
      </c>
      <c r="N46" s="77">
        <f t="shared" si="9"/>
        <v>90</v>
      </c>
      <c r="O46" s="77">
        <f t="shared" si="10"/>
        <v>3618</v>
      </c>
      <c r="P46" s="88"/>
    </row>
    <row r="47" ht="14.25" spans="1:16">
      <c r="A47" s="71">
        <f t="shared" si="11"/>
        <v>45</v>
      </c>
      <c r="B47" s="72"/>
      <c r="C47" s="73" t="s">
        <v>62</v>
      </c>
      <c r="D47" s="24" t="s">
        <v>82</v>
      </c>
      <c r="E47" s="74" t="s">
        <v>81</v>
      </c>
      <c r="F47" s="77">
        <v>10.5</v>
      </c>
      <c r="G47" s="77">
        <v>108</v>
      </c>
      <c r="H47" s="76">
        <v>18</v>
      </c>
      <c r="I47" s="77"/>
      <c r="J47" s="77"/>
      <c r="K47" s="77"/>
      <c r="L47" s="77"/>
      <c r="M47" s="77">
        <f t="shared" si="5"/>
        <v>1944</v>
      </c>
      <c r="N47" s="77">
        <f t="shared" si="9"/>
        <v>52.5</v>
      </c>
      <c r="O47" s="77">
        <f t="shared" si="10"/>
        <v>1996.5</v>
      </c>
      <c r="P47" s="88"/>
    </row>
    <row r="48" ht="14.25" spans="1:16">
      <c r="A48" s="71">
        <f t="shared" si="11"/>
        <v>46</v>
      </c>
      <c r="B48" s="72"/>
      <c r="C48" s="73" t="s">
        <v>62</v>
      </c>
      <c r="D48" s="24" t="s">
        <v>83</v>
      </c>
      <c r="E48" s="74" t="s">
        <v>81</v>
      </c>
      <c r="F48" s="77">
        <v>10.5</v>
      </c>
      <c r="G48" s="77">
        <v>102</v>
      </c>
      <c r="H48" s="76">
        <v>18</v>
      </c>
      <c r="I48" s="77"/>
      <c r="J48" s="77"/>
      <c r="K48" s="77"/>
      <c r="L48" s="77"/>
      <c r="M48" s="77">
        <f t="shared" si="5"/>
        <v>1836</v>
      </c>
      <c r="N48" s="77">
        <f t="shared" si="9"/>
        <v>52.5</v>
      </c>
      <c r="O48" s="77">
        <f t="shared" si="10"/>
        <v>1888.5</v>
      </c>
      <c r="P48" s="88"/>
    </row>
    <row r="49" s="62" customFormat="1" ht="14.25" spans="1:16">
      <c r="A49" s="71">
        <f t="shared" si="11"/>
        <v>47</v>
      </c>
      <c r="B49" s="72"/>
      <c r="C49" s="73" t="s">
        <v>84</v>
      </c>
      <c r="D49" s="24" t="s">
        <v>85</v>
      </c>
      <c r="E49" s="74" t="s">
        <v>24</v>
      </c>
      <c r="F49" s="77">
        <v>19.5</v>
      </c>
      <c r="G49" s="77">
        <v>202.5</v>
      </c>
      <c r="H49" s="76">
        <v>18</v>
      </c>
      <c r="I49" s="77"/>
      <c r="J49" s="77"/>
      <c r="K49" s="77"/>
      <c r="L49" s="77"/>
      <c r="M49" s="77">
        <f t="shared" si="5"/>
        <v>3645</v>
      </c>
      <c r="N49" s="77">
        <f t="shared" si="9"/>
        <v>97.5</v>
      </c>
      <c r="O49" s="77">
        <f t="shared" si="10"/>
        <v>3742.5</v>
      </c>
      <c r="P49" s="88"/>
    </row>
    <row r="50" ht="14.25" spans="1:16">
      <c r="A50" s="71">
        <f t="shared" si="11"/>
        <v>48</v>
      </c>
      <c r="B50" s="72"/>
      <c r="C50" s="73" t="s">
        <v>84</v>
      </c>
      <c r="D50" s="24" t="s">
        <v>86</v>
      </c>
      <c r="E50" s="74" t="s">
        <v>24</v>
      </c>
      <c r="F50" s="77">
        <v>20</v>
      </c>
      <c r="G50" s="77">
        <v>209.5</v>
      </c>
      <c r="H50" s="76">
        <v>18</v>
      </c>
      <c r="I50" s="77"/>
      <c r="J50" s="77"/>
      <c r="K50" s="77"/>
      <c r="L50" s="77"/>
      <c r="M50" s="77">
        <f t="shared" si="5"/>
        <v>3771</v>
      </c>
      <c r="N50" s="77">
        <f t="shared" si="9"/>
        <v>100</v>
      </c>
      <c r="O50" s="77">
        <f t="shared" si="10"/>
        <v>3871</v>
      </c>
      <c r="P50" s="88"/>
    </row>
    <row r="51" ht="14.25" spans="1:16">
      <c r="A51" s="71">
        <f t="shared" si="11"/>
        <v>49</v>
      </c>
      <c r="B51" s="72"/>
      <c r="C51" s="73" t="s">
        <v>84</v>
      </c>
      <c r="D51" s="24" t="s">
        <v>87</v>
      </c>
      <c r="E51" s="74" t="s">
        <v>88</v>
      </c>
      <c r="F51" s="77">
        <v>8</v>
      </c>
      <c r="G51" s="77">
        <v>83</v>
      </c>
      <c r="H51" s="76">
        <v>18</v>
      </c>
      <c r="I51" s="77"/>
      <c r="J51" s="77"/>
      <c r="K51" s="77"/>
      <c r="L51" s="77"/>
      <c r="M51" s="77">
        <f t="shared" si="5"/>
        <v>1494</v>
      </c>
      <c r="N51" s="77">
        <f t="shared" si="9"/>
        <v>40</v>
      </c>
      <c r="O51" s="77">
        <f t="shared" si="10"/>
        <v>1534</v>
      </c>
      <c r="P51" s="88"/>
    </row>
    <row r="52" spans="1:16">
      <c r="A52" s="71">
        <f t="shared" si="11"/>
        <v>50</v>
      </c>
      <c r="B52" s="72"/>
      <c r="C52" s="78" t="s">
        <v>89</v>
      </c>
      <c r="D52" s="79"/>
      <c r="E52" s="80"/>
      <c r="F52" s="71"/>
      <c r="G52" s="71"/>
      <c r="H52" s="76"/>
      <c r="I52" s="71"/>
      <c r="J52" s="71"/>
      <c r="K52" s="71"/>
      <c r="L52" s="71"/>
      <c r="M52" s="77"/>
      <c r="N52" s="77"/>
      <c r="O52" s="77">
        <v>7400</v>
      </c>
      <c r="P52" s="88"/>
    </row>
    <row r="53" ht="14.25" spans="1:16">
      <c r="A53" s="71">
        <f t="shared" si="11"/>
        <v>51</v>
      </c>
      <c r="B53" s="81" t="s">
        <v>90</v>
      </c>
      <c r="C53" s="73" t="s">
        <v>91</v>
      </c>
      <c r="D53" s="24" t="s">
        <v>92</v>
      </c>
      <c r="E53" s="82">
        <v>43476</v>
      </c>
      <c r="F53" s="70">
        <v>22</v>
      </c>
      <c r="G53" s="77">
        <v>204.5</v>
      </c>
      <c r="H53" s="76"/>
      <c r="I53" s="90">
        <v>0</v>
      </c>
      <c r="J53" s="90">
        <v>0</v>
      </c>
      <c r="K53" s="71">
        <v>0</v>
      </c>
      <c r="L53" s="90">
        <v>0</v>
      </c>
      <c r="M53" s="77">
        <v>3681</v>
      </c>
      <c r="N53" s="77">
        <v>110</v>
      </c>
      <c r="O53" s="77">
        <v>3791</v>
      </c>
      <c r="P53" s="31"/>
    </row>
    <row r="54" ht="14.25" spans="1:16">
      <c r="A54" s="71">
        <f t="shared" ref="A54:A68" si="12">ROW()-2</f>
        <v>52</v>
      </c>
      <c r="B54" s="83"/>
      <c r="C54" s="73" t="s">
        <v>91</v>
      </c>
      <c r="D54" s="24" t="s">
        <v>93</v>
      </c>
      <c r="E54" s="82">
        <v>43615</v>
      </c>
      <c r="F54" s="70">
        <v>22</v>
      </c>
      <c r="G54" s="77">
        <v>200.5</v>
      </c>
      <c r="H54" s="76"/>
      <c r="I54" s="90">
        <v>0</v>
      </c>
      <c r="J54" s="90">
        <v>0</v>
      </c>
      <c r="K54" s="71">
        <v>0</v>
      </c>
      <c r="L54" s="90">
        <v>0</v>
      </c>
      <c r="M54" s="77">
        <v>3609</v>
      </c>
      <c r="N54" s="77">
        <v>110</v>
      </c>
      <c r="O54" s="77">
        <v>3719</v>
      </c>
      <c r="P54" s="88"/>
    </row>
    <row r="55" ht="14.25" spans="1:16">
      <c r="A55" s="71">
        <f t="shared" si="12"/>
        <v>53</v>
      </c>
      <c r="B55" s="83"/>
      <c r="C55" s="73" t="s">
        <v>94</v>
      </c>
      <c r="D55" s="24" t="s">
        <v>95</v>
      </c>
      <c r="E55" s="82">
        <v>43716</v>
      </c>
      <c r="F55" s="70">
        <v>23</v>
      </c>
      <c r="G55" s="77">
        <v>258</v>
      </c>
      <c r="H55" s="76"/>
      <c r="I55" s="90">
        <v>0</v>
      </c>
      <c r="J55" s="90">
        <v>0</v>
      </c>
      <c r="K55" s="71">
        <v>0</v>
      </c>
      <c r="L55" s="90">
        <v>0</v>
      </c>
      <c r="M55" s="77">
        <v>4644</v>
      </c>
      <c r="N55" s="77">
        <v>115</v>
      </c>
      <c r="O55" s="77">
        <v>4759</v>
      </c>
      <c r="P55" s="31"/>
    </row>
    <row r="56" ht="14.25" spans="1:16">
      <c r="A56" s="71">
        <f t="shared" si="12"/>
        <v>54</v>
      </c>
      <c r="B56" s="83"/>
      <c r="C56" s="73" t="s">
        <v>91</v>
      </c>
      <c r="D56" s="24" t="s">
        <v>96</v>
      </c>
      <c r="E56" s="82">
        <v>44072</v>
      </c>
      <c r="F56" s="70">
        <v>23</v>
      </c>
      <c r="G56" s="77">
        <v>214</v>
      </c>
      <c r="H56" s="76"/>
      <c r="I56" s="90">
        <v>0</v>
      </c>
      <c r="J56" s="90">
        <v>8.5</v>
      </c>
      <c r="K56" s="71">
        <v>-20</v>
      </c>
      <c r="L56" s="90">
        <v>0</v>
      </c>
      <c r="M56" s="77">
        <v>3801.4</v>
      </c>
      <c r="N56" s="77">
        <v>115</v>
      </c>
      <c r="O56" s="77">
        <v>3916.4</v>
      </c>
      <c r="P56" s="31" t="s">
        <v>97</v>
      </c>
    </row>
    <row r="57" ht="14.25" spans="1:16">
      <c r="A57" s="71">
        <f t="shared" si="12"/>
        <v>55</v>
      </c>
      <c r="B57" s="83"/>
      <c r="C57" s="73" t="s">
        <v>91</v>
      </c>
      <c r="D57" s="24" t="s">
        <v>98</v>
      </c>
      <c r="E57" s="82">
        <v>44187</v>
      </c>
      <c r="F57" s="70">
        <v>22.5</v>
      </c>
      <c r="G57" s="77">
        <v>206</v>
      </c>
      <c r="H57" s="76"/>
      <c r="I57" s="90">
        <v>0</v>
      </c>
      <c r="J57" s="90">
        <v>0</v>
      </c>
      <c r="K57" s="71">
        <v>-20</v>
      </c>
      <c r="L57" s="90">
        <v>0</v>
      </c>
      <c r="M57" s="77">
        <v>3688</v>
      </c>
      <c r="N57" s="77">
        <v>112.5</v>
      </c>
      <c r="O57" s="77">
        <v>3800.5</v>
      </c>
      <c r="P57" s="31" t="s">
        <v>97</v>
      </c>
    </row>
    <row r="58" ht="14.25" spans="1:16">
      <c r="A58" s="71">
        <f t="shared" si="12"/>
        <v>56</v>
      </c>
      <c r="B58" s="83"/>
      <c r="C58" s="73" t="s">
        <v>91</v>
      </c>
      <c r="D58" s="24" t="s">
        <v>99</v>
      </c>
      <c r="E58" s="82">
        <v>44200</v>
      </c>
      <c r="F58" s="70">
        <v>23.5</v>
      </c>
      <c r="G58" s="77">
        <v>219.5</v>
      </c>
      <c r="H58" s="76"/>
      <c r="I58" s="90">
        <v>0</v>
      </c>
      <c r="J58" s="90">
        <v>8.5</v>
      </c>
      <c r="K58" s="71">
        <v>20</v>
      </c>
      <c r="L58" s="90">
        <v>0</v>
      </c>
      <c r="M58" s="77">
        <v>3940.4</v>
      </c>
      <c r="N58" s="77">
        <v>117.5</v>
      </c>
      <c r="O58" s="77">
        <v>4057.9</v>
      </c>
      <c r="P58" s="31" t="s">
        <v>100</v>
      </c>
    </row>
    <row r="59" ht="14.25" spans="1:16">
      <c r="A59" s="71">
        <f t="shared" si="12"/>
        <v>57</v>
      </c>
      <c r="B59" s="83"/>
      <c r="C59" s="73" t="s">
        <v>91</v>
      </c>
      <c r="D59" s="24" t="s">
        <v>101</v>
      </c>
      <c r="E59" s="82">
        <v>44255</v>
      </c>
      <c r="F59" s="70">
        <v>21.5</v>
      </c>
      <c r="G59" s="77">
        <v>202</v>
      </c>
      <c r="H59" s="76"/>
      <c r="I59" s="90">
        <v>0</v>
      </c>
      <c r="J59" s="90">
        <v>0</v>
      </c>
      <c r="K59" s="71">
        <v>-20</v>
      </c>
      <c r="L59" s="90">
        <v>0</v>
      </c>
      <c r="M59" s="77">
        <v>3616</v>
      </c>
      <c r="N59" s="77">
        <v>107.5</v>
      </c>
      <c r="O59" s="77">
        <v>3723.5</v>
      </c>
      <c r="P59" s="31" t="s">
        <v>97</v>
      </c>
    </row>
    <row r="60" ht="14.25" spans="1:16">
      <c r="A60" s="71">
        <f t="shared" si="12"/>
        <v>58</v>
      </c>
      <c r="B60" s="83"/>
      <c r="C60" s="73" t="s">
        <v>94</v>
      </c>
      <c r="D60" s="24" t="s">
        <v>102</v>
      </c>
      <c r="E60" s="82">
        <v>44273</v>
      </c>
      <c r="F60" s="70">
        <v>2</v>
      </c>
      <c r="G60" s="77">
        <v>20</v>
      </c>
      <c r="H60" s="76"/>
      <c r="I60" s="90">
        <v>0</v>
      </c>
      <c r="J60" s="90">
        <v>0</v>
      </c>
      <c r="K60" s="71">
        <v>0</v>
      </c>
      <c r="L60" s="90">
        <v>0</v>
      </c>
      <c r="M60" s="77">
        <v>360</v>
      </c>
      <c r="N60" s="77">
        <v>10</v>
      </c>
      <c r="O60" s="77">
        <v>370</v>
      </c>
      <c r="P60" s="31" t="s">
        <v>103</v>
      </c>
    </row>
    <row r="61" ht="14.25" spans="1:16">
      <c r="A61" s="71">
        <f t="shared" si="12"/>
        <v>59</v>
      </c>
      <c r="B61" s="83"/>
      <c r="C61" s="73" t="s">
        <v>94</v>
      </c>
      <c r="D61" s="24" t="s">
        <v>104</v>
      </c>
      <c r="E61" s="82">
        <v>44273</v>
      </c>
      <c r="F61" s="70">
        <v>3</v>
      </c>
      <c r="G61" s="77">
        <v>33</v>
      </c>
      <c r="H61" s="76"/>
      <c r="I61" s="90">
        <v>0</v>
      </c>
      <c r="J61" s="90">
        <v>0</v>
      </c>
      <c r="K61" s="71">
        <v>0</v>
      </c>
      <c r="L61" s="90">
        <v>0</v>
      </c>
      <c r="M61" s="77">
        <v>594</v>
      </c>
      <c r="N61" s="77">
        <v>15</v>
      </c>
      <c r="O61" s="77">
        <v>609</v>
      </c>
      <c r="P61" s="88" t="s">
        <v>103</v>
      </c>
    </row>
    <row r="62" ht="14.25" spans="1:16">
      <c r="A62" s="71">
        <f t="shared" si="12"/>
        <v>60</v>
      </c>
      <c r="B62" s="83"/>
      <c r="C62" s="73" t="s">
        <v>94</v>
      </c>
      <c r="D62" s="24" t="s">
        <v>105</v>
      </c>
      <c r="E62" s="84">
        <v>44279</v>
      </c>
      <c r="F62" s="70">
        <v>5</v>
      </c>
      <c r="G62" s="77">
        <v>53</v>
      </c>
      <c r="H62" s="76"/>
      <c r="I62" s="90">
        <v>0</v>
      </c>
      <c r="J62" s="90">
        <v>0</v>
      </c>
      <c r="K62" s="71">
        <v>0</v>
      </c>
      <c r="L62" s="90">
        <v>0</v>
      </c>
      <c r="M62" s="77">
        <v>954</v>
      </c>
      <c r="N62" s="77">
        <v>25</v>
      </c>
      <c r="O62" s="77">
        <v>979</v>
      </c>
      <c r="P62" s="31" t="s">
        <v>103</v>
      </c>
    </row>
    <row r="63" ht="14.25" spans="1:16">
      <c r="A63" s="71">
        <f t="shared" si="12"/>
        <v>61</v>
      </c>
      <c r="B63" s="83"/>
      <c r="C63" s="73" t="s">
        <v>91</v>
      </c>
      <c r="D63" s="24" t="s">
        <v>106</v>
      </c>
      <c r="E63" s="82">
        <v>44287</v>
      </c>
      <c r="F63" s="70">
        <v>9</v>
      </c>
      <c r="G63" s="77">
        <v>91.5</v>
      </c>
      <c r="H63" s="76"/>
      <c r="I63" s="90">
        <v>0</v>
      </c>
      <c r="J63" s="90">
        <v>0</v>
      </c>
      <c r="K63" s="71">
        <v>0</v>
      </c>
      <c r="L63" s="90">
        <v>0</v>
      </c>
      <c r="M63" s="77">
        <v>1647</v>
      </c>
      <c r="N63" s="77">
        <v>45</v>
      </c>
      <c r="O63" s="77">
        <v>1692</v>
      </c>
      <c r="P63" s="88" t="s">
        <v>103</v>
      </c>
    </row>
    <row r="64" ht="14.25" spans="1:16">
      <c r="A64" s="71">
        <f t="shared" si="12"/>
        <v>62</v>
      </c>
      <c r="B64" s="83"/>
      <c r="C64" s="73" t="s">
        <v>94</v>
      </c>
      <c r="D64" s="24" t="s">
        <v>107</v>
      </c>
      <c r="E64" s="82">
        <v>44299</v>
      </c>
      <c r="F64" s="70">
        <v>12</v>
      </c>
      <c r="G64" s="77">
        <v>114.5</v>
      </c>
      <c r="H64" s="76"/>
      <c r="I64" s="88">
        <v>0</v>
      </c>
      <c r="J64" s="90">
        <v>0</v>
      </c>
      <c r="K64" s="71">
        <v>0</v>
      </c>
      <c r="L64" s="90">
        <v>0</v>
      </c>
      <c r="M64" s="77">
        <v>2061</v>
      </c>
      <c r="N64" s="77">
        <v>60</v>
      </c>
      <c r="O64" s="77">
        <v>2121</v>
      </c>
      <c r="P64" s="31" t="s">
        <v>103</v>
      </c>
    </row>
    <row r="65" ht="14.25" spans="1:16">
      <c r="A65" s="71">
        <f t="shared" si="12"/>
        <v>63</v>
      </c>
      <c r="B65" s="83"/>
      <c r="C65" s="73" t="s">
        <v>94</v>
      </c>
      <c r="D65" s="24" t="s">
        <v>108</v>
      </c>
      <c r="E65" s="82">
        <v>44299</v>
      </c>
      <c r="F65" s="70">
        <v>11</v>
      </c>
      <c r="G65" s="77">
        <v>103</v>
      </c>
      <c r="H65" s="76"/>
      <c r="I65" s="88">
        <v>0</v>
      </c>
      <c r="J65" s="90">
        <v>0</v>
      </c>
      <c r="K65" s="71">
        <v>0</v>
      </c>
      <c r="L65" s="90">
        <v>0</v>
      </c>
      <c r="M65" s="77">
        <v>1854</v>
      </c>
      <c r="N65" s="77">
        <v>55</v>
      </c>
      <c r="O65" s="77">
        <v>1909</v>
      </c>
      <c r="P65" s="88" t="s">
        <v>103</v>
      </c>
    </row>
    <row r="66" ht="14.25" spans="1:16">
      <c r="A66" s="71">
        <f t="shared" si="12"/>
        <v>64</v>
      </c>
      <c r="B66" s="83"/>
      <c r="C66" s="73" t="s">
        <v>94</v>
      </c>
      <c r="D66" s="24" t="s">
        <v>109</v>
      </c>
      <c r="E66" s="82">
        <v>44302</v>
      </c>
      <c r="F66" s="70">
        <v>23</v>
      </c>
      <c r="G66" s="77">
        <v>259.5</v>
      </c>
      <c r="H66" s="76"/>
      <c r="I66" s="88">
        <v>0</v>
      </c>
      <c r="J66" s="90">
        <v>0</v>
      </c>
      <c r="K66" s="71">
        <v>0</v>
      </c>
      <c r="L66" s="90">
        <v>0</v>
      </c>
      <c r="M66" s="77">
        <v>4671</v>
      </c>
      <c r="N66" s="77">
        <v>115</v>
      </c>
      <c r="O66" s="77">
        <v>4786</v>
      </c>
      <c r="P66" s="88"/>
    </row>
    <row r="67" ht="14.25" spans="1:16">
      <c r="A67" s="71">
        <f t="shared" si="12"/>
        <v>65</v>
      </c>
      <c r="B67" s="83"/>
      <c r="C67" s="73" t="s">
        <v>94</v>
      </c>
      <c r="D67" s="24" t="s">
        <v>110</v>
      </c>
      <c r="E67" s="82">
        <v>44329</v>
      </c>
      <c r="F67" s="70">
        <v>16</v>
      </c>
      <c r="G67" s="77">
        <v>168.5</v>
      </c>
      <c r="H67" s="76"/>
      <c r="I67" s="88">
        <v>159.5</v>
      </c>
      <c r="J67" s="90">
        <v>0</v>
      </c>
      <c r="K67" s="71">
        <v>0</v>
      </c>
      <c r="L67" s="90">
        <v>0</v>
      </c>
      <c r="M67" s="77">
        <v>2554.5</v>
      </c>
      <c r="N67" s="77">
        <v>80</v>
      </c>
      <c r="O67" s="77">
        <v>2634.5</v>
      </c>
      <c r="P67" s="31"/>
    </row>
    <row r="68" ht="14.25" spans="1:16">
      <c r="A68" s="71">
        <f t="shared" si="12"/>
        <v>66</v>
      </c>
      <c r="B68" s="83"/>
      <c r="C68" s="73" t="s">
        <v>91</v>
      </c>
      <c r="D68" s="24" t="s">
        <v>111</v>
      </c>
      <c r="E68" s="82">
        <v>44250</v>
      </c>
      <c r="F68" s="70">
        <v>16</v>
      </c>
      <c r="G68" s="77">
        <v>191</v>
      </c>
      <c r="H68" s="76"/>
      <c r="I68" s="88">
        <v>0</v>
      </c>
      <c r="J68" s="90">
        <v>0</v>
      </c>
      <c r="K68" s="71">
        <v>0</v>
      </c>
      <c r="L68" s="90">
        <v>0</v>
      </c>
      <c r="M68" s="77">
        <v>3438</v>
      </c>
      <c r="N68" s="77">
        <v>80</v>
      </c>
      <c r="O68" s="77">
        <v>3518</v>
      </c>
      <c r="P68" s="31" t="s">
        <v>112</v>
      </c>
    </row>
    <row r="69" s="63" customFormat="1" ht="18" customHeight="1" spans="1:16">
      <c r="A69" s="91" t="s">
        <v>113</v>
      </c>
      <c r="B69" s="92"/>
      <c r="C69" s="92"/>
      <c r="D69" s="93"/>
      <c r="E69" s="71"/>
      <c r="F69" s="71">
        <f>SUM(F3:F68)</f>
        <v>1021</v>
      </c>
      <c r="G69" s="71">
        <f t="shared" ref="G69:O69" si="13">SUM(G3:G68)</f>
        <v>10761.5</v>
      </c>
      <c r="H69" s="94">
        <f t="shared" si="13"/>
        <v>899</v>
      </c>
      <c r="I69" s="71">
        <f t="shared" si="13"/>
        <v>390.5</v>
      </c>
      <c r="J69" s="71">
        <f t="shared" si="13"/>
        <v>17</v>
      </c>
      <c r="K69" s="71">
        <f t="shared" si="13"/>
        <v>-40</v>
      </c>
      <c r="L69" s="71">
        <f t="shared" si="13"/>
        <v>145</v>
      </c>
      <c r="M69" s="102">
        <f t="shared" si="13"/>
        <v>194869.05</v>
      </c>
      <c r="N69" s="71">
        <f t="shared" si="13"/>
        <v>5105</v>
      </c>
      <c r="O69" s="102">
        <f t="shared" si="13"/>
        <v>207374.05</v>
      </c>
      <c r="P69" s="71"/>
    </row>
    <row r="70" s="63" customFormat="1" ht="18" customHeight="1" spans="1:16">
      <c r="A70" s="91" t="s">
        <v>114</v>
      </c>
      <c r="B70" s="92"/>
      <c r="C70" s="92"/>
      <c r="D70" s="93"/>
      <c r="E70" s="95">
        <f>O69*1.06</f>
        <v>219816.493</v>
      </c>
      <c r="F70" s="96"/>
      <c r="G70" s="96"/>
      <c r="H70" s="97"/>
      <c r="I70" s="96"/>
      <c r="J70" s="96"/>
      <c r="K70" s="96"/>
      <c r="L70" s="96"/>
      <c r="M70" s="96"/>
      <c r="N70" s="96"/>
      <c r="O70" s="96"/>
      <c r="P70" s="103"/>
    </row>
    <row r="71" s="62" customFormat="1" ht="35.1" customHeight="1" spans="1:16">
      <c r="A71" s="98" t="s">
        <v>115</v>
      </c>
      <c r="B71" s="99"/>
      <c r="C71" s="100"/>
      <c r="D71" s="100"/>
      <c r="E71" s="100"/>
      <c r="F71" s="100"/>
      <c r="G71" s="100"/>
      <c r="H71" s="101"/>
      <c r="I71" s="100"/>
      <c r="J71" s="100"/>
      <c r="K71" s="100"/>
      <c r="L71" s="100"/>
      <c r="M71" s="104"/>
      <c r="N71" s="100"/>
      <c r="O71" s="104"/>
      <c r="P71" s="100"/>
    </row>
    <row r="76" spans="3:5">
      <c r="C76" s="62"/>
      <c r="D76" s="62"/>
      <c r="E76" s="62"/>
    </row>
    <row r="77" spans="3:5">
      <c r="C77" s="62"/>
      <c r="D77" s="62"/>
      <c r="E77" s="62"/>
    </row>
    <row r="78" spans="3:5">
      <c r="C78" s="62"/>
      <c r="D78" s="62"/>
      <c r="E78" s="62"/>
    </row>
    <row r="79" spans="3:5">
      <c r="C79" s="62"/>
      <c r="D79" s="62"/>
      <c r="E79" s="62"/>
    </row>
    <row r="80" spans="3:5">
      <c r="C80" s="62"/>
      <c r="D80" s="62"/>
      <c r="E80" s="62"/>
    </row>
    <row r="81" spans="3:5">
      <c r="C81" s="62"/>
      <c r="D81" s="62"/>
      <c r="E81" s="62"/>
    </row>
    <row r="82" spans="3:5">
      <c r="C82" s="62"/>
      <c r="D82" s="62"/>
      <c r="E82" s="62"/>
    </row>
    <row r="83" spans="3:5">
      <c r="C83" s="62"/>
      <c r="D83" s="62"/>
      <c r="E83" s="62"/>
    </row>
    <row r="84" spans="3:5">
      <c r="C84" s="62"/>
      <c r="D84" s="62"/>
      <c r="E84" s="62"/>
    </row>
    <row r="85" spans="3:5">
      <c r="C85" s="62"/>
      <c r="D85" s="62"/>
      <c r="E85" s="62"/>
    </row>
    <row r="86" spans="3:5">
      <c r="C86" s="62"/>
      <c r="D86" s="62"/>
      <c r="E86" s="62"/>
    </row>
    <row r="87" spans="3:5">
      <c r="C87" s="62"/>
      <c r="D87" s="62"/>
      <c r="E87" s="62"/>
    </row>
    <row r="88" spans="3:5">
      <c r="C88" s="62"/>
      <c r="D88" s="62"/>
      <c r="E88" s="62"/>
    </row>
    <row r="89" spans="3:5">
      <c r="C89" s="62"/>
      <c r="D89" s="62"/>
      <c r="E89" s="62"/>
    </row>
    <row r="90" spans="3:5">
      <c r="C90" s="62"/>
      <c r="D90" s="62"/>
      <c r="E90" s="62"/>
    </row>
    <row r="91" spans="3:5">
      <c r="C91" s="62"/>
      <c r="D91" s="62"/>
      <c r="E91" s="62"/>
    </row>
    <row r="92" spans="3:5">
      <c r="C92" s="62"/>
      <c r="D92" s="62"/>
      <c r="E92" s="62"/>
    </row>
    <row r="93" spans="3:5">
      <c r="C93" s="62"/>
      <c r="D93" s="62"/>
      <c r="E93" s="62"/>
    </row>
  </sheetData>
  <mergeCells count="8">
    <mergeCell ref="A1:P1"/>
    <mergeCell ref="C52:E52"/>
    <mergeCell ref="A69:D69"/>
    <mergeCell ref="A70:D70"/>
    <mergeCell ref="E70:P70"/>
    <mergeCell ref="A71:P71"/>
    <mergeCell ref="B3:B52"/>
    <mergeCell ref="B53:B68"/>
  </mergeCells>
  <conditionalFormatting sqref="D$1:D$1048576">
    <cfRule type="duplicateValues" dxfId="0" priority="1"/>
    <cfRule type="duplicateValues" dxfId="0" priority="4"/>
  </conditionalFormatting>
  <pageMargins left="0.629861111111111" right="0.432638888888889" top="0.472222222222222" bottom="1.33819444444444" header="0.5" footer="0.5"/>
  <pageSetup paperSize="9" scale="69" orientation="portrait"/>
  <headerFooter/>
  <colBreaks count="1" manualBreakCount="1">
    <brk id="16" max="1048575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50"/>
  <sheetViews>
    <sheetView workbookViewId="0">
      <pane ySplit="2" topLeftCell="A3" activePane="bottomLeft" state="frozen"/>
      <selection/>
      <selection pane="bottomLeft" activeCell="O3" sqref="O3:O47"/>
    </sheetView>
  </sheetViews>
  <sheetFormatPr defaultColWidth="9" defaultRowHeight="20.1" customHeight="1"/>
  <cols>
    <col min="1" max="1" width="5.625" style="33" customWidth="1"/>
    <col min="2" max="2" width="11.75" style="33" customWidth="1"/>
    <col min="3" max="3" width="7.875" style="33" hidden="1" customWidth="1"/>
    <col min="4" max="4" width="9" style="33"/>
    <col min="5" max="6" width="8.75" style="33" customWidth="1"/>
    <col min="7" max="7" width="10.875" style="33" customWidth="1"/>
    <col min="8" max="8" width="8.75" style="33" customWidth="1"/>
    <col min="9" max="9" width="6.5" style="33" customWidth="1"/>
    <col min="10" max="10" width="9" style="33" customWidth="1"/>
    <col min="11" max="11" width="9.25" style="33" customWidth="1"/>
    <col min="12" max="12" width="10.625" style="33" customWidth="1"/>
    <col min="13" max="13" width="9.75" style="33" customWidth="1"/>
    <col min="14" max="14" width="20" style="34" customWidth="1"/>
    <col min="15" max="15" width="8.875" style="33" customWidth="1"/>
    <col min="16" max="16" width="11.375" style="33" hidden="1" customWidth="1"/>
    <col min="17" max="17" width="13.375" style="33" hidden="1" customWidth="1"/>
    <col min="18" max="18" width="12.75" style="33" hidden="1" customWidth="1"/>
    <col min="19" max="19" width="9" style="33" hidden="1" customWidth="1"/>
    <col min="20" max="20" width="12.625" style="33" hidden="1" customWidth="1"/>
    <col min="21" max="21" width="13.75" style="33" customWidth="1"/>
    <col min="22" max="16384" width="9" style="33"/>
  </cols>
  <sheetData>
    <row r="1" customHeight="1" spans="1:15">
      <c r="A1" s="4" t="s">
        <v>116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9"/>
      <c r="O1" s="4"/>
    </row>
    <row r="2" ht="15" customHeight="1" spans="1:20">
      <c r="A2" s="35" t="s">
        <v>1</v>
      </c>
      <c r="B2" s="35" t="s">
        <v>3</v>
      </c>
      <c r="C2" s="35" t="s">
        <v>117</v>
      </c>
      <c r="D2" s="35" t="s">
        <v>4</v>
      </c>
      <c r="E2" s="35" t="s">
        <v>6</v>
      </c>
      <c r="F2" s="35" t="s">
        <v>7</v>
      </c>
      <c r="G2" s="35" t="s">
        <v>9</v>
      </c>
      <c r="H2" s="35" t="s">
        <v>10</v>
      </c>
      <c r="I2" s="35" t="s">
        <v>11</v>
      </c>
      <c r="J2" s="35" t="s">
        <v>12</v>
      </c>
      <c r="K2" s="35" t="s">
        <v>13</v>
      </c>
      <c r="L2" s="35" t="s">
        <v>14</v>
      </c>
      <c r="M2" s="35" t="s">
        <v>15</v>
      </c>
      <c r="N2" s="50" t="s">
        <v>16</v>
      </c>
      <c r="O2" s="51" t="s">
        <v>118</v>
      </c>
      <c r="P2" s="52" t="s">
        <v>3</v>
      </c>
      <c r="Q2" s="51" t="s">
        <v>119</v>
      </c>
      <c r="R2" s="51" t="s">
        <v>119</v>
      </c>
      <c r="S2" s="51" t="s">
        <v>119</v>
      </c>
      <c r="T2" s="51" t="s">
        <v>113</v>
      </c>
    </row>
    <row r="3" customHeight="1" spans="1:21">
      <c r="A3" s="35">
        <f>ROW()-2</f>
        <v>1</v>
      </c>
      <c r="B3" s="35" t="s">
        <v>120</v>
      </c>
      <c r="C3" s="35"/>
      <c r="D3" s="35" t="s">
        <v>121</v>
      </c>
      <c r="E3" s="35"/>
      <c r="F3" s="35"/>
      <c r="G3" s="35"/>
      <c r="H3" s="35"/>
      <c r="I3" s="35"/>
      <c r="J3" s="35"/>
      <c r="K3" s="35">
        <f>(F3-G3-H3)*18+G3*15+H3*18*0.8+I3-J3</f>
        <v>0</v>
      </c>
      <c r="L3" s="53">
        <f t="shared" ref="L3:L23" si="0">E3*5</f>
        <v>0</v>
      </c>
      <c r="M3" s="35">
        <f t="shared" ref="M3:M23" si="1">ROUND((K3+L3),2)</f>
        <v>0</v>
      </c>
      <c r="N3" s="54"/>
      <c r="O3" s="55"/>
      <c r="U3" s="33" t="s">
        <v>122</v>
      </c>
    </row>
    <row r="4" customHeight="1" spans="1:21">
      <c r="A4" s="35">
        <f>ROW()-2</f>
        <v>2</v>
      </c>
      <c r="B4" s="35" t="s">
        <v>120</v>
      </c>
      <c r="C4" s="35"/>
      <c r="D4" s="35" t="s">
        <v>123</v>
      </c>
      <c r="E4" s="35"/>
      <c r="F4" s="35"/>
      <c r="G4" s="35"/>
      <c r="H4" s="35"/>
      <c r="I4" s="35"/>
      <c r="J4" s="35"/>
      <c r="K4" s="35">
        <f t="shared" ref="K4:K24" si="2">(F4-G4-H4)*18+G4*15+H4*18*0.8+I4-J4</f>
        <v>0</v>
      </c>
      <c r="L4" s="53">
        <f t="shared" si="0"/>
        <v>0</v>
      </c>
      <c r="M4" s="35">
        <f t="shared" si="1"/>
        <v>0</v>
      </c>
      <c r="N4" s="54"/>
      <c r="O4" s="55"/>
      <c r="U4" s="33" t="s">
        <v>124</v>
      </c>
    </row>
    <row r="5" customHeight="1" spans="1:21">
      <c r="A5" s="35">
        <f>ROW()-2</f>
        <v>3</v>
      </c>
      <c r="B5" s="36" t="s">
        <v>120</v>
      </c>
      <c r="C5" s="35"/>
      <c r="D5" s="35" t="s">
        <v>125</v>
      </c>
      <c r="E5" s="35"/>
      <c r="F5" s="35"/>
      <c r="G5" s="35"/>
      <c r="H5" s="35"/>
      <c r="I5" s="35"/>
      <c r="J5" s="35"/>
      <c r="K5" s="35">
        <f t="shared" si="2"/>
        <v>0</v>
      </c>
      <c r="L5" s="53">
        <f t="shared" si="0"/>
        <v>0</v>
      </c>
      <c r="M5" s="35">
        <f t="shared" si="1"/>
        <v>0</v>
      </c>
      <c r="N5" s="54"/>
      <c r="O5" s="55"/>
      <c r="U5" s="33" t="e">
        <v>#N/A</v>
      </c>
    </row>
    <row r="6" customHeight="1" spans="1:21">
      <c r="A6" s="35">
        <f>ROW()-2</f>
        <v>4</v>
      </c>
      <c r="B6" s="35" t="s">
        <v>120</v>
      </c>
      <c r="C6" s="35"/>
      <c r="D6" s="35" t="s">
        <v>126</v>
      </c>
      <c r="E6" s="35"/>
      <c r="F6" s="35"/>
      <c r="G6" s="35"/>
      <c r="H6" s="35"/>
      <c r="I6" s="35"/>
      <c r="J6" s="35"/>
      <c r="K6" s="35">
        <f t="shared" si="2"/>
        <v>0</v>
      </c>
      <c r="L6" s="53">
        <f t="shared" si="0"/>
        <v>0</v>
      </c>
      <c r="M6" s="35">
        <f t="shared" si="1"/>
        <v>0</v>
      </c>
      <c r="N6" s="54"/>
      <c r="O6" s="55"/>
      <c r="U6" s="33" t="e">
        <v>#N/A</v>
      </c>
    </row>
    <row r="7" customHeight="1" spans="1:21">
      <c r="A7" s="35">
        <f>ROW()-2</f>
        <v>5</v>
      </c>
      <c r="B7" s="36" t="s">
        <v>120</v>
      </c>
      <c r="C7" s="35"/>
      <c r="D7" s="35" t="s">
        <v>127</v>
      </c>
      <c r="E7" s="35"/>
      <c r="F7" s="35"/>
      <c r="G7" s="35"/>
      <c r="H7" s="35"/>
      <c r="I7" s="35"/>
      <c r="J7" s="35"/>
      <c r="K7" s="35">
        <f t="shared" si="2"/>
        <v>0</v>
      </c>
      <c r="L7" s="53">
        <f t="shared" si="0"/>
        <v>0</v>
      </c>
      <c r="M7" s="35">
        <f t="shared" si="1"/>
        <v>0</v>
      </c>
      <c r="N7" s="54"/>
      <c r="O7" s="55"/>
      <c r="U7" s="33" t="e">
        <v>#N/A</v>
      </c>
    </row>
    <row r="8" customHeight="1" spans="1:21">
      <c r="A8" s="35">
        <f t="shared" ref="A8:A21" si="3">ROW()-2</f>
        <v>6</v>
      </c>
      <c r="B8" s="35" t="s">
        <v>120</v>
      </c>
      <c r="C8" s="35"/>
      <c r="D8" s="35" t="s">
        <v>128</v>
      </c>
      <c r="E8" s="35"/>
      <c r="F8" s="35"/>
      <c r="G8" s="35"/>
      <c r="H8" s="35"/>
      <c r="I8" s="35"/>
      <c r="J8" s="35"/>
      <c r="K8" s="35">
        <f t="shared" si="2"/>
        <v>0</v>
      </c>
      <c r="L8" s="53">
        <f t="shared" si="0"/>
        <v>0</v>
      </c>
      <c r="M8" s="35">
        <f t="shared" si="1"/>
        <v>0</v>
      </c>
      <c r="N8" s="54"/>
      <c r="O8" s="55"/>
      <c r="U8" s="33" t="e">
        <v>#N/A</v>
      </c>
    </row>
    <row r="9" customHeight="1" spans="1:21">
      <c r="A9" s="35">
        <f t="shared" si="3"/>
        <v>7</v>
      </c>
      <c r="B9" s="36" t="s">
        <v>120</v>
      </c>
      <c r="C9" s="35"/>
      <c r="D9" s="35" t="s">
        <v>129</v>
      </c>
      <c r="E9" s="35"/>
      <c r="F9" s="35"/>
      <c r="G9" s="35"/>
      <c r="H9" s="35"/>
      <c r="I9" s="35"/>
      <c r="J9" s="35"/>
      <c r="K9" s="35">
        <f t="shared" si="2"/>
        <v>0</v>
      </c>
      <c r="L9" s="53">
        <f t="shared" si="0"/>
        <v>0</v>
      </c>
      <c r="M9" s="35">
        <f t="shared" si="1"/>
        <v>0</v>
      </c>
      <c r="N9" s="54"/>
      <c r="O9" s="55"/>
      <c r="U9" s="33" t="e">
        <v>#N/A</v>
      </c>
    </row>
    <row r="10" customHeight="1" spans="1:21">
      <c r="A10" s="35">
        <f t="shared" si="3"/>
        <v>8</v>
      </c>
      <c r="B10" s="35" t="s">
        <v>120</v>
      </c>
      <c r="C10" s="35"/>
      <c r="D10" s="35" t="s">
        <v>130</v>
      </c>
      <c r="E10" s="35"/>
      <c r="F10" s="35"/>
      <c r="G10" s="35"/>
      <c r="H10" s="35"/>
      <c r="I10" s="35"/>
      <c r="J10" s="35"/>
      <c r="K10" s="35">
        <f t="shared" si="2"/>
        <v>0</v>
      </c>
      <c r="L10" s="53">
        <f t="shared" si="0"/>
        <v>0</v>
      </c>
      <c r="M10" s="35">
        <f t="shared" si="1"/>
        <v>0</v>
      </c>
      <c r="N10" s="54"/>
      <c r="O10" s="55"/>
      <c r="U10" s="33" t="e">
        <v>#N/A</v>
      </c>
    </row>
    <row r="11" customHeight="1" spans="1:21">
      <c r="A11" s="35">
        <f t="shared" si="3"/>
        <v>9</v>
      </c>
      <c r="B11" s="37" t="s">
        <v>120</v>
      </c>
      <c r="C11" s="38"/>
      <c r="D11" s="38" t="s">
        <v>131</v>
      </c>
      <c r="E11" s="38"/>
      <c r="F11" s="38"/>
      <c r="G11" s="38"/>
      <c r="H11" s="38"/>
      <c r="I11" s="38"/>
      <c r="J11" s="38"/>
      <c r="K11" s="38">
        <f t="shared" si="2"/>
        <v>0</v>
      </c>
      <c r="L11" s="56">
        <f t="shared" si="0"/>
        <v>0</v>
      </c>
      <c r="M11" s="38">
        <f t="shared" si="1"/>
        <v>0</v>
      </c>
      <c r="N11" s="57"/>
      <c r="O11" s="55"/>
      <c r="U11" s="33" t="s">
        <v>132</v>
      </c>
    </row>
    <row r="12" customHeight="1" spans="1:21">
      <c r="A12" s="35">
        <f t="shared" si="3"/>
        <v>10</v>
      </c>
      <c r="B12" s="35" t="s">
        <v>133</v>
      </c>
      <c r="C12" s="35"/>
      <c r="D12" s="35" t="s">
        <v>134</v>
      </c>
      <c r="E12" s="35"/>
      <c r="F12" s="35"/>
      <c r="G12" s="35"/>
      <c r="H12" s="35"/>
      <c r="I12" s="35"/>
      <c r="J12" s="35"/>
      <c r="K12" s="35">
        <f t="shared" si="2"/>
        <v>0</v>
      </c>
      <c r="L12" s="53">
        <f t="shared" si="0"/>
        <v>0</v>
      </c>
      <c r="M12" s="35">
        <f t="shared" si="1"/>
        <v>0</v>
      </c>
      <c r="N12" s="54"/>
      <c r="O12" s="55"/>
      <c r="U12" s="33" t="s">
        <v>135</v>
      </c>
    </row>
    <row r="13" customHeight="1" spans="1:21">
      <c r="A13" s="35">
        <f t="shared" si="3"/>
        <v>11</v>
      </c>
      <c r="B13" s="39" t="s">
        <v>133</v>
      </c>
      <c r="C13" s="35"/>
      <c r="D13" s="35" t="s">
        <v>136</v>
      </c>
      <c r="E13" s="35"/>
      <c r="F13" s="35"/>
      <c r="G13" s="35"/>
      <c r="H13" s="35"/>
      <c r="I13" s="35"/>
      <c r="J13" s="35"/>
      <c r="K13" s="35">
        <f t="shared" si="2"/>
        <v>0</v>
      </c>
      <c r="L13" s="53">
        <f t="shared" si="0"/>
        <v>0</v>
      </c>
      <c r="M13" s="35">
        <f t="shared" si="1"/>
        <v>0</v>
      </c>
      <c r="N13" s="54"/>
      <c r="O13" s="55"/>
      <c r="U13" s="33" t="e">
        <v>#N/A</v>
      </c>
    </row>
    <row r="14" customHeight="1" spans="1:21">
      <c r="A14" s="35">
        <f t="shared" si="3"/>
        <v>12</v>
      </c>
      <c r="B14" s="39" t="s">
        <v>133</v>
      </c>
      <c r="C14" s="35"/>
      <c r="D14" s="35" t="s">
        <v>40</v>
      </c>
      <c r="E14" s="35"/>
      <c r="F14" s="35"/>
      <c r="G14" s="35"/>
      <c r="H14" s="35"/>
      <c r="I14" s="35"/>
      <c r="J14" s="35"/>
      <c r="K14" s="35">
        <f t="shared" si="2"/>
        <v>0</v>
      </c>
      <c r="L14" s="53">
        <f t="shared" si="0"/>
        <v>0</v>
      </c>
      <c r="M14" s="35">
        <f t="shared" si="1"/>
        <v>0</v>
      </c>
      <c r="N14" s="54"/>
      <c r="O14" s="55"/>
      <c r="U14" s="33">
        <v>0</v>
      </c>
    </row>
    <row r="15" customHeight="1" spans="1:21">
      <c r="A15" s="35">
        <f t="shared" si="3"/>
        <v>13</v>
      </c>
      <c r="B15" s="39" t="s">
        <v>133</v>
      </c>
      <c r="C15" s="35"/>
      <c r="D15" s="35" t="s">
        <v>137</v>
      </c>
      <c r="E15" s="35"/>
      <c r="F15" s="35"/>
      <c r="G15" s="35"/>
      <c r="H15" s="35"/>
      <c r="I15" s="35"/>
      <c r="J15" s="35"/>
      <c r="K15" s="35">
        <f t="shared" si="2"/>
        <v>0</v>
      </c>
      <c r="L15" s="53">
        <f t="shared" si="0"/>
        <v>0</v>
      </c>
      <c r="M15" s="35">
        <f t="shared" si="1"/>
        <v>0</v>
      </c>
      <c r="N15" s="54"/>
      <c r="O15" s="55"/>
      <c r="U15" s="33" t="e">
        <v>#N/A</v>
      </c>
    </row>
    <row r="16" customHeight="1" spans="1:21">
      <c r="A16" s="35">
        <f t="shared" si="3"/>
        <v>14</v>
      </c>
      <c r="B16" s="40" t="s">
        <v>138</v>
      </c>
      <c r="C16" s="35" t="s">
        <v>139</v>
      </c>
      <c r="D16" s="35" t="s">
        <v>140</v>
      </c>
      <c r="E16" s="35"/>
      <c r="F16" s="35"/>
      <c r="G16" s="35"/>
      <c r="H16" s="35"/>
      <c r="I16" s="35"/>
      <c r="J16" s="35"/>
      <c r="K16" s="35">
        <f t="shared" si="2"/>
        <v>0</v>
      </c>
      <c r="L16" s="53">
        <f t="shared" si="0"/>
        <v>0</v>
      </c>
      <c r="M16" s="35">
        <f t="shared" si="1"/>
        <v>0</v>
      </c>
      <c r="N16" s="54"/>
      <c r="O16" s="55"/>
      <c r="U16" s="33" t="e">
        <v>#N/A</v>
      </c>
    </row>
    <row r="17" customHeight="1" spans="1:21">
      <c r="A17" s="35">
        <f t="shared" si="3"/>
        <v>15</v>
      </c>
      <c r="B17" s="40" t="s">
        <v>138</v>
      </c>
      <c r="C17" s="35"/>
      <c r="D17" s="35" t="s">
        <v>141</v>
      </c>
      <c r="E17" s="35"/>
      <c r="F17" s="35"/>
      <c r="G17" s="35"/>
      <c r="H17" s="35"/>
      <c r="I17" s="35"/>
      <c r="J17" s="35"/>
      <c r="K17" s="35">
        <f t="shared" si="2"/>
        <v>0</v>
      </c>
      <c r="L17" s="53">
        <f t="shared" si="0"/>
        <v>0</v>
      </c>
      <c r="M17" s="35">
        <f t="shared" si="1"/>
        <v>0</v>
      </c>
      <c r="N17" s="54"/>
      <c r="O17" s="55"/>
      <c r="U17" s="61">
        <v>44151</v>
      </c>
    </row>
    <row r="18" customHeight="1" spans="1:21">
      <c r="A18" s="35">
        <f t="shared" si="3"/>
        <v>16</v>
      </c>
      <c r="B18" s="35" t="s">
        <v>142</v>
      </c>
      <c r="C18" s="35"/>
      <c r="D18" s="35" t="s">
        <v>61</v>
      </c>
      <c r="E18" s="35"/>
      <c r="F18" s="35"/>
      <c r="G18" s="35"/>
      <c r="H18" s="35"/>
      <c r="I18" s="35"/>
      <c r="J18" s="35"/>
      <c r="K18" s="35">
        <f t="shared" si="2"/>
        <v>0</v>
      </c>
      <c r="L18" s="53">
        <f t="shared" si="0"/>
        <v>0</v>
      </c>
      <c r="M18" s="35">
        <f t="shared" si="1"/>
        <v>0</v>
      </c>
      <c r="N18" s="54"/>
      <c r="O18" s="55"/>
      <c r="U18" s="33" t="s">
        <v>143</v>
      </c>
    </row>
    <row r="19" customHeight="1" spans="1:21">
      <c r="A19" s="35">
        <f t="shared" si="3"/>
        <v>17</v>
      </c>
      <c r="B19" s="35" t="s">
        <v>142</v>
      </c>
      <c r="C19" s="35"/>
      <c r="D19" s="35" t="s">
        <v>60</v>
      </c>
      <c r="E19" s="35"/>
      <c r="F19" s="35"/>
      <c r="G19" s="35"/>
      <c r="H19" s="35"/>
      <c r="I19" s="35"/>
      <c r="J19" s="7"/>
      <c r="K19" s="35">
        <f t="shared" si="2"/>
        <v>0</v>
      </c>
      <c r="L19" s="53">
        <f t="shared" si="0"/>
        <v>0</v>
      </c>
      <c r="M19" s="35">
        <f t="shared" si="1"/>
        <v>0</v>
      </c>
      <c r="N19" s="54"/>
      <c r="O19" s="55"/>
      <c r="U19" s="33" t="s">
        <v>144</v>
      </c>
    </row>
    <row r="20" s="32" customFormat="1" ht="21" customHeight="1" spans="1:21">
      <c r="A20" s="35">
        <f t="shared" si="3"/>
        <v>18</v>
      </c>
      <c r="B20" s="35" t="s">
        <v>145</v>
      </c>
      <c r="C20" s="41"/>
      <c r="D20" s="35" t="s">
        <v>63</v>
      </c>
      <c r="E20" s="35"/>
      <c r="F20" s="35"/>
      <c r="G20" s="35"/>
      <c r="H20" s="35"/>
      <c r="I20" s="35"/>
      <c r="J20" s="35"/>
      <c r="K20" s="35">
        <f t="shared" si="2"/>
        <v>0</v>
      </c>
      <c r="L20" s="53">
        <f t="shared" si="0"/>
        <v>0</v>
      </c>
      <c r="M20" s="35">
        <f t="shared" si="1"/>
        <v>0</v>
      </c>
      <c r="N20" s="54"/>
      <c r="O20" s="55"/>
      <c r="U20" s="33" t="s">
        <v>146</v>
      </c>
    </row>
    <row r="21" s="32" customFormat="1" ht="21" customHeight="1" spans="1:21">
      <c r="A21" s="35">
        <f t="shared" si="3"/>
        <v>19</v>
      </c>
      <c r="B21" s="35" t="s">
        <v>145</v>
      </c>
      <c r="C21" s="41"/>
      <c r="D21" s="35" t="s">
        <v>147</v>
      </c>
      <c r="E21" s="35"/>
      <c r="F21" s="35"/>
      <c r="G21" s="35"/>
      <c r="H21" s="35"/>
      <c r="I21" s="35"/>
      <c r="J21" s="35"/>
      <c r="K21" s="35">
        <f t="shared" si="2"/>
        <v>0</v>
      </c>
      <c r="L21" s="53">
        <f t="shared" si="0"/>
        <v>0</v>
      </c>
      <c r="M21" s="35">
        <f t="shared" si="1"/>
        <v>0</v>
      </c>
      <c r="N21" s="54"/>
      <c r="O21" s="55"/>
      <c r="U21" s="33" t="s">
        <v>148</v>
      </c>
    </row>
    <row r="22" s="32" customFormat="1" ht="21" customHeight="1" spans="1:21">
      <c r="A22" s="35">
        <f t="shared" ref="A22:A31" si="4">ROW()-2</f>
        <v>20</v>
      </c>
      <c r="B22" s="35" t="s">
        <v>145</v>
      </c>
      <c r="C22" s="41"/>
      <c r="D22" s="35" t="s">
        <v>149</v>
      </c>
      <c r="E22" s="35"/>
      <c r="F22" s="35"/>
      <c r="G22" s="35"/>
      <c r="H22" s="35"/>
      <c r="I22" s="35"/>
      <c r="J22" s="35"/>
      <c r="K22" s="35">
        <f t="shared" si="2"/>
        <v>0</v>
      </c>
      <c r="L22" s="53">
        <f t="shared" si="0"/>
        <v>0</v>
      </c>
      <c r="M22" s="35">
        <f t="shared" si="1"/>
        <v>0</v>
      </c>
      <c r="N22" s="54"/>
      <c r="O22" s="55"/>
      <c r="U22" s="33" t="s">
        <v>150</v>
      </c>
    </row>
    <row r="23" customHeight="1" spans="1:21">
      <c r="A23" s="35">
        <f t="shared" si="4"/>
        <v>21</v>
      </c>
      <c r="B23" s="35" t="s">
        <v>145</v>
      </c>
      <c r="C23" s="35"/>
      <c r="D23" s="35" t="s">
        <v>64</v>
      </c>
      <c r="E23" s="35"/>
      <c r="F23" s="35"/>
      <c r="G23" s="35"/>
      <c r="H23" s="35"/>
      <c r="I23" s="35"/>
      <c r="J23" s="35"/>
      <c r="K23" s="35">
        <f t="shared" si="2"/>
        <v>0</v>
      </c>
      <c r="L23" s="53">
        <f t="shared" si="0"/>
        <v>0</v>
      </c>
      <c r="M23" s="35">
        <f t="shared" si="1"/>
        <v>0</v>
      </c>
      <c r="N23" s="54"/>
      <c r="O23" s="55"/>
      <c r="U23" s="33" t="s">
        <v>151</v>
      </c>
    </row>
    <row r="24" customHeight="1" spans="1:21">
      <c r="A24" s="35">
        <f t="shared" si="4"/>
        <v>22</v>
      </c>
      <c r="B24" s="35" t="s">
        <v>145</v>
      </c>
      <c r="C24" s="42"/>
      <c r="D24" s="35" t="s">
        <v>152</v>
      </c>
      <c r="E24" s="35"/>
      <c r="F24" s="35"/>
      <c r="G24" s="35"/>
      <c r="H24" s="35"/>
      <c r="I24" s="35"/>
      <c r="J24" s="35"/>
      <c r="K24" s="35">
        <f t="shared" si="2"/>
        <v>0</v>
      </c>
      <c r="L24" s="53">
        <f t="shared" ref="L24:L45" si="5">E24*5</f>
        <v>0</v>
      </c>
      <c r="M24" s="35">
        <f t="shared" ref="M24:M45" si="6">ROUND((K24+L24),2)</f>
        <v>0</v>
      </c>
      <c r="N24" s="54"/>
      <c r="O24" s="55"/>
      <c r="U24" s="33" t="e">
        <v>#N/A</v>
      </c>
    </row>
    <row r="25" customHeight="1" spans="1:21">
      <c r="A25" s="35">
        <f t="shared" si="4"/>
        <v>23</v>
      </c>
      <c r="B25" s="35" t="s">
        <v>145</v>
      </c>
      <c r="C25" s="42"/>
      <c r="D25" s="35" t="s">
        <v>67</v>
      </c>
      <c r="E25" s="35"/>
      <c r="F25" s="35"/>
      <c r="G25" s="35"/>
      <c r="H25" s="35"/>
      <c r="I25" s="35"/>
      <c r="J25" s="35"/>
      <c r="K25" s="35">
        <f t="shared" ref="K25:K44" si="7">(F25-G25-H25)*18+G25*15+H25*18*0.8+I25-J25</f>
        <v>0</v>
      </c>
      <c r="L25" s="53">
        <f t="shared" si="5"/>
        <v>0</v>
      </c>
      <c r="M25" s="35">
        <f t="shared" si="6"/>
        <v>0</v>
      </c>
      <c r="N25" s="54"/>
      <c r="O25" s="55"/>
      <c r="U25" s="33" t="s">
        <v>153</v>
      </c>
    </row>
    <row r="26" customHeight="1" spans="1:21">
      <c r="A26" s="35">
        <f t="shared" si="4"/>
        <v>24</v>
      </c>
      <c r="B26" s="35" t="s">
        <v>145</v>
      </c>
      <c r="C26" s="35"/>
      <c r="D26" s="35" t="s">
        <v>65</v>
      </c>
      <c r="E26" s="35"/>
      <c r="F26" s="35"/>
      <c r="G26" s="35"/>
      <c r="H26" s="35"/>
      <c r="I26" s="35"/>
      <c r="J26" s="35"/>
      <c r="K26" s="35">
        <f t="shared" si="7"/>
        <v>0</v>
      </c>
      <c r="L26" s="53">
        <f t="shared" si="5"/>
        <v>0</v>
      </c>
      <c r="M26" s="35">
        <f t="shared" si="6"/>
        <v>0</v>
      </c>
      <c r="N26" s="54"/>
      <c r="O26" s="55"/>
      <c r="U26" s="33">
        <v>0</v>
      </c>
    </row>
    <row r="27" customHeight="1" spans="1:21">
      <c r="A27" s="35">
        <f t="shared" si="4"/>
        <v>25</v>
      </c>
      <c r="B27" s="38" t="s">
        <v>145</v>
      </c>
      <c r="C27" s="43"/>
      <c r="D27" s="44" t="s">
        <v>68</v>
      </c>
      <c r="E27" s="38"/>
      <c r="F27" s="38"/>
      <c r="G27" s="38"/>
      <c r="H27" s="38"/>
      <c r="I27" s="38"/>
      <c r="J27" s="38"/>
      <c r="K27" s="35">
        <f t="shared" si="7"/>
        <v>0</v>
      </c>
      <c r="L27" s="56">
        <f t="shared" si="5"/>
        <v>0</v>
      </c>
      <c r="M27" s="38">
        <f t="shared" si="6"/>
        <v>0</v>
      </c>
      <c r="N27" s="57"/>
      <c r="O27" s="55"/>
      <c r="U27" s="33" t="s">
        <v>154</v>
      </c>
    </row>
    <row r="28" customHeight="1" spans="1:21">
      <c r="A28" s="35">
        <f t="shared" si="4"/>
        <v>26</v>
      </c>
      <c r="B28" s="38" t="s">
        <v>145</v>
      </c>
      <c r="C28" s="43"/>
      <c r="D28" s="44" t="s">
        <v>155</v>
      </c>
      <c r="E28" s="38"/>
      <c r="F28" s="38"/>
      <c r="G28" s="38"/>
      <c r="H28" s="38"/>
      <c r="I28" s="38"/>
      <c r="J28" s="38"/>
      <c r="K28" s="35">
        <f t="shared" si="7"/>
        <v>0</v>
      </c>
      <c r="L28" s="56">
        <f t="shared" si="5"/>
        <v>0</v>
      </c>
      <c r="M28" s="38">
        <f t="shared" si="6"/>
        <v>0</v>
      </c>
      <c r="N28" s="57"/>
      <c r="O28" s="55"/>
      <c r="U28" s="33" t="s">
        <v>156</v>
      </c>
    </row>
    <row r="29" customHeight="1" spans="1:21">
      <c r="A29" s="35">
        <f t="shared" si="4"/>
        <v>27</v>
      </c>
      <c r="B29" s="38" t="s">
        <v>145</v>
      </c>
      <c r="C29" s="43"/>
      <c r="D29" s="44" t="s">
        <v>157</v>
      </c>
      <c r="E29" s="38"/>
      <c r="F29" s="38"/>
      <c r="G29" s="38"/>
      <c r="H29" s="38"/>
      <c r="I29" s="38"/>
      <c r="J29" s="38"/>
      <c r="K29" s="35">
        <f t="shared" si="7"/>
        <v>0</v>
      </c>
      <c r="L29" s="56">
        <f t="shared" si="5"/>
        <v>0</v>
      </c>
      <c r="M29" s="38">
        <f t="shared" si="6"/>
        <v>0</v>
      </c>
      <c r="N29" s="57"/>
      <c r="O29" s="55"/>
      <c r="U29" s="33" t="s">
        <v>156</v>
      </c>
    </row>
    <row r="30" customHeight="1" spans="1:21">
      <c r="A30" s="35">
        <f t="shared" si="4"/>
        <v>28</v>
      </c>
      <c r="B30" s="38" t="s">
        <v>145</v>
      </c>
      <c r="C30" s="43"/>
      <c r="D30" s="44" t="s">
        <v>69</v>
      </c>
      <c r="E30" s="38"/>
      <c r="F30" s="38"/>
      <c r="G30" s="38"/>
      <c r="H30" s="38"/>
      <c r="I30" s="38"/>
      <c r="J30" s="38"/>
      <c r="K30" s="35">
        <f t="shared" si="7"/>
        <v>0</v>
      </c>
      <c r="L30" s="56">
        <f t="shared" si="5"/>
        <v>0</v>
      </c>
      <c r="M30" s="38">
        <f t="shared" si="6"/>
        <v>0</v>
      </c>
      <c r="N30" s="57"/>
      <c r="O30" s="55"/>
      <c r="U30" s="33" t="s">
        <v>158</v>
      </c>
    </row>
    <row r="31" customHeight="1" spans="1:21">
      <c r="A31" s="35">
        <f t="shared" si="4"/>
        <v>29</v>
      </c>
      <c r="B31" s="38" t="s">
        <v>145</v>
      </c>
      <c r="C31" s="43"/>
      <c r="D31" s="44" t="s">
        <v>159</v>
      </c>
      <c r="E31" s="38"/>
      <c r="F31" s="38"/>
      <c r="G31" s="38"/>
      <c r="H31" s="38"/>
      <c r="I31" s="38"/>
      <c r="J31" s="38"/>
      <c r="K31" s="35">
        <f t="shared" si="7"/>
        <v>0</v>
      </c>
      <c r="L31" s="56">
        <f t="shared" si="5"/>
        <v>0</v>
      </c>
      <c r="M31" s="38">
        <f t="shared" si="6"/>
        <v>0</v>
      </c>
      <c r="N31" s="57"/>
      <c r="O31" s="55"/>
      <c r="U31" s="33" t="s">
        <v>158</v>
      </c>
    </row>
    <row r="32" customHeight="1" spans="1:21">
      <c r="A32" s="35">
        <f t="shared" ref="A32:A41" si="8">ROW()-2</f>
        <v>30</v>
      </c>
      <c r="B32" s="38" t="s">
        <v>145</v>
      </c>
      <c r="C32" s="43"/>
      <c r="D32" s="44" t="s">
        <v>160</v>
      </c>
      <c r="E32" s="38"/>
      <c r="F32" s="38"/>
      <c r="G32" s="38"/>
      <c r="H32" s="38"/>
      <c r="I32" s="38"/>
      <c r="J32" s="38"/>
      <c r="K32" s="35">
        <f t="shared" si="7"/>
        <v>0</v>
      </c>
      <c r="L32" s="56">
        <f t="shared" si="5"/>
        <v>0</v>
      </c>
      <c r="M32" s="38">
        <f t="shared" si="6"/>
        <v>0</v>
      </c>
      <c r="N32" s="57"/>
      <c r="O32" s="55"/>
      <c r="U32" s="61">
        <v>44133</v>
      </c>
    </row>
    <row r="33" customHeight="1" spans="1:21">
      <c r="A33" s="35">
        <f t="shared" si="8"/>
        <v>31</v>
      </c>
      <c r="B33" s="38" t="s">
        <v>145</v>
      </c>
      <c r="C33" s="43"/>
      <c r="D33" s="44" t="s">
        <v>161</v>
      </c>
      <c r="E33" s="38"/>
      <c r="F33" s="38"/>
      <c r="G33" s="38"/>
      <c r="H33" s="38"/>
      <c r="I33" s="38"/>
      <c r="J33" s="38"/>
      <c r="K33" s="35">
        <f t="shared" si="7"/>
        <v>0</v>
      </c>
      <c r="L33" s="56">
        <f t="shared" si="5"/>
        <v>0</v>
      </c>
      <c r="M33" s="38">
        <f t="shared" si="6"/>
        <v>0</v>
      </c>
      <c r="N33" s="57"/>
      <c r="O33" s="55"/>
      <c r="U33" s="33" t="s">
        <v>162</v>
      </c>
    </row>
    <row r="34" customHeight="1" spans="1:21">
      <c r="A34" s="35">
        <f t="shared" si="8"/>
        <v>32</v>
      </c>
      <c r="B34" s="35" t="s">
        <v>145</v>
      </c>
      <c r="C34" s="45"/>
      <c r="D34" s="46" t="s">
        <v>163</v>
      </c>
      <c r="E34" s="35"/>
      <c r="F34" s="35"/>
      <c r="G34" s="35"/>
      <c r="H34" s="35"/>
      <c r="I34" s="35"/>
      <c r="J34" s="35"/>
      <c r="K34" s="35">
        <f t="shared" si="7"/>
        <v>0</v>
      </c>
      <c r="L34" s="53">
        <f t="shared" si="5"/>
        <v>0</v>
      </c>
      <c r="M34" s="35">
        <f t="shared" si="6"/>
        <v>0</v>
      </c>
      <c r="N34" s="54"/>
      <c r="O34" s="55"/>
      <c r="U34" s="33" t="e">
        <v>#N/A</v>
      </c>
    </row>
    <row r="35" customHeight="1" spans="1:21">
      <c r="A35" s="35">
        <f t="shared" si="8"/>
        <v>33</v>
      </c>
      <c r="B35" s="35" t="s">
        <v>145</v>
      </c>
      <c r="C35" s="45"/>
      <c r="D35" s="46" t="s">
        <v>164</v>
      </c>
      <c r="E35" s="35"/>
      <c r="F35" s="35"/>
      <c r="G35" s="35"/>
      <c r="H35" s="35"/>
      <c r="I35" s="35"/>
      <c r="J35" s="35"/>
      <c r="K35" s="35">
        <f t="shared" si="7"/>
        <v>0</v>
      </c>
      <c r="L35" s="53">
        <f t="shared" si="5"/>
        <v>0</v>
      </c>
      <c r="M35" s="35">
        <f t="shared" si="6"/>
        <v>0</v>
      </c>
      <c r="N35" s="54"/>
      <c r="O35" s="55"/>
      <c r="U35" s="33" t="e">
        <v>#N/A</v>
      </c>
    </row>
    <row r="36" customHeight="1" spans="1:21">
      <c r="A36" s="35">
        <f t="shared" si="8"/>
        <v>34</v>
      </c>
      <c r="B36" s="38" t="s">
        <v>145</v>
      </c>
      <c r="C36" s="43"/>
      <c r="D36" s="44" t="s">
        <v>165</v>
      </c>
      <c r="E36" s="38"/>
      <c r="F36" s="38"/>
      <c r="G36" s="38"/>
      <c r="H36" s="38"/>
      <c r="I36" s="38"/>
      <c r="J36" s="38"/>
      <c r="K36" s="35">
        <f t="shared" si="7"/>
        <v>0</v>
      </c>
      <c r="L36" s="56">
        <f t="shared" si="5"/>
        <v>0</v>
      </c>
      <c r="M36" s="38">
        <f t="shared" si="6"/>
        <v>0</v>
      </c>
      <c r="N36" s="57"/>
      <c r="O36" s="55"/>
      <c r="U36" s="33" t="s">
        <v>166</v>
      </c>
    </row>
    <row r="37" customHeight="1" spans="1:21">
      <c r="A37" s="35">
        <f t="shared" si="8"/>
        <v>35</v>
      </c>
      <c r="B37" s="38" t="s">
        <v>145</v>
      </c>
      <c r="C37" s="43"/>
      <c r="D37" s="44" t="s">
        <v>167</v>
      </c>
      <c r="E37" s="38"/>
      <c r="F37" s="38"/>
      <c r="G37" s="38"/>
      <c r="H37" s="38"/>
      <c r="I37" s="38"/>
      <c r="J37" s="38"/>
      <c r="K37" s="35">
        <f t="shared" si="7"/>
        <v>0</v>
      </c>
      <c r="L37" s="56">
        <f t="shared" si="5"/>
        <v>0</v>
      </c>
      <c r="M37" s="38">
        <f t="shared" si="6"/>
        <v>0</v>
      </c>
      <c r="N37" s="57"/>
      <c r="O37" s="55"/>
      <c r="U37" s="33" t="s">
        <v>168</v>
      </c>
    </row>
    <row r="38" customHeight="1" spans="1:21">
      <c r="A38" s="35">
        <f t="shared" si="8"/>
        <v>36</v>
      </c>
      <c r="B38" s="38" t="s">
        <v>145</v>
      </c>
      <c r="C38" s="43"/>
      <c r="D38" s="44" t="s">
        <v>169</v>
      </c>
      <c r="E38" s="38"/>
      <c r="F38" s="38"/>
      <c r="G38" s="38"/>
      <c r="H38" s="38"/>
      <c r="I38" s="38"/>
      <c r="J38" s="38"/>
      <c r="K38" s="35">
        <f t="shared" si="7"/>
        <v>0</v>
      </c>
      <c r="L38" s="56">
        <f t="shared" si="5"/>
        <v>0</v>
      </c>
      <c r="M38" s="38">
        <f t="shared" si="6"/>
        <v>0</v>
      </c>
      <c r="N38" s="57"/>
      <c r="O38" s="55"/>
      <c r="U38" s="33" t="s">
        <v>170</v>
      </c>
    </row>
    <row r="39" customHeight="1" spans="1:21">
      <c r="A39" s="35">
        <f t="shared" si="8"/>
        <v>37</v>
      </c>
      <c r="B39" s="38" t="s">
        <v>145</v>
      </c>
      <c r="C39" s="43"/>
      <c r="D39" s="44" t="s">
        <v>171</v>
      </c>
      <c r="E39" s="38"/>
      <c r="F39" s="38"/>
      <c r="G39" s="38"/>
      <c r="H39" s="38"/>
      <c r="I39" s="38"/>
      <c r="J39" s="38"/>
      <c r="K39" s="35">
        <f t="shared" si="7"/>
        <v>0</v>
      </c>
      <c r="L39" s="56">
        <f t="shared" si="5"/>
        <v>0</v>
      </c>
      <c r="M39" s="38">
        <f t="shared" si="6"/>
        <v>0</v>
      </c>
      <c r="N39" s="57"/>
      <c r="O39" s="55"/>
      <c r="U39" s="33" t="s">
        <v>170</v>
      </c>
    </row>
    <row r="40" customHeight="1" spans="1:21">
      <c r="A40" s="35">
        <f t="shared" si="8"/>
        <v>38</v>
      </c>
      <c r="B40" s="38" t="s">
        <v>145</v>
      </c>
      <c r="C40" s="43"/>
      <c r="D40" s="44" t="s">
        <v>172</v>
      </c>
      <c r="E40" s="38"/>
      <c r="F40" s="38"/>
      <c r="G40" s="38"/>
      <c r="H40" s="38"/>
      <c r="I40" s="38"/>
      <c r="J40" s="38"/>
      <c r="K40" s="35">
        <f t="shared" si="7"/>
        <v>0</v>
      </c>
      <c r="L40" s="56">
        <f t="shared" si="5"/>
        <v>0</v>
      </c>
      <c r="M40" s="38">
        <f t="shared" si="6"/>
        <v>0</v>
      </c>
      <c r="N40" s="57"/>
      <c r="O40" s="55"/>
      <c r="U40" s="61">
        <v>44155</v>
      </c>
    </row>
    <row r="41" customHeight="1" spans="1:21">
      <c r="A41" s="35">
        <f t="shared" si="8"/>
        <v>39</v>
      </c>
      <c r="B41" s="38" t="s">
        <v>145</v>
      </c>
      <c r="C41" s="43"/>
      <c r="D41" s="44" t="s">
        <v>173</v>
      </c>
      <c r="E41" s="38"/>
      <c r="F41" s="38"/>
      <c r="G41" s="38"/>
      <c r="H41" s="38"/>
      <c r="I41" s="38"/>
      <c r="J41" s="38"/>
      <c r="K41" s="35">
        <f t="shared" si="7"/>
        <v>0</v>
      </c>
      <c r="L41" s="56">
        <f t="shared" si="5"/>
        <v>0</v>
      </c>
      <c r="M41" s="38">
        <f t="shared" si="6"/>
        <v>0</v>
      </c>
      <c r="N41" s="57"/>
      <c r="O41" s="55"/>
      <c r="U41" s="61">
        <v>44155</v>
      </c>
    </row>
    <row r="42" customHeight="1" spans="1:21">
      <c r="A42" s="35">
        <f t="shared" ref="A42:A47" si="9">ROW()-2</f>
        <v>40</v>
      </c>
      <c r="B42" s="38" t="s">
        <v>145</v>
      </c>
      <c r="C42" s="43"/>
      <c r="D42" s="44" t="s">
        <v>174</v>
      </c>
      <c r="E42" s="38"/>
      <c r="F42" s="38"/>
      <c r="G42" s="38"/>
      <c r="H42" s="38"/>
      <c r="I42" s="38"/>
      <c r="J42" s="38"/>
      <c r="K42" s="35">
        <f t="shared" si="7"/>
        <v>0</v>
      </c>
      <c r="L42" s="56">
        <f t="shared" si="5"/>
        <v>0</v>
      </c>
      <c r="M42" s="38">
        <f t="shared" si="6"/>
        <v>0</v>
      </c>
      <c r="N42" s="57"/>
      <c r="O42" s="55"/>
      <c r="U42" s="33" t="s">
        <v>175</v>
      </c>
    </row>
    <row r="43" customHeight="1" spans="1:21">
      <c r="A43" s="35">
        <f t="shared" si="9"/>
        <v>41</v>
      </c>
      <c r="B43" s="38" t="s">
        <v>145</v>
      </c>
      <c r="C43" s="43"/>
      <c r="D43" s="44" t="s">
        <v>176</v>
      </c>
      <c r="E43" s="38"/>
      <c r="F43" s="38"/>
      <c r="G43" s="38"/>
      <c r="H43" s="38"/>
      <c r="I43" s="38"/>
      <c r="J43" s="38"/>
      <c r="K43" s="35">
        <f t="shared" si="7"/>
        <v>0</v>
      </c>
      <c r="L43" s="56">
        <f t="shared" si="5"/>
        <v>0</v>
      </c>
      <c r="M43" s="38">
        <f t="shared" si="6"/>
        <v>0</v>
      </c>
      <c r="N43" s="57"/>
      <c r="O43" s="55"/>
      <c r="U43" s="33" t="s">
        <v>177</v>
      </c>
    </row>
    <row r="44" customHeight="1" spans="1:21">
      <c r="A44" s="35">
        <f t="shared" si="9"/>
        <v>42</v>
      </c>
      <c r="B44" s="35" t="s">
        <v>84</v>
      </c>
      <c r="C44" s="45"/>
      <c r="D44" s="46" t="s">
        <v>178</v>
      </c>
      <c r="E44" s="35"/>
      <c r="F44" s="35"/>
      <c r="G44" s="35"/>
      <c r="H44" s="35"/>
      <c r="I44" s="35"/>
      <c r="J44" s="7"/>
      <c r="K44" s="35">
        <f t="shared" si="7"/>
        <v>0</v>
      </c>
      <c r="L44" s="53">
        <f t="shared" si="5"/>
        <v>0</v>
      </c>
      <c r="M44" s="35">
        <f t="shared" si="6"/>
        <v>0</v>
      </c>
      <c r="N44" s="54"/>
      <c r="O44" s="55"/>
      <c r="U44" s="33" t="s">
        <v>179</v>
      </c>
    </row>
    <row r="45" customHeight="1" spans="1:21">
      <c r="A45" s="35">
        <f t="shared" si="9"/>
        <v>43</v>
      </c>
      <c r="B45" s="43" t="s">
        <v>180</v>
      </c>
      <c r="C45" s="43"/>
      <c r="D45" s="44" t="s">
        <v>181</v>
      </c>
      <c r="E45" s="38"/>
      <c r="F45" s="38"/>
      <c r="G45" s="38"/>
      <c r="H45" s="38"/>
      <c r="I45" s="38"/>
      <c r="J45" s="58"/>
      <c r="K45" s="38">
        <f>15*F45+I45-J45</f>
        <v>0</v>
      </c>
      <c r="L45" s="56">
        <f t="shared" si="5"/>
        <v>0</v>
      </c>
      <c r="M45" s="38">
        <f t="shared" si="6"/>
        <v>0</v>
      </c>
      <c r="N45" s="57"/>
      <c r="O45" s="55"/>
      <c r="U45" s="33" t="s">
        <v>170</v>
      </c>
    </row>
    <row r="46" customHeight="1" spans="1:15">
      <c r="A46" s="35">
        <f t="shared" si="9"/>
        <v>44</v>
      </c>
      <c r="B46" s="45" t="s">
        <v>89</v>
      </c>
      <c r="C46" s="45"/>
      <c r="D46" s="46"/>
      <c r="E46" s="35"/>
      <c r="F46" s="35"/>
      <c r="G46" s="35"/>
      <c r="H46" s="35"/>
      <c r="I46" s="35"/>
      <c r="J46" s="7"/>
      <c r="K46" s="35"/>
      <c r="L46" s="53"/>
      <c r="M46" s="35"/>
      <c r="N46" s="54"/>
      <c r="O46" s="55"/>
    </row>
    <row r="47" customHeight="1" spans="1:15">
      <c r="A47" s="35">
        <f t="shared" si="9"/>
        <v>45</v>
      </c>
      <c r="B47" s="45"/>
      <c r="C47" s="45"/>
      <c r="D47" s="46"/>
      <c r="E47" s="35">
        <f>SUM(E3:E46)</f>
        <v>0</v>
      </c>
      <c r="F47" s="35">
        <f>SUM(F3:F46)</f>
        <v>0</v>
      </c>
      <c r="G47" s="35"/>
      <c r="H47" s="35"/>
      <c r="I47" s="35">
        <f>SUM(I3:I46)</f>
        <v>0</v>
      </c>
      <c r="J47" s="35">
        <f>SUM(J3:J46)</f>
        <v>0</v>
      </c>
      <c r="K47" s="35">
        <f>SUM(K3:K46)</f>
        <v>0</v>
      </c>
      <c r="L47" s="35">
        <f>SUM(L3:L46)</f>
        <v>0</v>
      </c>
      <c r="M47" s="35">
        <f>SUM(M3:M46)</f>
        <v>0</v>
      </c>
      <c r="N47" s="50"/>
      <c r="O47" s="55"/>
    </row>
    <row r="48" customHeight="1" spans="1:15">
      <c r="A48" s="35"/>
      <c r="B48" s="47"/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47">
        <f>ROUND(M47*1.06,2)</f>
        <v>0</v>
      </c>
      <c r="N48" s="59"/>
      <c r="O48" s="60"/>
    </row>
    <row r="50" customHeight="1" spans="2:9">
      <c r="B50" s="48" t="s">
        <v>182</v>
      </c>
      <c r="C50" s="48" t="s">
        <v>183</v>
      </c>
      <c r="D50" s="48"/>
      <c r="E50" s="48"/>
      <c r="F50" s="48" t="s">
        <v>184</v>
      </c>
      <c r="G50" s="48"/>
      <c r="H50" s="48"/>
      <c r="I50" s="48"/>
    </row>
  </sheetData>
  <mergeCells count="4">
    <mergeCell ref="A1:O1"/>
    <mergeCell ref="B46:D46"/>
    <mergeCell ref="M48:O48"/>
    <mergeCell ref="O3:O47"/>
  </mergeCells>
  <printOptions horizontalCentered="1"/>
  <pageMargins left="0.118055555555556" right="0" top="0" bottom="0" header="0.313888888888889" footer="0.313888888888889"/>
  <pageSetup paperSize="9" scale="85" orientation="portrait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0"/>
  <sheetViews>
    <sheetView workbookViewId="0">
      <selection activeCell="J12" sqref="J12"/>
    </sheetView>
  </sheetViews>
  <sheetFormatPr defaultColWidth="9" defaultRowHeight="16.5" outlineLevelCol="3"/>
  <cols>
    <col min="1" max="1" width="7.375" style="3" customWidth="1"/>
    <col min="2" max="2" width="9" style="3"/>
    <col min="3" max="3" width="28.625" style="3" customWidth="1"/>
    <col min="4" max="4" width="9" style="3"/>
  </cols>
  <sheetData>
    <row r="1" spans="2:4">
      <c r="B1" s="13" t="s">
        <v>185</v>
      </c>
      <c r="C1" s="13"/>
      <c r="D1" s="13"/>
    </row>
    <row r="2" ht="20.1" customHeight="1" spans="1:4">
      <c r="A2" s="22"/>
      <c r="B2" s="13" t="s">
        <v>4</v>
      </c>
      <c r="C2" s="13" t="s">
        <v>186</v>
      </c>
      <c r="D2" s="13" t="s">
        <v>187</v>
      </c>
    </row>
    <row r="3" ht="20.1" customHeight="1" spans="1:4">
      <c r="A3" s="23"/>
      <c r="B3" s="24" t="s">
        <v>18</v>
      </c>
      <c r="C3" s="7" t="s">
        <v>20</v>
      </c>
      <c r="D3" s="25">
        <v>80</v>
      </c>
    </row>
    <row r="4" ht="20.1" customHeight="1" spans="1:4">
      <c r="A4" s="23"/>
      <c r="B4" s="24" t="s">
        <v>28</v>
      </c>
      <c r="C4" s="7" t="s">
        <v>29</v>
      </c>
      <c r="D4" s="25">
        <v>10</v>
      </c>
    </row>
    <row r="5" ht="20.1" customHeight="1" spans="1:4">
      <c r="A5" s="23"/>
      <c r="B5" s="24" t="s">
        <v>31</v>
      </c>
      <c r="C5" s="7" t="s">
        <v>29</v>
      </c>
      <c r="D5" s="25">
        <v>5</v>
      </c>
    </row>
    <row r="6" ht="20.1" customHeight="1" spans="1:4">
      <c r="A6" s="23"/>
      <c r="B6" s="24" t="s">
        <v>32</v>
      </c>
      <c r="C6" s="7" t="s">
        <v>29</v>
      </c>
      <c r="D6" s="25">
        <v>13</v>
      </c>
    </row>
    <row r="7" ht="20.1" customHeight="1" spans="1:4">
      <c r="A7" s="23"/>
      <c r="B7" s="24" t="s">
        <v>33</v>
      </c>
      <c r="C7" s="7" t="s">
        <v>29</v>
      </c>
      <c r="D7" s="25">
        <v>5</v>
      </c>
    </row>
    <row r="8" ht="20.1" customHeight="1" spans="1:4">
      <c r="A8" s="23"/>
      <c r="B8" s="24" t="s">
        <v>36</v>
      </c>
      <c r="C8" s="7" t="s">
        <v>29</v>
      </c>
      <c r="D8" s="25">
        <v>5</v>
      </c>
    </row>
    <row r="9" ht="20.1" customHeight="1" spans="1:4">
      <c r="A9" s="23"/>
      <c r="B9" s="24" t="s">
        <v>37</v>
      </c>
      <c r="C9" s="7" t="s">
        <v>29</v>
      </c>
      <c r="D9" s="25">
        <v>7</v>
      </c>
    </row>
    <row r="10" ht="20.1" customHeight="1" spans="1:4">
      <c r="A10" s="23"/>
      <c r="B10" s="24" t="s">
        <v>56</v>
      </c>
      <c r="C10" s="7" t="s">
        <v>29</v>
      </c>
      <c r="D10" s="25">
        <v>20</v>
      </c>
    </row>
    <row r="11" ht="20.1" customHeight="1" spans="1:4">
      <c r="A11" s="23"/>
      <c r="B11" s="26" t="s">
        <v>113</v>
      </c>
      <c r="C11" s="26"/>
      <c r="D11" s="26">
        <f>SUM(D3:D10)</f>
        <v>145</v>
      </c>
    </row>
    <row r="12" ht="20.1" customHeight="1" spans="1:4">
      <c r="A12" s="23"/>
      <c r="B12" s="26"/>
      <c r="C12" s="26"/>
      <c r="D12" s="26"/>
    </row>
    <row r="13" ht="20.1" customHeight="1" spans="1:4">
      <c r="A13" s="23"/>
      <c r="B13" s="26"/>
      <c r="C13" s="26"/>
      <c r="D13" s="26"/>
    </row>
    <row r="14" ht="20.1" customHeight="1" spans="1:4">
      <c r="A14" s="23"/>
      <c r="B14" s="26"/>
      <c r="C14" s="26"/>
      <c r="D14" s="26"/>
    </row>
    <row r="15" ht="20.1" customHeight="1" spans="1:4">
      <c r="A15" s="23"/>
      <c r="B15" s="27"/>
      <c r="C15" s="28"/>
      <c r="D15" s="13"/>
    </row>
    <row r="16" ht="20.1" customHeight="1" spans="1:1">
      <c r="A16" s="29"/>
    </row>
    <row r="17" ht="20.1" customHeight="1" spans="2:4">
      <c r="B17" s="30" t="s">
        <v>188</v>
      </c>
      <c r="C17" s="30"/>
      <c r="D17" s="30"/>
    </row>
    <row r="18" ht="20.1" customHeight="1" spans="1:4">
      <c r="A18" s="23"/>
      <c r="B18" s="13" t="s">
        <v>4</v>
      </c>
      <c r="C18" s="13" t="s">
        <v>186</v>
      </c>
      <c r="D18" s="13" t="s">
        <v>187</v>
      </c>
    </row>
    <row r="19" ht="20.1" customHeight="1" spans="1:4">
      <c r="A19" s="23"/>
      <c r="B19" s="24" t="s">
        <v>96</v>
      </c>
      <c r="C19" s="31" t="s">
        <v>97</v>
      </c>
      <c r="D19" s="26">
        <v>-20</v>
      </c>
    </row>
    <row r="20" ht="20.1" customHeight="1" spans="1:4">
      <c r="A20" s="23"/>
      <c r="B20" s="24" t="s">
        <v>98</v>
      </c>
      <c r="C20" s="31" t="s">
        <v>97</v>
      </c>
      <c r="D20" s="13">
        <v>-20</v>
      </c>
    </row>
    <row r="21" ht="20.1" customHeight="1" spans="1:4">
      <c r="A21" s="29"/>
      <c r="B21" s="24" t="s">
        <v>99</v>
      </c>
      <c r="C21" s="31" t="s">
        <v>100</v>
      </c>
      <c r="D21" s="3">
        <v>20</v>
      </c>
    </row>
    <row r="22" ht="20.1" customHeight="1" spans="2:4">
      <c r="B22" s="24" t="s">
        <v>101</v>
      </c>
      <c r="C22" s="31" t="s">
        <v>97</v>
      </c>
      <c r="D22" s="3">
        <v>-20</v>
      </c>
    </row>
    <row r="23" ht="20.1" customHeight="1"/>
    <row r="24" ht="20.1" customHeight="1"/>
    <row r="25" ht="20.1" customHeight="1"/>
    <row r="26" ht="20.1" customHeight="1"/>
    <row r="27" ht="20.1" customHeight="1"/>
    <row r="28" ht="20.1" customHeight="1"/>
    <row r="29" ht="20.1" customHeight="1"/>
    <row r="30" ht="20.1" customHeight="1"/>
    <row r="31" ht="20.1" customHeight="1"/>
    <row r="32" ht="20.1" customHeight="1"/>
    <row r="33" ht="20.1" customHeight="1"/>
    <row r="34" ht="20.1" customHeight="1"/>
    <row r="35" ht="20.1" customHeight="1"/>
    <row r="36" ht="20.1" customHeight="1"/>
    <row r="37" ht="20.1" customHeight="1"/>
    <row r="38" ht="20.1" customHeight="1"/>
    <row r="39" ht="20.1" customHeight="1"/>
    <row r="40" ht="20.1" customHeight="1"/>
    <row r="41" ht="20.1" customHeight="1"/>
    <row r="42" ht="20.1" customHeight="1"/>
    <row r="43" ht="20.1" customHeight="1"/>
    <row r="44" ht="20.1" customHeight="1"/>
    <row r="45" ht="20.1" customHeight="1"/>
    <row r="46" ht="20.1" customHeight="1"/>
    <row r="47" ht="20.1" customHeight="1"/>
    <row r="48" ht="20.1" customHeight="1"/>
    <row r="49" ht="20.1" customHeight="1"/>
    <row r="50" ht="20.1" customHeight="1"/>
    <row r="51" ht="20.1" customHeight="1"/>
    <row r="52" ht="20.1" customHeight="1"/>
    <row r="53" ht="20.1" customHeight="1"/>
    <row r="54" ht="20.1" customHeight="1"/>
    <row r="55" ht="20.1" customHeight="1"/>
    <row r="56" ht="20.1" customHeight="1"/>
    <row r="57" ht="20.1" customHeight="1"/>
    <row r="58" ht="20.1" customHeight="1"/>
    <row r="59" ht="20.1" customHeight="1"/>
    <row r="60" ht="20.1" customHeight="1"/>
  </sheetData>
  <mergeCells count="2">
    <mergeCell ref="B1:D1"/>
    <mergeCell ref="B17:D17"/>
  </mergeCells>
  <conditionalFormatting sqref="B19:B22">
    <cfRule type="duplicateValues" dxfId="0" priority="2"/>
    <cfRule type="duplicateValues" dxfId="0" priority="1"/>
  </conditionalFormatting>
  <conditionalFormatting sqref="B3 B4 B5:B7 B8:B9 B10">
    <cfRule type="duplicateValues" dxfId="0" priority="4"/>
    <cfRule type="duplicateValues" dxfId="0" priority="3"/>
  </conditionalFormatting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6"/>
  <sheetViews>
    <sheetView workbookViewId="0">
      <selection activeCell="T21" sqref="T21"/>
    </sheetView>
  </sheetViews>
  <sheetFormatPr defaultColWidth="9" defaultRowHeight="16.5" outlineLevelRow="5"/>
  <cols>
    <col min="1" max="1" width="9" style="2"/>
    <col min="2" max="4" width="9" style="3"/>
    <col min="5" max="5" width="11" style="3" customWidth="1"/>
    <col min="6" max="11" width="9" style="3"/>
    <col min="12" max="12" width="9.375" style="3"/>
    <col min="13" max="13" width="9" style="3"/>
    <col min="14" max="14" width="10.375" style="3"/>
    <col min="15" max="15" width="12.375" style="3" customWidth="1"/>
  </cols>
  <sheetData>
    <row r="1" ht="18" spans="1:15">
      <c r="A1" s="4" t="s">
        <v>0</v>
      </c>
      <c r="B1" s="4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spans="1:15">
      <c r="A2" s="6" t="s">
        <v>1</v>
      </c>
      <c r="B2" s="6"/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9</v>
      </c>
      <c r="I2" s="6" t="s">
        <v>10</v>
      </c>
      <c r="J2" s="6" t="s">
        <v>11</v>
      </c>
      <c r="K2" s="6" t="s">
        <v>12</v>
      </c>
      <c r="L2" s="6" t="s">
        <v>13</v>
      </c>
      <c r="M2" s="6" t="s">
        <v>14</v>
      </c>
      <c r="N2" s="6" t="s">
        <v>15</v>
      </c>
      <c r="O2" s="6" t="s">
        <v>16</v>
      </c>
    </row>
    <row r="3" spans="1:15">
      <c r="A3" s="7">
        <f>ROW()-2</f>
        <v>1</v>
      </c>
      <c r="B3" s="8"/>
      <c r="C3" s="6" t="s">
        <v>189</v>
      </c>
      <c r="D3" s="6" t="s">
        <v>190</v>
      </c>
      <c r="E3" s="6"/>
      <c r="F3" s="9">
        <v>23</v>
      </c>
      <c r="G3" s="9">
        <v>249</v>
      </c>
      <c r="H3" s="9"/>
      <c r="I3" s="9"/>
      <c r="J3" s="9"/>
      <c r="K3" s="9"/>
      <c r="L3" s="20">
        <f>18*(G3-H3-I3)+15*H3+18*0.8*I3+J3-K3</f>
        <v>4482</v>
      </c>
      <c r="M3" s="20">
        <f>F3*5</f>
        <v>115</v>
      </c>
      <c r="N3" s="20">
        <f>ROUND((L3+M3),2)</f>
        <v>4597</v>
      </c>
      <c r="O3" s="6"/>
    </row>
    <row r="4" ht="18" customHeight="1" spans="1:15">
      <c r="A4" s="10" t="s">
        <v>113</v>
      </c>
      <c r="B4" s="11"/>
      <c r="C4" s="11"/>
      <c r="D4" s="12"/>
      <c r="E4" s="13"/>
      <c r="F4" s="14"/>
      <c r="G4" s="14"/>
      <c r="H4" s="14"/>
      <c r="I4" s="14"/>
      <c r="J4" s="14"/>
      <c r="K4" s="14"/>
      <c r="L4" s="14"/>
      <c r="M4" s="14"/>
      <c r="N4" s="14">
        <f>SUM(N3:N3)</f>
        <v>4597</v>
      </c>
      <c r="O4" s="13"/>
    </row>
    <row r="5" ht="18" customHeight="1" spans="1:15">
      <c r="A5" s="10" t="s">
        <v>114</v>
      </c>
      <c r="B5" s="11"/>
      <c r="C5" s="11"/>
      <c r="D5" s="12"/>
      <c r="E5" s="15">
        <f>ROUND(N4*1.01,2)</f>
        <v>4642.97</v>
      </c>
      <c r="F5" s="16"/>
      <c r="G5" s="16"/>
      <c r="H5" s="16"/>
      <c r="I5" s="16"/>
      <c r="J5" s="16"/>
      <c r="K5" s="16"/>
      <c r="L5" s="16"/>
      <c r="M5" s="16"/>
      <c r="N5" s="16"/>
      <c r="O5" s="21"/>
    </row>
    <row r="6" ht="35.1" customHeight="1" spans="1:15">
      <c r="A6" s="17" t="s">
        <v>191</v>
      </c>
      <c r="B6" s="18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</row>
  </sheetData>
  <mergeCells count="5">
    <mergeCell ref="A1:O1"/>
    <mergeCell ref="A4:D4"/>
    <mergeCell ref="A5:D5"/>
    <mergeCell ref="E5:O5"/>
    <mergeCell ref="A6:O6"/>
  </mergeCell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4"/>
  <sheetViews>
    <sheetView workbookViewId="0">
      <selection activeCell="N38" sqref="N38"/>
    </sheetView>
  </sheetViews>
  <sheetFormatPr defaultColWidth="9" defaultRowHeight="13.5"/>
  <cols>
    <col min="19" max="19" width="12.625" style="1"/>
  </cols>
  <sheetData>
    <row r="1" spans="1:20">
      <c r="A1" t="s">
        <v>1</v>
      </c>
      <c r="B1" t="s">
        <v>192</v>
      </c>
      <c r="C1" t="s">
        <v>193</v>
      </c>
      <c r="D1" t="s">
        <v>194</v>
      </c>
      <c r="R1" t="s">
        <v>195</v>
      </c>
      <c r="S1" s="1" t="s">
        <v>196</v>
      </c>
      <c r="T1" t="s">
        <v>16</v>
      </c>
    </row>
    <row r="2" spans="1:19">
      <c r="A2">
        <v>1</v>
      </c>
      <c r="B2">
        <v>5.5</v>
      </c>
      <c r="C2" t="s">
        <v>197</v>
      </c>
      <c r="D2" t="s">
        <v>18</v>
      </c>
      <c r="E2" t="s">
        <v>44</v>
      </c>
      <c r="F2" t="s">
        <v>46</v>
      </c>
      <c r="G2" t="s">
        <v>198</v>
      </c>
      <c r="H2" t="s">
        <v>199</v>
      </c>
      <c r="I2" t="s">
        <v>57</v>
      </c>
      <c r="J2" t="s">
        <v>190</v>
      </c>
      <c r="R2">
        <v>7</v>
      </c>
      <c r="S2" s="1">
        <v>200</v>
      </c>
    </row>
    <row r="3" spans="1:19">
      <c r="A3">
        <v>2</v>
      </c>
      <c r="C3" t="s">
        <v>200</v>
      </c>
      <c r="D3" t="s">
        <v>21</v>
      </c>
      <c r="E3" t="s">
        <v>22</v>
      </c>
      <c r="F3" t="s">
        <v>35</v>
      </c>
      <c r="G3" t="s">
        <v>58</v>
      </c>
      <c r="H3" t="s">
        <v>85</v>
      </c>
      <c r="I3" t="s">
        <v>86</v>
      </c>
      <c r="R3">
        <v>6</v>
      </c>
      <c r="S3" s="1">
        <v>200</v>
      </c>
    </row>
    <row r="4" spans="1:19">
      <c r="A4">
        <v>3</v>
      </c>
      <c r="B4">
        <v>5.6</v>
      </c>
      <c r="C4" t="s">
        <v>197</v>
      </c>
      <c r="D4" t="s">
        <v>18</v>
      </c>
      <c r="E4" t="s">
        <v>44</v>
      </c>
      <c r="F4" t="s">
        <v>198</v>
      </c>
      <c r="G4" t="s">
        <v>199</v>
      </c>
      <c r="H4" t="s">
        <v>57</v>
      </c>
      <c r="I4" t="s">
        <v>190</v>
      </c>
      <c r="R4">
        <v>6</v>
      </c>
      <c r="S4" s="1">
        <v>200</v>
      </c>
    </row>
    <row r="5" spans="1:19">
      <c r="A5">
        <v>4</v>
      </c>
      <c r="C5" t="s">
        <v>200</v>
      </c>
      <c r="D5" t="s">
        <v>21</v>
      </c>
      <c r="E5" t="s">
        <v>22</v>
      </c>
      <c r="F5" t="s">
        <v>35</v>
      </c>
      <c r="G5" t="s">
        <v>58</v>
      </c>
      <c r="H5" t="s">
        <v>85</v>
      </c>
      <c r="I5" t="s">
        <v>86</v>
      </c>
      <c r="R5">
        <v>6</v>
      </c>
      <c r="S5" s="1">
        <v>200</v>
      </c>
    </row>
    <row r="6" spans="1:19">
      <c r="A6">
        <v>5</v>
      </c>
      <c r="B6">
        <v>5.7</v>
      </c>
      <c r="C6" t="s">
        <v>197</v>
      </c>
      <c r="D6" t="s">
        <v>18</v>
      </c>
      <c r="E6" t="s">
        <v>28</v>
      </c>
      <c r="F6" t="s">
        <v>44</v>
      </c>
      <c r="G6" t="s">
        <v>198</v>
      </c>
      <c r="H6" t="s">
        <v>199</v>
      </c>
      <c r="I6" t="s">
        <v>190</v>
      </c>
      <c r="R6">
        <v>6</v>
      </c>
      <c r="S6" s="1">
        <v>200</v>
      </c>
    </row>
    <row r="7" spans="1:19">
      <c r="A7">
        <v>6</v>
      </c>
      <c r="C7" t="s">
        <v>200</v>
      </c>
      <c r="D7" t="s">
        <v>21</v>
      </c>
      <c r="E7" t="s">
        <v>22</v>
      </c>
      <c r="F7" t="s">
        <v>58</v>
      </c>
      <c r="G7" t="s">
        <v>85</v>
      </c>
      <c r="H7" t="s">
        <v>86</v>
      </c>
      <c r="R7">
        <v>5</v>
      </c>
      <c r="S7" s="1">
        <v>0</v>
      </c>
    </row>
    <row r="8" spans="1:19">
      <c r="A8">
        <v>7</v>
      </c>
      <c r="B8">
        <v>5.8</v>
      </c>
      <c r="C8" t="s">
        <v>197</v>
      </c>
      <c r="D8" t="s">
        <v>18</v>
      </c>
      <c r="E8" t="s">
        <v>28</v>
      </c>
      <c r="F8" t="s">
        <v>32</v>
      </c>
      <c r="G8" t="s">
        <v>44</v>
      </c>
      <c r="H8" t="s">
        <v>198</v>
      </c>
      <c r="I8" t="s">
        <v>199</v>
      </c>
      <c r="R8">
        <v>6</v>
      </c>
      <c r="S8" s="1">
        <v>200</v>
      </c>
    </row>
    <row r="9" spans="1:19">
      <c r="A9">
        <v>8</v>
      </c>
      <c r="C9" t="s">
        <v>200</v>
      </c>
      <c r="D9" t="s">
        <v>21</v>
      </c>
      <c r="E9" t="s">
        <v>22</v>
      </c>
      <c r="F9" t="s">
        <v>58</v>
      </c>
      <c r="G9" t="s">
        <v>85</v>
      </c>
      <c r="H9" t="s">
        <v>86</v>
      </c>
      <c r="I9" t="s">
        <v>190</v>
      </c>
      <c r="R9">
        <v>6</v>
      </c>
      <c r="S9" s="1">
        <v>200</v>
      </c>
    </row>
    <row r="10" spans="1:19">
      <c r="A10">
        <v>11</v>
      </c>
      <c r="B10">
        <v>5.1</v>
      </c>
      <c r="C10" t="s">
        <v>197</v>
      </c>
      <c r="D10" t="s">
        <v>18</v>
      </c>
      <c r="E10" t="s">
        <v>28</v>
      </c>
      <c r="F10" t="s">
        <v>32</v>
      </c>
      <c r="G10" t="s">
        <v>44</v>
      </c>
      <c r="H10" t="s">
        <v>199</v>
      </c>
      <c r="I10" t="s">
        <v>87</v>
      </c>
      <c r="R10">
        <v>6</v>
      </c>
      <c r="S10" s="1">
        <v>200</v>
      </c>
    </row>
    <row r="11" spans="1:19">
      <c r="A11">
        <v>12</v>
      </c>
      <c r="C11" t="s">
        <v>200</v>
      </c>
      <c r="D11" t="s">
        <v>21</v>
      </c>
      <c r="E11" t="s">
        <v>22</v>
      </c>
      <c r="F11" t="s">
        <v>35</v>
      </c>
      <c r="G11" t="s">
        <v>58</v>
      </c>
      <c r="H11" t="s">
        <v>85</v>
      </c>
      <c r="I11" t="s">
        <v>86</v>
      </c>
      <c r="J11" t="s">
        <v>190</v>
      </c>
      <c r="R11">
        <v>7</v>
      </c>
      <c r="S11" s="1">
        <v>200</v>
      </c>
    </row>
    <row r="12" spans="1:19">
      <c r="A12">
        <v>13</v>
      </c>
      <c r="B12">
        <v>5.11</v>
      </c>
      <c r="C12" t="s">
        <v>197</v>
      </c>
      <c r="D12" t="s">
        <v>18</v>
      </c>
      <c r="E12" t="s">
        <v>28</v>
      </c>
      <c r="F12" t="s">
        <v>32</v>
      </c>
      <c r="G12" t="s">
        <v>44</v>
      </c>
      <c r="H12" t="s">
        <v>199</v>
      </c>
      <c r="I12" t="s">
        <v>87</v>
      </c>
      <c r="J12" t="s">
        <v>190</v>
      </c>
      <c r="R12">
        <v>7</v>
      </c>
      <c r="S12" s="1">
        <v>200</v>
      </c>
    </row>
    <row r="13" spans="1:19">
      <c r="A13">
        <v>14</v>
      </c>
      <c r="C13" t="s">
        <v>200</v>
      </c>
      <c r="D13" t="s">
        <v>21</v>
      </c>
      <c r="E13" t="s">
        <v>22</v>
      </c>
      <c r="F13" t="s">
        <v>35</v>
      </c>
      <c r="G13" t="s">
        <v>58</v>
      </c>
      <c r="H13" t="s">
        <v>85</v>
      </c>
      <c r="I13" t="s">
        <v>86</v>
      </c>
      <c r="R13">
        <v>6</v>
      </c>
      <c r="S13" s="1">
        <v>200</v>
      </c>
    </row>
    <row r="14" spans="1:19">
      <c r="A14">
        <v>15</v>
      </c>
      <c r="B14">
        <v>5.12</v>
      </c>
      <c r="C14" t="s">
        <v>197</v>
      </c>
      <c r="D14" t="s">
        <v>18</v>
      </c>
      <c r="E14" t="s">
        <v>28</v>
      </c>
      <c r="F14" t="s">
        <v>32</v>
      </c>
      <c r="G14" t="s">
        <v>44</v>
      </c>
      <c r="H14" t="s">
        <v>199</v>
      </c>
      <c r="I14" t="s">
        <v>190</v>
      </c>
      <c r="R14">
        <v>6</v>
      </c>
      <c r="S14" s="1">
        <v>200</v>
      </c>
    </row>
    <row r="15" spans="1:19">
      <c r="A15">
        <v>16</v>
      </c>
      <c r="C15" t="s">
        <v>200</v>
      </c>
      <c r="D15" t="s">
        <v>21</v>
      </c>
      <c r="E15" t="s">
        <v>22</v>
      </c>
      <c r="F15" t="s">
        <v>36</v>
      </c>
      <c r="G15" t="s">
        <v>58</v>
      </c>
      <c r="H15" t="s">
        <v>85</v>
      </c>
      <c r="I15" t="s">
        <v>86</v>
      </c>
      <c r="R15">
        <v>6</v>
      </c>
      <c r="S15" s="1">
        <v>200</v>
      </c>
    </row>
    <row r="16" spans="1:19">
      <c r="A16">
        <v>17</v>
      </c>
      <c r="B16">
        <v>5.13</v>
      </c>
      <c r="C16" t="s">
        <v>197</v>
      </c>
      <c r="D16" t="s">
        <v>28</v>
      </c>
      <c r="E16" t="s">
        <v>32</v>
      </c>
      <c r="F16" t="s">
        <v>44</v>
      </c>
      <c r="G16" t="s">
        <v>199</v>
      </c>
      <c r="H16" t="s">
        <v>87</v>
      </c>
      <c r="I16" t="s">
        <v>190</v>
      </c>
      <c r="R16">
        <v>6</v>
      </c>
      <c r="S16" s="1">
        <v>200</v>
      </c>
    </row>
    <row r="17" spans="1:19">
      <c r="A17">
        <v>18</v>
      </c>
      <c r="C17" t="s">
        <v>200</v>
      </c>
      <c r="D17" t="s">
        <v>21</v>
      </c>
      <c r="E17" t="s">
        <v>22</v>
      </c>
      <c r="F17" t="s">
        <v>36</v>
      </c>
      <c r="G17" t="s">
        <v>58</v>
      </c>
      <c r="H17" t="s">
        <v>85</v>
      </c>
      <c r="I17" t="s">
        <v>86</v>
      </c>
      <c r="R17">
        <v>6</v>
      </c>
      <c r="S17" s="1">
        <v>200</v>
      </c>
    </row>
    <row r="18" spans="1:19">
      <c r="A18">
        <v>19</v>
      </c>
      <c r="B18">
        <v>5.14</v>
      </c>
      <c r="C18" t="s">
        <v>197</v>
      </c>
      <c r="D18" t="s">
        <v>18</v>
      </c>
      <c r="E18" t="s">
        <v>28</v>
      </c>
      <c r="F18" t="s">
        <v>32</v>
      </c>
      <c r="G18" t="s">
        <v>199</v>
      </c>
      <c r="H18" t="s">
        <v>87</v>
      </c>
      <c r="I18" t="s">
        <v>190</v>
      </c>
      <c r="R18">
        <v>6</v>
      </c>
      <c r="S18" s="1">
        <v>200</v>
      </c>
    </row>
    <row r="19" spans="1:19">
      <c r="A19">
        <v>20</v>
      </c>
      <c r="C19" t="s">
        <v>200</v>
      </c>
      <c r="D19" t="s">
        <v>21</v>
      </c>
      <c r="E19" t="s">
        <v>22</v>
      </c>
      <c r="F19" t="s">
        <v>36</v>
      </c>
      <c r="G19" t="s">
        <v>58</v>
      </c>
      <c r="H19" t="s">
        <v>85</v>
      </c>
      <c r="I19" t="s">
        <v>86</v>
      </c>
      <c r="R19">
        <v>6</v>
      </c>
      <c r="S19" s="1">
        <v>200</v>
      </c>
    </row>
    <row r="20" spans="1:19">
      <c r="A20">
        <v>25</v>
      </c>
      <c r="B20">
        <v>5.17</v>
      </c>
      <c r="C20" t="s">
        <v>197</v>
      </c>
      <c r="D20" t="s">
        <v>18</v>
      </c>
      <c r="E20" t="s">
        <v>21</v>
      </c>
      <c r="F20" t="s">
        <v>22</v>
      </c>
      <c r="G20" t="s">
        <v>28</v>
      </c>
      <c r="H20" t="s">
        <v>32</v>
      </c>
      <c r="I20" t="s">
        <v>36</v>
      </c>
      <c r="J20" t="s">
        <v>37</v>
      </c>
      <c r="K20" t="s">
        <v>44</v>
      </c>
      <c r="L20" t="s">
        <v>199</v>
      </c>
      <c r="M20" t="s">
        <v>58</v>
      </c>
      <c r="N20" t="s">
        <v>85</v>
      </c>
      <c r="O20" t="s">
        <v>86</v>
      </c>
      <c r="P20" t="s">
        <v>87</v>
      </c>
      <c r="Q20" t="s">
        <v>190</v>
      </c>
      <c r="R20">
        <v>14</v>
      </c>
      <c r="S20" s="1">
        <v>300</v>
      </c>
    </row>
    <row r="21" spans="1:19">
      <c r="A21">
        <v>26</v>
      </c>
      <c r="B21">
        <v>5.18</v>
      </c>
      <c r="C21" t="s">
        <v>197</v>
      </c>
      <c r="D21" t="s">
        <v>18</v>
      </c>
      <c r="E21" t="s">
        <v>21</v>
      </c>
      <c r="F21" t="s">
        <v>22</v>
      </c>
      <c r="G21" t="s">
        <v>28</v>
      </c>
      <c r="H21" t="s">
        <v>36</v>
      </c>
      <c r="I21" t="s">
        <v>37</v>
      </c>
      <c r="J21" t="s">
        <v>44</v>
      </c>
      <c r="K21" t="s">
        <v>199</v>
      </c>
      <c r="L21" t="s">
        <v>85</v>
      </c>
      <c r="M21" t="s">
        <v>86</v>
      </c>
      <c r="N21" t="s">
        <v>190</v>
      </c>
      <c r="R21">
        <v>13</v>
      </c>
      <c r="S21" s="1">
        <v>300</v>
      </c>
    </row>
    <row r="22" spans="1:19">
      <c r="A22">
        <v>27</v>
      </c>
      <c r="B22">
        <v>5.19</v>
      </c>
      <c r="C22" t="s">
        <v>197</v>
      </c>
      <c r="D22" t="s">
        <v>18</v>
      </c>
      <c r="E22" t="s">
        <v>21</v>
      </c>
      <c r="F22" t="s">
        <v>22</v>
      </c>
      <c r="G22" t="s">
        <v>28</v>
      </c>
      <c r="H22" t="s">
        <v>32</v>
      </c>
      <c r="I22" t="s">
        <v>36</v>
      </c>
      <c r="J22" t="s">
        <v>37</v>
      </c>
      <c r="K22" t="s">
        <v>44</v>
      </c>
      <c r="L22" t="s">
        <v>199</v>
      </c>
      <c r="M22" t="s">
        <v>85</v>
      </c>
      <c r="N22" t="s">
        <v>86</v>
      </c>
      <c r="O22" t="s">
        <v>190</v>
      </c>
      <c r="R22">
        <v>12</v>
      </c>
      <c r="S22" s="1">
        <v>300</v>
      </c>
    </row>
    <row r="23" spans="1:19">
      <c r="A23">
        <v>28</v>
      </c>
      <c r="B23">
        <v>5.2</v>
      </c>
      <c r="C23" t="s">
        <v>197</v>
      </c>
      <c r="D23" t="s">
        <v>18</v>
      </c>
      <c r="E23" t="s">
        <v>21</v>
      </c>
      <c r="F23" t="s">
        <v>22</v>
      </c>
      <c r="G23" t="s">
        <v>32</v>
      </c>
      <c r="H23" t="s">
        <v>36</v>
      </c>
      <c r="I23" t="s">
        <v>37</v>
      </c>
      <c r="J23" t="s">
        <v>44</v>
      </c>
      <c r="K23" t="s">
        <v>199</v>
      </c>
      <c r="L23" t="s">
        <v>85</v>
      </c>
      <c r="M23" t="s">
        <v>86</v>
      </c>
      <c r="N23" t="s">
        <v>190</v>
      </c>
      <c r="R23">
        <v>11</v>
      </c>
      <c r="S23" s="1">
        <v>300</v>
      </c>
    </row>
    <row r="24" spans="1:19">
      <c r="A24">
        <v>29</v>
      </c>
      <c r="B24">
        <v>5.21</v>
      </c>
      <c r="C24" t="s">
        <v>197</v>
      </c>
      <c r="D24" t="s">
        <v>18</v>
      </c>
      <c r="E24" t="s">
        <v>21</v>
      </c>
      <c r="F24" t="s">
        <v>22</v>
      </c>
      <c r="G24" t="s">
        <v>28</v>
      </c>
      <c r="H24" t="s">
        <v>32</v>
      </c>
      <c r="I24" t="s">
        <v>36</v>
      </c>
      <c r="J24" t="s">
        <v>37</v>
      </c>
      <c r="K24" t="s">
        <v>44</v>
      </c>
      <c r="L24" t="s">
        <v>199</v>
      </c>
      <c r="M24" t="s">
        <v>190</v>
      </c>
      <c r="R24">
        <v>10</v>
      </c>
      <c r="S24" s="1">
        <v>300</v>
      </c>
    </row>
    <row r="25" spans="1:19">
      <c r="A25">
        <v>30</v>
      </c>
      <c r="B25">
        <v>5.22</v>
      </c>
      <c r="C25" t="s">
        <v>197</v>
      </c>
      <c r="D25" t="s">
        <v>18</v>
      </c>
      <c r="E25" t="s">
        <v>21</v>
      </c>
      <c r="F25" t="s">
        <v>28</v>
      </c>
      <c r="G25" t="s">
        <v>32</v>
      </c>
      <c r="H25" t="s">
        <v>36</v>
      </c>
      <c r="I25" t="s">
        <v>37</v>
      </c>
      <c r="J25" t="s">
        <v>44</v>
      </c>
      <c r="K25" t="s">
        <v>199</v>
      </c>
      <c r="L25" t="s">
        <v>85</v>
      </c>
      <c r="M25" t="s">
        <v>86</v>
      </c>
      <c r="N25" t="s">
        <v>87</v>
      </c>
      <c r="O25" t="s">
        <v>190</v>
      </c>
      <c r="R25">
        <v>12</v>
      </c>
      <c r="S25" s="1">
        <v>300</v>
      </c>
    </row>
    <row r="26" spans="1:19">
      <c r="A26">
        <v>32</v>
      </c>
      <c r="B26">
        <v>5.24</v>
      </c>
      <c r="C26" t="s">
        <v>197</v>
      </c>
      <c r="D26" t="s">
        <v>18</v>
      </c>
      <c r="E26" t="s">
        <v>21</v>
      </c>
      <c r="F26" t="s">
        <v>28</v>
      </c>
      <c r="G26" t="s">
        <v>32</v>
      </c>
      <c r="H26" t="s">
        <v>36</v>
      </c>
      <c r="I26" t="s">
        <v>37</v>
      </c>
      <c r="J26" t="s">
        <v>44</v>
      </c>
      <c r="K26" t="s">
        <v>199</v>
      </c>
      <c r="L26" t="s">
        <v>86</v>
      </c>
      <c r="M26" t="s">
        <v>87</v>
      </c>
      <c r="N26" t="s">
        <v>190</v>
      </c>
      <c r="R26">
        <v>11</v>
      </c>
      <c r="S26" s="1">
        <v>300</v>
      </c>
    </row>
    <row r="27" spans="1:19">
      <c r="A27">
        <v>33</v>
      </c>
      <c r="B27">
        <v>5.25</v>
      </c>
      <c r="C27" t="s">
        <v>197</v>
      </c>
      <c r="D27" t="s">
        <v>18</v>
      </c>
      <c r="E27" t="s">
        <v>21</v>
      </c>
      <c r="F27" t="s">
        <v>22</v>
      </c>
      <c r="G27" t="s">
        <v>28</v>
      </c>
      <c r="H27" t="s">
        <v>32</v>
      </c>
      <c r="I27" t="s">
        <v>36</v>
      </c>
      <c r="J27" t="s">
        <v>37</v>
      </c>
      <c r="K27" t="s">
        <v>44</v>
      </c>
      <c r="L27" t="s">
        <v>199</v>
      </c>
      <c r="M27" t="s">
        <v>86</v>
      </c>
      <c r="N27" t="s">
        <v>87</v>
      </c>
      <c r="O27" t="s">
        <v>190</v>
      </c>
      <c r="R27">
        <v>12</v>
      </c>
      <c r="S27" s="1">
        <v>300</v>
      </c>
    </row>
    <row r="28" spans="1:19">
      <c r="A28">
        <v>34</v>
      </c>
      <c r="B28">
        <v>5.26</v>
      </c>
      <c r="C28" t="s">
        <v>197</v>
      </c>
      <c r="D28" t="s">
        <v>18</v>
      </c>
      <c r="E28" t="s">
        <v>21</v>
      </c>
      <c r="F28" t="s">
        <v>22</v>
      </c>
      <c r="G28" t="s">
        <v>28</v>
      </c>
      <c r="H28" t="s">
        <v>32</v>
      </c>
      <c r="I28" t="s">
        <v>36</v>
      </c>
      <c r="J28" t="s">
        <v>37</v>
      </c>
      <c r="K28" t="s">
        <v>85</v>
      </c>
      <c r="L28" t="s">
        <v>86</v>
      </c>
      <c r="M28" t="s">
        <v>190</v>
      </c>
      <c r="N28" t="s">
        <v>199</v>
      </c>
      <c r="R28">
        <v>11</v>
      </c>
      <c r="S28" s="1">
        <v>300</v>
      </c>
    </row>
    <row r="29" spans="1:19">
      <c r="A29">
        <v>35</v>
      </c>
      <c r="B29">
        <v>5.27</v>
      </c>
      <c r="C29" t="s">
        <v>197</v>
      </c>
      <c r="D29" t="s">
        <v>18</v>
      </c>
      <c r="E29" t="s">
        <v>21</v>
      </c>
      <c r="F29" t="s">
        <v>22</v>
      </c>
      <c r="G29" t="s">
        <v>28</v>
      </c>
      <c r="H29" t="s">
        <v>32</v>
      </c>
      <c r="I29" t="s">
        <v>36</v>
      </c>
      <c r="J29" t="s">
        <v>37</v>
      </c>
      <c r="K29" t="s">
        <v>44</v>
      </c>
      <c r="L29" t="s">
        <v>85</v>
      </c>
      <c r="M29" t="s">
        <v>86</v>
      </c>
      <c r="N29" t="s">
        <v>190</v>
      </c>
      <c r="O29" t="s">
        <v>199</v>
      </c>
      <c r="R29">
        <v>12</v>
      </c>
      <c r="S29" s="1">
        <v>300</v>
      </c>
    </row>
    <row r="30" spans="1:19">
      <c r="A30">
        <v>36</v>
      </c>
      <c r="B30">
        <v>5.28</v>
      </c>
      <c r="C30" t="s">
        <v>197</v>
      </c>
      <c r="D30" t="s">
        <v>18</v>
      </c>
      <c r="E30" t="s">
        <v>21</v>
      </c>
      <c r="F30" t="s">
        <v>22</v>
      </c>
      <c r="G30" t="s">
        <v>28</v>
      </c>
      <c r="H30" t="s">
        <v>32</v>
      </c>
      <c r="I30" t="s">
        <v>36</v>
      </c>
      <c r="J30" t="s">
        <v>37</v>
      </c>
      <c r="K30" t="s">
        <v>44</v>
      </c>
      <c r="L30" t="s">
        <v>85</v>
      </c>
      <c r="M30" t="s">
        <v>86</v>
      </c>
      <c r="N30" t="s">
        <v>190</v>
      </c>
      <c r="R30">
        <v>11</v>
      </c>
      <c r="S30" s="1">
        <v>300</v>
      </c>
    </row>
    <row r="31" spans="1:19">
      <c r="A31">
        <v>37</v>
      </c>
      <c r="B31">
        <v>5.29</v>
      </c>
      <c r="C31" t="s">
        <v>197</v>
      </c>
      <c r="D31" t="s">
        <v>18</v>
      </c>
      <c r="E31" t="s">
        <v>21</v>
      </c>
      <c r="F31" t="s">
        <v>22</v>
      </c>
      <c r="G31" t="s">
        <v>32</v>
      </c>
      <c r="H31" t="s">
        <v>36</v>
      </c>
      <c r="I31" t="s">
        <v>44</v>
      </c>
      <c r="J31" t="s">
        <v>85</v>
      </c>
      <c r="K31" t="s">
        <v>190</v>
      </c>
      <c r="R31">
        <v>8</v>
      </c>
      <c r="S31" s="1">
        <v>200</v>
      </c>
    </row>
    <row r="32" spans="1:19">
      <c r="A32">
        <v>38</v>
      </c>
      <c r="B32">
        <v>5.3</v>
      </c>
      <c r="C32" t="s">
        <v>197</v>
      </c>
      <c r="D32" t="s">
        <v>18</v>
      </c>
      <c r="E32" t="s">
        <v>21</v>
      </c>
      <c r="F32" t="s">
        <v>22</v>
      </c>
      <c r="G32" t="s">
        <v>32</v>
      </c>
      <c r="H32" t="s">
        <v>44</v>
      </c>
      <c r="I32" t="s">
        <v>85</v>
      </c>
      <c r="J32" t="s">
        <v>190</v>
      </c>
      <c r="R32">
        <v>7</v>
      </c>
      <c r="S32" s="1">
        <v>200</v>
      </c>
    </row>
    <row r="33" spans="1:19">
      <c r="A33">
        <v>39</v>
      </c>
      <c r="B33">
        <v>5.31</v>
      </c>
      <c r="C33" t="s">
        <v>197</v>
      </c>
      <c r="D33" t="s">
        <v>18</v>
      </c>
      <c r="E33" t="s">
        <v>21</v>
      </c>
      <c r="F33" t="s">
        <v>22</v>
      </c>
      <c r="G33" t="s">
        <v>28</v>
      </c>
      <c r="H33" t="s">
        <v>32</v>
      </c>
      <c r="I33" t="s">
        <v>37</v>
      </c>
      <c r="J33" t="s">
        <v>44</v>
      </c>
      <c r="K33" t="s">
        <v>85</v>
      </c>
      <c r="L33" t="s">
        <v>86</v>
      </c>
      <c r="M33" t="s">
        <v>190</v>
      </c>
      <c r="R33">
        <v>10</v>
      </c>
      <c r="S33" s="1">
        <v>300</v>
      </c>
    </row>
    <row r="34" spans="19:19">
      <c r="S34" s="1">
        <f>SUM(S2:S33)</f>
        <v>7400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荣昌</vt:lpstr>
      <vt:lpstr>黄骅劳务</vt:lpstr>
      <vt:lpstr>奖罚</vt:lpstr>
      <vt:lpstr>安路普</vt:lpstr>
      <vt:lpstr>车补明细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WangMengna</cp:lastModifiedBy>
  <dcterms:created xsi:type="dcterms:W3CDTF">2006-09-13T11:21:00Z</dcterms:created>
  <dcterms:modified xsi:type="dcterms:W3CDTF">2021-06-29T07:30:02Z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1</vt:lpwstr>
  </property>
  <property fmtid="{D5CDD505-2E9C-101B-9397-08002B2CF9AE}" pid="3" name="KSOProductBuildVer">
    <vt:lpwstr>2052-11.1.0.10578</vt:lpwstr>
  </property>
  <property fmtid="{D5CDD505-2E9C-101B-9397-08002B2CF9AE}" pid="4" name="KSOReadingLayout">
    <vt:bool>true</vt:bool>
  </property>
  <property fmtid="{D5CDD505-2E9C-101B-9397-08002B2CF9AE}" pid="5" name="ICV">
    <vt:lpwstr>434FCA5671C94EEEBC4257E90E6959AA</vt:lpwstr>
  </property>
</Properties>
</file>