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  <sheet name="Sheet1" sheetId="9" r:id="rId4"/>
  </sheets>
  <externalReferences>
    <externalReference r:id="rId5"/>
    <externalReference r:id="rId6"/>
  </externalReferences>
  <definedNames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劳务费!$A$1:$P$82</definedName>
    <definedName name="_xlnm._FilterDatabase" localSheetId="0" hidden="1">劳务费!$A$2:$R$82</definedName>
  </definedNames>
  <calcPr calcId="144525"/>
</workbook>
</file>

<file path=xl/sharedStrings.xml><?xml version="1.0" encoding="utf-8"?>
<sst xmlns="http://schemas.openxmlformats.org/spreadsheetml/2006/main" count="1367" uniqueCount="197">
  <si>
    <t>宏达翔劳务公司2021.05月份工人工资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</si>
  <si>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</si>
  <si>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</si>
  <si>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</si>
  <si>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</si>
  <si>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</si>
  <si>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</si>
  <si>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</si>
  <si>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</si>
  <si>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</si>
  <si>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</si>
  <si>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</si>
  <si>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</si>
  <si>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</si>
  <si>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</si>
  <si>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</si>
  <si>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</si>
  <si>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前工序</t>
  </si>
  <si>
    <t>高振刚</t>
  </si>
  <si>
    <t>秋季工服</t>
  </si>
  <si>
    <t>焊接车间</t>
  </si>
  <si>
    <t>黄宝芬</t>
  </si>
  <si>
    <t>夏季工服</t>
  </si>
  <si>
    <t>田寿云</t>
  </si>
  <si>
    <t>0</t>
  </si>
  <si>
    <t>产生不良品、摆件不到位影响质量*2</t>
  </si>
  <si>
    <t>张如珍</t>
  </si>
  <si>
    <t>产生不良品、摆件不到位影响质量</t>
  </si>
  <si>
    <t>胡庆琴</t>
  </si>
  <si>
    <t>孙明明</t>
  </si>
  <si>
    <t>柴爱霞</t>
  </si>
  <si>
    <t>崔新玲</t>
  </si>
  <si>
    <t>产生不良品</t>
  </si>
  <si>
    <t>李俊凤</t>
  </si>
  <si>
    <t>王洪超</t>
  </si>
  <si>
    <t>王居轩</t>
  </si>
  <si>
    <t>2021-04-24</t>
  </si>
  <si>
    <t>赵刚</t>
  </si>
  <si>
    <t>白金刚</t>
  </si>
  <si>
    <t>孔伟炬</t>
  </si>
  <si>
    <t>孔令军</t>
  </si>
  <si>
    <t>陈二敏</t>
  </si>
  <si>
    <t>鲍继林</t>
  </si>
  <si>
    <t>2021-05-05</t>
  </si>
  <si>
    <t>产生不良品、漏装底盆安装支架、宿舍卫生奖励</t>
  </si>
  <si>
    <t>李俊林</t>
  </si>
  <si>
    <t>2021-05-04</t>
  </si>
  <si>
    <t>物料用错致产品不良</t>
  </si>
  <si>
    <t>闫境彪</t>
  </si>
  <si>
    <t>2021-05-20</t>
  </si>
  <si>
    <t>张伟</t>
  </si>
  <si>
    <t>新</t>
  </si>
  <si>
    <t>冯玉强</t>
  </si>
  <si>
    <t>宿舍卫生奖励</t>
  </si>
  <si>
    <t>骨架组装</t>
  </si>
  <si>
    <t>吴松</t>
  </si>
  <si>
    <t>罗田雨</t>
  </si>
  <si>
    <t>刘先杰</t>
  </si>
  <si>
    <t>马云晶</t>
  </si>
  <si>
    <t>韩龙飞</t>
  </si>
  <si>
    <t>2021-02-17</t>
  </si>
  <si>
    <t>张贡瑞</t>
  </si>
  <si>
    <t>刘明宇</t>
  </si>
  <si>
    <t>任富宽</t>
  </si>
  <si>
    <t>回玉清</t>
  </si>
  <si>
    <t>高延潮</t>
  </si>
  <si>
    <t>刘浩胜</t>
  </si>
  <si>
    <t>座椅车间</t>
  </si>
  <si>
    <t>于海龙</t>
  </si>
  <si>
    <t>2021-05-18</t>
  </si>
  <si>
    <t>杨希动</t>
  </si>
  <si>
    <t>一套秋两套夏</t>
  </si>
  <si>
    <t>仁慧城</t>
  </si>
  <si>
    <t>2021-3-17</t>
  </si>
  <si>
    <t>岳明婷</t>
  </si>
  <si>
    <t>刘世猛</t>
  </si>
  <si>
    <t>2021-05-06</t>
  </si>
  <si>
    <t>发泡车间</t>
  </si>
  <si>
    <t>田建坤</t>
  </si>
  <si>
    <t xml:space="preserve">王俊硕 </t>
  </si>
  <si>
    <t>刘庆岭</t>
  </si>
  <si>
    <t>李淑芳</t>
  </si>
  <si>
    <t>2019-04-24</t>
  </si>
  <si>
    <t>王丽</t>
  </si>
  <si>
    <t>2021-04-10</t>
  </si>
  <si>
    <t>赫春花</t>
  </si>
  <si>
    <t>班文香</t>
  </si>
  <si>
    <t>2021-05-09</t>
  </si>
  <si>
    <t>孙双会</t>
  </si>
  <si>
    <t>2021-05-15</t>
  </si>
  <si>
    <t>李利君</t>
  </si>
  <si>
    <t>杜玉凤</t>
  </si>
  <si>
    <t>2021-05-26</t>
  </si>
  <si>
    <t>杜永康</t>
  </si>
  <si>
    <t>2021-05-27</t>
  </si>
  <si>
    <t>李海霞</t>
  </si>
  <si>
    <t>生产管理</t>
  </si>
  <si>
    <t>高福亮</t>
  </si>
  <si>
    <t>车补</t>
  </si>
  <si>
    <t>视觉事业部</t>
  </si>
  <si>
    <t>喷涂车间</t>
  </si>
  <si>
    <t>卢静</t>
  </si>
  <si>
    <t>张立芹</t>
  </si>
  <si>
    <t>田淑娟</t>
  </si>
  <si>
    <t>杨琴丽</t>
  </si>
  <si>
    <t>出勤考核</t>
  </si>
  <si>
    <t>张俊平</t>
  </si>
  <si>
    <t>注塑车间</t>
  </si>
  <si>
    <t>王保田</t>
  </si>
  <si>
    <t>刘双</t>
  </si>
  <si>
    <t>张伟1</t>
  </si>
  <si>
    <t>于凤芝</t>
  </si>
  <si>
    <t>离职清算</t>
  </si>
  <si>
    <t>赵梅煜</t>
  </si>
  <si>
    <t>时晓冲</t>
  </si>
  <si>
    <t>白俊圆</t>
  </si>
  <si>
    <t>边振东</t>
  </si>
  <si>
    <t>组装车间</t>
  </si>
  <si>
    <t>张元基</t>
  </si>
  <si>
    <t>张伟2</t>
  </si>
  <si>
    <t>李德华</t>
  </si>
  <si>
    <t>滕志鹏</t>
  </si>
  <si>
    <t>房月</t>
  </si>
  <si>
    <t>邓竣译</t>
  </si>
  <si>
    <t>杨娅莉</t>
  </si>
  <si>
    <t>任永昌</t>
  </si>
  <si>
    <t>临时工，离职清算</t>
  </si>
  <si>
    <t>任永泽</t>
  </si>
  <si>
    <t>刘长梅</t>
  </si>
  <si>
    <t>王春营</t>
  </si>
  <si>
    <t>刘爽</t>
  </si>
  <si>
    <t>张淑迎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</si>
  <si>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</si>
  <si>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</si>
  <si>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</si>
  <si>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</si>
  <si>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</si>
  <si>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</si>
  <si>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</si>
  <si>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</si>
  <si>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</si>
  <si>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</si>
  <si>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</si>
  <si>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</si>
  <si>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</si>
  <si>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</si>
  <si>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</si>
  <si>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</si>
  <si>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</si>
  <si>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</si>
  <si>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</si>
  <si>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</si>
  <si>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</si>
  <si>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</si>
  <si>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</si>
  <si>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</si>
  <si>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</si>
  <si>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</si>
  <si>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</si>
  <si>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</si>
  <si>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</si>
  <si>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</si>
  <si>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</si>
  <si>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</si>
  <si>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</si>
  <si>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</si>
  <si>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</si>
  <si>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</si>
  <si>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</si>
  <si>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</si>
  <si>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</si>
  <si>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</si>
  <si>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</si>
  <si>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</si>
  <si>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</si>
  <si>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</si>
  <si>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</si>
  <si>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</si>
  <si>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</si>
  <si>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</si>
  <si>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</si>
  <si>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</si>
  <si>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车牌号</t>
  </si>
  <si>
    <t>班组名称</t>
  </si>
  <si>
    <t>签到</t>
  </si>
  <si>
    <r>
      <rPr>
        <b/>
        <sz val="14"/>
        <rFont val="宋体"/>
        <charset val="134"/>
      </rPr>
      <t>2021年</t>
    </r>
    <r>
      <rPr>
        <b/>
        <u/>
        <sz val="14"/>
        <rFont val="宋体"/>
        <charset val="134"/>
      </rPr>
      <t xml:space="preserve">        5  </t>
    </r>
    <r>
      <rPr>
        <b/>
        <sz val="14"/>
        <rFont val="宋体"/>
        <charset val="134"/>
      </rPr>
      <t>月</t>
    </r>
  </si>
  <si>
    <t>冀NT375</t>
  </si>
  <si>
    <t>焊接摆件</t>
  </si>
  <si>
    <t>安全到岗</t>
  </si>
  <si>
    <t>放</t>
  </si>
  <si>
    <t>√</t>
  </si>
  <si>
    <t>安全到家</t>
  </si>
  <si>
    <t>焊接骨架</t>
  </si>
  <si>
    <t>休</t>
  </si>
  <si>
    <t>鲁HK818Q</t>
  </si>
  <si>
    <t>冀J8LV19</t>
  </si>
  <si>
    <t>出勤日每天最少14人-16人上班，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</si>
</sst>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#,##0.00_ "/>
    <numFmt numFmtId="179" formatCode="yyyy\-mm\-dd"/>
    <numFmt numFmtId="180" formatCode="yyyy/m/d;@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微软雅黑"/>
      <charset val="134"/>
    </font>
    <font>
      <sz val="11"/>
      <color indexed="8"/>
      <name val="宋体"/>
      <charset val="134"/>
      <scheme val="minor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u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9" fillId="19" borderId="18" applyNumberFormat="0" applyAlignment="0" applyProtection="0">
      <alignment vertical="center"/>
    </xf>
    <xf numFmtId="0" fontId="35" fillId="19" borderId="17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0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Sheet2"/>
      <sheetName val="5月变动"/>
      <sheetName val="科级以上领导"/>
      <sheetName val="Sheet3"/>
      <sheetName val="Sheet4"/>
      <sheetName val="Sheet5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姓名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D2" t="str">
            <v>李秀兰</v>
          </cell>
          <cell r="E2" t="str">
            <v>女</v>
          </cell>
        </row>
        <row r="3">
          <cell r="D3" t="str">
            <v>刘秀芝</v>
          </cell>
          <cell r="E3" t="str">
            <v>女</v>
          </cell>
        </row>
        <row r="4">
          <cell r="D4" t="str">
            <v>朱希洪</v>
          </cell>
          <cell r="E4" t="str">
            <v>男</v>
          </cell>
        </row>
        <row r="5">
          <cell r="D5" t="str">
            <v>姜砚田</v>
          </cell>
          <cell r="E5" t="str">
            <v>男</v>
          </cell>
        </row>
        <row r="6">
          <cell r="D6" t="str">
            <v>孔伟炬</v>
          </cell>
          <cell r="E6" t="str">
            <v>男</v>
          </cell>
        </row>
        <row r="7">
          <cell r="D7" t="str">
            <v>刘俊凤</v>
          </cell>
          <cell r="E7" t="str">
            <v>女</v>
          </cell>
        </row>
        <row r="8">
          <cell r="D8" t="str">
            <v>白金钢</v>
          </cell>
          <cell r="E8" t="str">
            <v>男</v>
          </cell>
        </row>
        <row r="9">
          <cell r="D9" t="str">
            <v>韩桂芳</v>
          </cell>
          <cell r="E9" t="str">
            <v>女</v>
          </cell>
        </row>
        <row r="10">
          <cell r="D10" t="str">
            <v>张余香</v>
          </cell>
          <cell r="E10" t="str">
            <v>女</v>
          </cell>
        </row>
        <row r="11">
          <cell r="D11" t="str">
            <v>韩龙飞</v>
          </cell>
          <cell r="E11" t="str">
            <v>男</v>
          </cell>
          <cell r="F11" t="str">
            <v>汉</v>
          </cell>
          <cell r="G11" t="str">
            <v>130983200005113019</v>
          </cell>
          <cell r="H11" t="str">
            <v>√</v>
          </cell>
          <cell r="I11" t="str">
            <v>河北省黄骅市官庄乡吕郭庄村608号</v>
          </cell>
          <cell r="J11" t="str">
            <v>2000-05-11</v>
          </cell>
          <cell r="K11">
            <v>21</v>
          </cell>
          <cell r="L11" t="str">
            <v>初中</v>
          </cell>
          <cell r="M11" t="str">
            <v>官庄中学</v>
          </cell>
          <cell r="N11" t="str">
            <v>无</v>
          </cell>
          <cell r="O11" t="str">
            <v>2016-06</v>
          </cell>
          <cell r="P11" t="str">
            <v>阳光新城</v>
          </cell>
          <cell r="Q11" t="str">
            <v>2021-02-17</v>
          </cell>
        </row>
        <row r="12">
          <cell r="D12" t="str">
            <v>徐旭</v>
          </cell>
          <cell r="E12" t="str">
            <v>男</v>
          </cell>
        </row>
        <row r="13">
          <cell r="D13" t="str">
            <v>徐福祥</v>
          </cell>
          <cell r="E13" t="str">
            <v>男</v>
          </cell>
        </row>
        <row r="14">
          <cell r="D14" t="str">
            <v>刘明宇</v>
          </cell>
          <cell r="E14" t="str">
            <v>男</v>
          </cell>
        </row>
        <row r="16">
          <cell r="D16" t="str">
            <v>高霞</v>
          </cell>
          <cell r="E16" t="str">
            <v>女</v>
          </cell>
          <cell r="F16" t="str">
            <v>汉</v>
          </cell>
        </row>
        <row r="17">
          <cell r="D17" t="str">
            <v>仁慧城</v>
          </cell>
          <cell r="E17" t="str">
            <v>男</v>
          </cell>
          <cell r="F17" t="str">
            <v>汉</v>
          </cell>
          <cell r="G17" t="str">
            <v>130983200105140911</v>
          </cell>
          <cell r="H17" t="str">
            <v>√</v>
          </cell>
          <cell r="I17" t="str">
            <v>河北省黄骅市旧城镇东仙庄</v>
          </cell>
          <cell r="J17" t="str">
            <v>2001-05-14</v>
          </cell>
          <cell r="K17">
            <v>20</v>
          </cell>
          <cell r="L17" t="str">
            <v>中专</v>
          </cell>
          <cell r="M17" t="str">
            <v>黄骅市职教中心</v>
          </cell>
          <cell r="N17" t="str">
            <v>商贸</v>
          </cell>
        </row>
        <row r="17">
          <cell r="P17" t="str">
            <v>旧城镇东仙庄</v>
          </cell>
          <cell r="Q17" t="str">
            <v>2021-3-17</v>
          </cell>
        </row>
        <row r="18">
          <cell r="D18" t="str">
            <v>韩萌萌</v>
          </cell>
          <cell r="E18" t="str">
            <v>女</v>
          </cell>
        </row>
        <row r="19">
          <cell r="D19" t="str">
            <v>岳明婷</v>
          </cell>
          <cell r="E19" t="str">
            <v>女</v>
          </cell>
        </row>
        <row r="20">
          <cell r="D20" t="str">
            <v>任苏玲</v>
          </cell>
          <cell r="E20" t="str">
            <v>女</v>
          </cell>
          <cell r="F20" t="str">
            <v>汉</v>
          </cell>
          <cell r="G20" t="str">
            <v>13040419790316032X</v>
          </cell>
          <cell r="H20" t="str">
            <v>√</v>
          </cell>
          <cell r="I20" t="str">
            <v>河北省邯郸市邯山区学院路绿德源D4栋4单元6号</v>
          </cell>
          <cell r="J20" t="str">
            <v>1979-03-16</v>
          </cell>
          <cell r="K20">
            <v>42</v>
          </cell>
          <cell r="L20" t="str">
            <v>初中</v>
          </cell>
          <cell r="M20" t="str">
            <v>邯郸市二十七中</v>
          </cell>
          <cell r="N20" t="str">
            <v>无</v>
          </cell>
          <cell r="O20" t="str">
            <v>1996-06</v>
          </cell>
          <cell r="P20" t="str">
            <v>邯郸市</v>
          </cell>
          <cell r="Q20" t="str">
            <v>2019-09-20</v>
          </cell>
        </row>
        <row r="21">
          <cell r="D21" t="str">
            <v>彭洪香</v>
          </cell>
          <cell r="E21" t="str">
            <v>女</v>
          </cell>
          <cell r="F21" t="str">
            <v>汉</v>
          </cell>
          <cell r="G21" t="str">
            <v>132934197611114644</v>
          </cell>
          <cell r="H21" t="str">
            <v>√</v>
          </cell>
          <cell r="I21" t="str">
            <v>河北省沧州市海兴县赵毛陶镇东二庄村120002号</v>
          </cell>
          <cell r="J21" t="str">
            <v>1976-11-11</v>
          </cell>
          <cell r="K21">
            <v>44</v>
          </cell>
          <cell r="L21" t="str">
            <v>初中</v>
          </cell>
          <cell r="M21" t="str">
            <v>丁村中学</v>
          </cell>
          <cell r="N21" t="str">
            <v>无</v>
          </cell>
          <cell r="O21" t="str">
            <v>1993-06</v>
          </cell>
          <cell r="P21" t="str">
            <v>赵毛陶镇董二庄村</v>
          </cell>
          <cell r="Q21" t="str">
            <v>2019-10-04</v>
          </cell>
        </row>
        <row r="22">
          <cell r="D22" t="str">
            <v>于海旺</v>
          </cell>
          <cell r="E22" t="str">
            <v>男</v>
          </cell>
          <cell r="F22" t="str">
            <v>汉</v>
          </cell>
          <cell r="G22" t="str">
            <v>130983199907031113</v>
          </cell>
          <cell r="H22" t="str">
            <v>√</v>
          </cell>
          <cell r="I22" t="str">
            <v>河北省黄骅市旧城镇李马口村71号</v>
          </cell>
          <cell r="J22" t="str">
            <v>1999-07-03</v>
          </cell>
          <cell r="K22">
            <v>21</v>
          </cell>
        </row>
        <row r="23">
          <cell r="D23" t="str">
            <v>孙秋生</v>
          </cell>
          <cell r="E23" t="str">
            <v>男</v>
          </cell>
          <cell r="F23" t="str">
            <v>汉</v>
          </cell>
          <cell r="G23" t="str">
            <v>130925200208096016</v>
          </cell>
          <cell r="H23" t="str">
            <v>√</v>
          </cell>
          <cell r="I23" t="str">
            <v>河北省盐山县圣佛焦南良</v>
          </cell>
          <cell r="J23" t="str">
            <v>2002-08-09</v>
          </cell>
          <cell r="K23">
            <v>18</v>
          </cell>
          <cell r="L23" t="str">
            <v>初中</v>
          </cell>
          <cell r="M23" t="str">
            <v>圣佛一中</v>
          </cell>
          <cell r="N23" t="str">
            <v>无</v>
          </cell>
          <cell r="O23" t="str">
            <v>2018-09</v>
          </cell>
          <cell r="P23" t="str">
            <v>河北省盐山县</v>
          </cell>
          <cell r="Q23" t="str">
            <v>2020-10-13</v>
          </cell>
        </row>
        <row r="24">
          <cell r="D24" t="str">
            <v>王骏硕</v>
          </cell>
          <cell r="E24" t="str">
            <v>男</v>
          </cell>
          <cell r="F24" t="str">
            <v>汉</v>
          </cell>
          <cell r="G24" t="str">
            <v>130983200306020959</v>
          </cell>
          <cell r="H24" t="str">
            <v>√</v>
          </cell>
          <cell r="I24" t="str">
            <v>河北省黄骅市旧城镇大六间房村256号</v>
          </cell>
          <cell r="J24" t="str">
            <v>2003-06-02</v>
          </cell>
          <cell r="K24">
            <v>18</v>
          </cell>
          <cell r="L24" t="str">
            <v>中专</v>
          </cell>
          <cell r="M24" t="str">
            <v>黄骅市职教中心</v>
          </cell>
          <cell r="N24" t="str">
            <v>计算机</v>
          </cell>
          <cell r="O24" t="str">
            <v>2020-10</v>
          </cell>
          <cell r="P24" t="str">
            <v>旧城镇大六间房村</v>
          </cell>
          <cell r="Q24" t="str">
            <v>2021-02-20</v>
          </cell>
        </row>
        <row r="25">
          <cell r="D25" t="str">
            <v>于家衡</v>
          </cell>
          <cell r="E25" t="str">
            <v>男</v>
          </cell>
          <cell r="F25" t="str">
            <v>汉</v>
          </cell>
          <cell r="G25" t="str">
            <v>130924199910094238</v>
          </cell>
          <cell r="H25" t="str">
            <v>√</v>
          </cell>
          <cell r="I25" t="str">
            <v>河北省沧州市海兴县赵毛陶镇吕吴褚村135号</v>
          </cell>
          <cell r="J25" t="str">
            <v>1999-10-09</v>
          </cell>
          <cell r="K25">
            <v>21</v>
          </cell>
          <cell r="L25" t="str">
            <v>初中</v>
          </cell>
          <cell r="M25" t="str">
            <v>赵毛陶中学</v>
          </cell>
          <cell r="N25" t="str">
            <v>无</v>
          </cell>
          <cell r="O25" t="str">
            <v>2015-06</v>
          </cell>
          <cell r="P25" t="str">
            <v>赵毛陶镇吴褚村</v>
          </cell>
          <cell r="Q25" t="str">
            <v>2021-03-05</v>
          </cell>
        </row>
        <row r="26">
          <cell r="D26" t="str">
            <v>韩阔</v>
          </cell>
          <cell r="E26" t="str">
            <v>男</v>
          </cell>
        </row>
        <row r="27">
          <cell r="D27" t="str">
            <v>王海涛</v>
          </cell>
          <cell r="E27" t="str">
            <v>男</v>
          </cell>
          <cell r="F27" t="str">
            <v>汉</v>
          </cell>
          <cell r="G27" t="str">
            <v>130924199504234215</v>
          </cell>
          <cell r="H27" t="str">
            <v>√</v>
          </cell>
          <cell r="I27" t="str">
            <v>河北省沧州市海兴县赵毛陶镇大张庄村153号</v>
          </cell>
          <cell r="J27" t="str">
            <v>1995-04-23</v>
          </cell>
          <cell r="K27">
            <v>26</v>
          </cell>
          <cell r="L27" t="str">
            <v>初中</v>
          </cell>
          <cell r="M27" t="str">
            <v>赵毛陶中学</v>
          </cell>
          <cell r="N27" t="str">
            <v>无</v>
          </cell>
          <cell r="O27" t="str">
            <v>2017-06</v>
          </cell>
          <cell r="P27" t="str">
            <v>红旗大街汇丰楼</v>
          </cell>
          <cell r="Q27" t="str">
            <v>2021-03-10</v>
          </cell>
        </row>
        <row r="28">
          <cell r="D28" t="str">
            <v>李淑芳</v>
          </cell>
          <cell r="E28" t="str">
            <v>女</v>
          </cell>
          <cell r="F28" t="str">
            <v>汉</v>
          </cell>
          <cell r="G28" t="str">
            <v>130925197504076429</v>
          </cell>
          <cell r="H28" t="str">
            <v>√</v>
          </cell>
          <cell r="I28" t="str">
            <v>河北省沧州市盐山县望树镇前店村413号</v>
          </cell>
          <cell r="J28" t="str">
            <v>1975-04-07</v>
          </cell>
          <cell r="K28">
            <v>46</v>
          </cell>
          <cell r="L28" t="str">
            <v>初中</v>
          </cell>
          <cell r="M28" t="str">
            <v>盐山中学</v>
          </cell>
          <cell r="N28" t="str">
            <v>无</v>
          </cell>
          <cell r="O28" t="str">
            <v>1995-06</v>
          </cell>
          <cell r="P28" t="str">
            <v>河北省沧州市盐山县望树镇前店村413号</v>
          </cell>
          <cell r="Q28" t="str">
            <v>2019-04-24</v>
          </cell>
        </row>
        <row r="29">
          <cell r="D29" t="str">
            <v>魏福杰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36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D30" t="str">
            <v>于俊焕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32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D31" t="str">
            <v>田金梅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43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D32" t="str">
            <v>陈英</v>
          </cell>
          <cell r="E32" t="str">
            <v>女</v>
          </cell>
          <cell r="F32" t="str">
            <v>汉</v>
          </cell>
          <cell r="G32" t="str">
            <v>230121198202241088</v>
          </cell>
          <cell r="H32" t="str">
            <v>√</v>
          </cell>
          <cell r="I32" t="str">
            <v>黑龙江省哈尔滨市呼兰区康金镇永胜村</v>
          </cell>
          <cell r="J32" t="str">
            <v>1982-02-24</v>
          </cell>
          <cell r="K32">
            <v>39</v>
          </cell>
          <cell r="L32" t="str">
            <v>小学</v>
          </cell>
          <cell r="M32" t="str">
            <v>永胜学校</v>
          </cell>
          <cell r="N32" t="str">
            <v>无</v>
          </cell>
          <cell r="O32" t="str">
            <v>2006-07</v>
          </cell>
          <cell r="P32" t="str">
            <v>黑龙江省哈尔滨市</v>
          </cell>
          <cell r="Q32" t="str">
            <v>2020-10-26</v>
          </cell>
        </row>
        <row r="33">
          <cell r="D33" t="str">
            <v>李海霞</v>
          </cell>
          <cell r="E33" t="str">
            <v>女</v>
          </cell>
          <cell r="F33" t="str">
            <v>汉</v>
          </cell>
          <cell r="G33" t="str">
            <v>130981198705233828</v>
          </cell>
          <cell r="H33" t="str">
            <v>√</v>
          </cell>
          <cell r="I33" t="str">
            <v>河北省黄骅市常郭镇白庄村259号</v>
          </cell>
          <cell r="J33" t="str">
            <v>1987-05-23</v>
          </cell>
          <cell r="K33">
            <v>34</v>
          </cell>
          <cell r="L33" t="str">
            <v>初中</v>
          </cell>
          <cell r="M33" t="str">
            <v>齐桥中学</v>
          </cell>
          <cell r="N33" t="str">
            <v>无</v>
          </cell>
          <cell r="O33" t="str">
            <v>2004-06</v>
          </cell>
          <cell r="P33" t="str">
            <v>河北省黄骅市坑西村</v>
          </cell>
          <cell r="Q33" t="str">
            <v>2021-01-05</v>
          </cell>
        </row>
        <row r="34">
          <cell r="D34" t="str">
            <v>刘美琳</v>
          </cell>
          <cell r="E34" t="str">
            <v>女</v>
          </cell>
          <cell r="F34" t="str">
            <v>汉</v>
          </cell>
          <cell r="G34" t="str">
            <v>13098320020816422X</v>
          </cell>
          <cell r="H34" t="str">
            <v>√</v>
          </cell>
          <cell r="I34" t="str">
            <v>河北省黄骅市南排河镇小辛堡村3033号</v>
          </cell>
        </row>
        <row r="34">
          <cell r="L34" t="str">
            <v>中专</v>
          </cell>
          <cell r="M34" t="str">
            <v>黄骅市职教中心</v>
          </cell>
          <cell r="N34" t="str">
            <v>幼师</v>
          </cell>
          <cell r="O34" t="str">
            <v>2019-06</v>
          </cell>
          <cell r="P34" t="str">
            <v>南排河镇小辛堡村</v>
          </cell>
          <cell r="Q34" t="str">
            <v>2021-04-11</v>
          </cell>
        </row>
        <row r="35">
          <cell r="D35" t="str">
            <v>王丽</v>
          </cell>
          <cell r="E35" t="str">
            <v>女</v>
          </cell>
          <cell r="F35" t="str">
            <v>汉</v>
          </cell>
          <cell r="G35" t="str">
            <v>232301198101155727</v>
          </cell>
          <cell r="H35" t="str">
            <v>√</v>
          </cell>
          <cell r="I35" t="str">
            <v>黑龙江省绥化北林区</v>
          </cell>
        </row>
        <row r="35">
          <cell r="L35" t="str">
            <v>小学</v>
          </cell>
          <cell r="M35" t="str">
            <v>绥化小学</v>
          </cell>
          <cell r="N35" t="str">
            <v>无</v>
          </cell>
          <cell r="O35" t="str">
            <v>1995-06</v>
          </cell>
          <cell r="P35" t="str">
            <v>黑龙江绥化</v>
          </cell>
          <cell r="Q35" t="str">
            <v>2021-04-10</v>
          </cell>
        </row>
        <row r="36">
          <cell r="D36" t="str">
            <v>郝春花</v>
          </cell>
          <cell r="E36" t="str">
            <v>女</v>
          </cell>
          <cell r="F36" t="str">
            <v>汉</v>
          </cell>
          <cell r="G36" t="str">
            <v>642225198110030629</v>
          </cell>
          <cell r="H36" t="str">
            <v>√</v>
          </cell>
          <cell r="I36" t="str">
            <v>宁夏固原市泾源县河源镇涝池村六组024</v>
          </cell>
        </row>
        <row r="36">
          <cell r="L36" t="str">
            <v>初中</v>
          </cell>
          <cell r="M36" t="str">
            <v>河源镇中学</v>
          </cell>
          <cell r="N36" t="str">
            <v>无</v>
          </cell>
          <cell r="O36" t="str">
            <v>1998-06</v>
          </cell>
          <cell r="P36" t="str">
            <v>河源镇涝池村</v>
          </cell>
          <cell r="Q36" t="str">
            <v>2021-04-24</v>
          </cell>
        </row>
        <row r="37">
          <cell r="D37" t="str">
            <v>胡馨月</v>
          </cell>
          <cell r="E37" t="str">
            <v>女</v>
          </cell>
        </row>
        <row r="40">
          <cell r="D40" t="str">
            <v>姓名</v>
          </cell>
          <cell r="E40" t="str">
            <v>性别</v>
          </cell>
          <cell r="F40" t="str">
            <v>民族</v>
          </cell>
          <cell r="G40" t="str">
            <v>身份证号</v>
          </cell>
          <cell r="H40" t="str">
            <v>检测</v>
          </cell>
          <cell r="I40" t="str">
            <v>户籍</v>
          </cell>
          <cell r="J40" t="str">
            <v>出生年月</v>
          </cell>
          <cell r="K40" t="str">
            <v>年龄</v>
          </cell>
          <cell r="L40" t="str">
            <v>学历</v>
          </cell>
          <cell r="M40" t="str">
            <v>毕业院校</v>
          </cell>
          <cell r="N40" t="str">
            <v>专业</v>
          </cell>
          <cell r="O40" t="str">
            <v>毕业时间</v>
          </cell>
          <cell r="P40" t="str">
            <v>家庭住址</v>
          </cell>
          <cell r="Q40" t="str">
            <v>入职时间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workbookViewId="0">
      <pane xSplit="4" ySplit="2" topLeftCell="E55" activePane="bottomRight" state="frozen"/>
      <selection/>
      <selection pane="topRight"/>
      <selection pane="bottomLeft"/>
      <selection pane="bottomRight" activeCell="T74" sqref="T74"/>
    </sheetView>
  </sheetViews>
  <sheetFormatPr defaultColWidth="9" defaultRowHeight="16.5"/>
  <cols>
    <col min="1" max="1" width="9" style="55"/>
    <col min="2" max="2" width="8.875" style="55"/>
    <col min="3" max="3" width="17.25" style="55"/>
    <col min="4" max="4" width="9" style="55"/>
    <col min="5" max="5" width="11.5" style="55" customWidth="1"/>
    <col min="6" max="6" width="9" style="55"/>
    <col min="7" max="7" width="10" style="55" customWidth="1"/>
    <col min="8" max="8" width="7.375" style="55" customWidth="1"/>
    <col min="9" max="9" width="9.5" style="55" customWidth="1"/>
    <col min="10" max="10" width="7.875" style="55" customWidth="1"/>
    <col min="11" max="11" width="4.625" style="55" customWidth="1"/>
    <col min="12" max="12" width="9" style="55"/>
    <col min="13" max="13" width="10.375" style="55"/>
    <col min="14" max="14" width="9" style="55"/>
    <col min="15" max="15" width="10.375" style="55"/>
    <col min="16" max="16" width="11.25" style="55" customWidth="1"/>
    <col min="17" max="18" width="12.625" style="31"/>
    <col min="19" max="16384" width="9" style="31"/>
  </cols>
  <sheetData>
    <row r="1" ht="18" spans="1:16">
      <c r="A1" s="56" t="s">
        <v>0</v>
      </c>
      <c r="B1" s="56"/>
      <c r="C1" s="56"/>
      <c r="D1" s="56"/>
      <c r="E1" s="56"/>
      <c r="F1" s="56"/>
      <c r="G1" s="56"/>
      <c r="H1" s="56"/>
      <c r="I1" s="69"/>
      <c r="J1" s="56"/>
      <c r="K1" s="56"/>
      <c r="L1" s="56"/>
      <c r="M1" s="56"/>
      <c r="N1" s="56"/>
      <c r="O1" s="56"/>
      <c r="P1" s="56"/>
    </row>
    <row r="2" ht="18" customHeight="1" spans="1:16">
      <c r="A2" s="21" t="s">
        <v>1</v>
      </c>
      <c r="B2" s="21"/>
      <c r="C2" s="21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</row>
    <row r="3" ht="18" customHeight="1" spans="1:16">
      <c r="A3" s="21">
        <f>ROW()-2</f>
        <v>1</v>
      </c>
      <c r="B3" s="57" t="s">
        <v>16</v>
      </c>
      <c r="C3" s="20" t="s">
        <v>17</v>
      </c>
      <c r="D3" s="20" t="s">
        <v>18</v>
      </c>
      <c r="E3" s="20">
        <v>0</v>
      </c>
      <c r="F3" s="58">
        <v>9</v>
      </c>
      <c r="G3" s="58">
        <v>79</v>
      </c>
      <c r="H3" s="58">
        <v>18</v>
      </c>
      <c r="I3" s="58"/>
      <c r="J3" s="58"/>
      <c r="K3" s="58"/>
      <c r="L3" s="58">
        <v>120</v>
      </c>
      <c r="M3" s="60">
        <f>H3*(G3-I3-J3)+15*I3+H3*0.8*J3+K3-L3</f>
        <v>1302</v>
      </c>
      <c r="N3" s="60">
        <f>F3*5</f>
        <v>45</v>
      </c>
      <c r="O3" s="60">
        <f>ROUND((M3+N3),2)</f>
        <v>1347</v>
      </c>
      <c r="P3" s="21" t="s">
        <v>19</v>
      </c>
    </row>
    <row r="4" ht="18" customHeight="1" spans="1:16">
      <c r="A4" s="21">
        <f>ROW()-2</f>
        <v>2</v>
      </c>
      <c r="B4" s="57"/>
      <c r="C4" s="20" t="s">
        <v>20</v>
      </c>
      <c r="D4" s="20" t="s">
        <v>21</v>
      </c>
      <c r="E4" s="59">
        <v>0</v>
      </c>
      <c r="F4" s="60">
        <v>18</v>
      </c>
      <c r="G4" s="60">
        <v>193</v>
      </c>
      <c r="H4" s="58">
        <v>18.5</v>
      </c>
      <c r="I4" s="58"/>
      <c r="J4" s="58"/>
      <c r="K4" s="58"/>
      <c r="L4" s="58">
        <v>90</v>
      </c>
      <c r="M4" s="60">
        <f t="shared" ref="M4:M24" si="0">H4*(G4-I4-J4)+15*I4+H4*0.8*J4+K4-L4</f>
        <v>3480.5</v>
      </c>
      <c r="N4" s="60">
        <f t="shared" ref="N4:N17" si="1">F4*5</f>
        <v>90</v>
      </c>
      <c r="O4" s="60">
        <f t="shared" ref="O4:O22" si="2">ROUND((M4+N4),2)</f>
        <v>3570.5</v>
      </c>
      <c r="P4" s="21" t="s">
        <v>22</v>
      </c>
    </row>
    <row r="5" ht="18" customHeight="1" spans="1:16">
      <c r="A5" s="21">
        <f t="shared" ref="A5:A14" si="3">ROW()-2</f>
        <v>3</v>
      </c>
      <c r="B5" s="57"/>
      <c r="C5" s="20" t="s">
        <v>20</v>
      </c>
      <c r="D5" s="20" t="s">
        <v>23</v>
      </c>
      <c r="E5" s="61" t="s">
        <v>24</v>
      </c>
      <c r="F5" s="60">
        <v>23</v>
      </c>
      <c r="G5" s="60">
        <v>264.5</v>
      </c>
      <c r="H5" s="58">
        <v>18.5</v>
      </c>
      <c r="I5" s="58"/>
      <c r="J5" s="58"/>
      <c r="K5" s="58"/>
      <c r="L5" s="58">
        <f>35+10+30</f>
        <v>75</v>
      </c>
      <c r="M5" s="60">
        <f t="shared" si="0"/>
        <v>4818.25</v>
      </c>
      <c r="N5" s="60">
        <f t="shared" si="1"/>
        <v>115</v>
      </c>
      <c r="O5" s="60">
        <f t="shared" si="2"/>
        <v>4933.25</v>
      </c>
      <c r="P5" s="21" t="s">
        <v>25</v>
      </c>
    </row>
    <row r="6" ht="18" customHeight="1" spans="1:16">
      <c r="A6" s="21">
        <f t="shared" si="3"/>
        <v>4</v>
      </c>
      <c r="B6" s="57"/>
      <c r="C6" s="20" t="s">
        <v>20</v>
      </c>
      <c r="D6" s="20" t="s">
        <v>26</v>
      </c>
      <c r="E6" s="59">
        <v>0</v>
      </c>
      <c r="F6" s="60">
        <v>23</v>
      </c>
      <c r="G6" s="60">
        <v>264.5</v>
      </c>
      <c r="H6" s="58">
        <v>20</v>
      </c>
      <c r="I6" s="58"/>
      <c r="J6" s="58"/>
      <c r="K6" s="58"/>
      <c r="L6" s="58">
        <f>2+30</f>
        <v>32</v>
      </c>
      <c r="M6" s="60">
        <f t="shared" si="0"/>
        <v>5258</v>
      </c>
      <c r="N6" s="60">
        <f t="shared" si="1"/>
        <v>115</v>
      </c>
      <c r="O6" s="60">
        <f t="shared" si="2"/>
        <v>5373</v>
      </c>
      <c r="P6" s="21" t="s">
        <v>27</v>
      </c>
    </row>
    <row r="7" ht="18" customHeight="1" spans="1:16">
      <c r="A7" s="21">
        <f t="shared" si="3"/>
        <v>5</v>
      </c>
      <c r="B7" s="57"/>
      <c r="C7" s="20" t="s">
        <v>20</v>
      </c>
      <c r="D7" s="20" t="s">
        <v>28</v>
      </c>
      <c r="E7" s="59">
        <v>0</v>
      </c>
      <c r="F7" s="60">
        <v>23</v>
      </c>
      <c r="G7" s="60">
        <v>264.5</v>
      </c>
      <c r="H7" s="58">
        <v>18.5</v>
      </c>
      <c r="I7" s="58"/>
      <c r="J7" s="58"/>
      <c r="K7" s="58"/>
      <c r="L7" s="58">
        <f>10+30</f>
        <v>40</v>
      </c>
      <c r="M7" s="60">
        <f t="shared" si="0"/>
        <v>4853.25</v>
      </c>
      <c r="N7" s="60">
        <f t="shared" si="1"/>
        <v>115</v>
      </c>
      <c r="O7" s="60">
        <f t="shared" si="2"/>
        <v>4968.25</v>
      </c>
      <c r="P7" s="21" t="s">
        <v>27</v>
      </c>
    </row>
    <row r="8" ht="18" customHeight="1" spans="1:16">
      <c r="A8" s="21">
        <f t="shared" si="3"/>
        <v>6</v>
      </c>
      <c r="B8" s="57"/>
      <c r="C8" s="20" t="s">
        <v>20</v>
      </c>
      <c r="D8" s="20" t="s">
        <v>29</v>
      </c>
      <c r="E8" s="61" t="s">
        <v>24</v>
      </c>
      <c r="F8" s="60">
        <v>23</v>
      </c>
      <c r="G8" s="60">
        <v>264.5</v>
      </c>
      <c r="H8" s="58">
        <v>20</v>
      </c>
      <c r="I8" s="58"/>
      <c r="J8" s="58"/>
      <c r="K8" s="58"/>
      <c r="L8" s="58">
        <f>10+30</f>
        <v>40</v>
      </c>
      <c r="M8" s="60">
        <f t="shared" si="0"/>
        <v>5250</v>
      </c>
      <c r="N8" s="60">
        <f t="shared" si="1"/>
        <v>115</v>
      </c>
      <c r="O8" s="60">
        <f t="shared" si="2"/>
        <v>5365</v>
      </c>
      <c r="P8" s="21" t="s">
        <v>27</v>
      </c>
    </row>
    <row r="9" ht="18" customHeight="1" spans="1:16">
      <c r="A9" s="21">
        <f t="shared" si="3"/>
        <v>7</v>
      </c>
      <c r="B9" s="57"/>
      <c r="C9" s="20" t="s">
        <v>20</v>
      </c>
      <c r="D9" s="20" t="s">
        <v>30</v>
      </c>
      <c r="E9" s="61" t="s">
        <v>24</v>
      </c>
      <c r="F9" s="60">
        <v>23</v>
      </c>
      <c r="G9" s="60">
        <v>264.5</v>
      </c>
      <c r="H9" s="58">
        <v>20.5</v>
      </c>
      <c r="I9" s="58"/>
      <c r="J9" s="58"/>
      <c r="K9" s="58"/>
      <c r="L9" s="58">
        <f>30+10+30</f>
        <v>70</v>
      </c>
      <c r="M9" s="60">
        <f t="shared" si="0"/>
        <v>5352.25</v>
      </c>
      <c r="N9" s="60">
        <f t="shared" si="1"/>
        <v>115</v>
      </c>
      <c r="O9" s="60">
        <f t="shared" si="2"/>
        <v>5467.25</v>
      </c>
      <c r="P9" s="21" t="s">
        <v>25</v>
      </c>
    </row>
    <row r="10" ht="18" customHeight="1" spans="1:16">
      <c r="A10" s="21">
        <f t="shared" si="3"/>
        <v>8</v>
      </c>
      <c r="B10" s="57"/>
      <c r="C10" s="20" t="s">
        <v>20</v>
      </c>
      <c r="D10" s="20" t="s">
        <v>31</v>
      </c>
      <c r="E10" s="61" t="s">
        <v>24</v>
      </c>
      <c r="F10" s="60">
        <v>22</v>
      </c>
      <c r="G10" s="60">
        <v>253</v>
      </c>
      <c r="H10" s="58">
        <v>19</v>
      </c>
      <c r="I10" s="58"/>
      <c r="J10" s="58"/>
      <c r="K10" s="58"/>
      <c r="L10" s="58">
        <v>13</v>
      </c>
      <c r="M10" s="60">
        <f t="shared" si="0"/>
        <v>4794</v>
      </c>
      <c r="N10" s="60">
        <f t="shared" si="1"/>
        <v>110</v>
      </c>
      <c r="O10" s="60">
        <f t="shared" si="2"/>
        <v>4904</v>
      </c>
      <c r="P10" s="21" t="s">
        <v>32</v>
      </c>
    </row>
    <row r="11" ht="18" customHeight="1" spans="1:16">
      <c r="A11" s="21">
        <f t="shared" si="3"/>
        <v>9</v>
      </c>
      <c r="B11" s="57"/>
      <c r="C11" s="20" t="s">
        <v>20</v>
      </c>
      <c r="D11" s="20" t="s">
        <v>33</v>
      </c>
      <c r="E11" s="61" t="s">
        <v>24</v>
      </c>
      <c r="F11" s="60">
        <v>23</v>
      </c>
      <c r="G11" s="60">
        <v>264.5</v>
      </c>
      <c r="H11" s="58">
        <v>18</v>
      </c>
      <c r="I11" s="58"/>
      <c r="J11" s="58"/>
      <c r="K11" s="58"/>
      <c r="L11" s="58">
        <v>10</v>
      </c>
      <c r="M11" s="60">
        <f t="shared" si="0"/>
        <v>4751</v>
      </c>
      <c r="N11" s="60">
        <f t="shared" si="1"/>
        <v>115</v>
      </c>
      <c r="O11" s="60">
        <f t="shared" si="2"/>
        <v>4866</v>
      </c>
      <c r="P11" s="21" t="s">
        <v>32</v>
      </c>
    </row>
    <row r="12" ht="18" customHeight="1" spans="1:16">
      <c r="A12" s="21">
        <f t="shared" si="3"/>
        <v>10</v>
      </c>
      <c r="B12" s="57"/>
      <c r="C12" s="20" t="s">
        <v>20</v>
      </c>
      <c r="D12" s="20" t="s">
        <v>34</v>
      </c>
      <c r="E12" s="61" t="s">
        <v>24</v>
      </c>
      <c r="F12" s="60">
        <v>19.5</v>
      </c>
      <c r="G12" s="60">
        <v>216</v>
      </c>
      <c r="H12" s="58">
        <v>19</v>
      </c>
      <c r="I12" s="58"/>
      <c r="J12" s="58"/>
      <c r="K12" s="58"/>
      <c r="L12" s="58">
        <v>6</v>
      </c>
      <c r="M12" s="60">
        <f t="shared" si="0"/>
        <v>4098</v>
      </c>
      <c r="N12" s="60">
        <f t="shared" si="1"/>
        <v>97.5</v>
      </c>
      <c r="O12" s="60">
        <f t="shared" si="2"/>
        <v>4195.5</v>
      </c>
      <c r="P12" s="21" t="s">
        <v>32</v>
      </c>
    </row>
    <row r="13" ht="18" customHeight="1" spans="1:16">
      <c r="A13" s="21">
        <f t="shared" si="3"/>
        <v>11</v>
      </c>
      <c r="B13" s="57"/>
      <c r="C13" s="20" t="s">
        <v>20</v>
      </c>
      <c r="D13" s="20" t="s">
        <v>35</v>
      </c>
      <c r="E13" s="60" t="s">
        <v>36</v>
      </c>
      <c r="F13" s="60">
        <v>10.5</v>
      </c>
      <c r="G13" s="60">
        <v>112</v>
      </c>
      <c r="H13" s="58">
        <v>18</v>
      </c>
      <c r="I13" s="58"/>
      <c r="J13" s="58"/>
      <c r="K13" s="58"/>
      <c r="L13" s="58">
        <v>5</v>
      </c>
      <c r="M13" s="60">
        <f t="shared" si="0"/>
        <v>2011</v>
      </c>
      <c r="N13" s="60">
        <f t="shared" si="1"/>
        <v>52.5</v>
      </c>
      <c r="O13" s="60">
        <f t="shared" si="2"/>
        <v>2063.5</v>
      </c>
      <c r="P13" s="21" t="s">
        <v>32</v>
      </c>
    </row>
    <row r="14" ht="18" customHeight="1" spans="1:16">
      <c r="A14" s="21">
        <f t="shared" si="3"/>
        <v>12</v>
      </c>
      <c r="B14" s="57"/>
      <c r="C14" s="20" t="s">
        <v>20</v>
      </c>
      <c r="D14" s="20" t="s">
        <v>37</v>
      </c>
      <c r="E14" s="61" t="s">
        <v>24</v>
      </c>
      <c r="F14" s="60">
        <v>14</v>
      </c>
      <c r="G14" s="60">
        <v>148</v>
      </c>
      <c r="H14" s="58">
        <v>18</v>
      </c>
      <c r="I14" s="58"/>
      <c r="J14" s="58"/>
      <c r="K14" s="58"/>
      <c r="L14" s="58">
        <v>27</v>
      </c>
      <c r="M14" s="60">
        <f t="shared" si="0"/>
        <v>2637</v>
      </c>
      <c r="N14" s="60">
        <f t="shared" si="1"/>
        <v>70</v>
      </c>
      <c r="O14" s="60">
        <f t="shared" si="2"/>
        <v>2707</v>
      </c>
      <c r="P14" s="21" t="s">
        <v>32</v>
      </c>
    </row>
    <row r="15" ht="18" customHeight="1" spans="1:16">
      <c r="A15" s="21">
        <f t="shared" ref="A15:A24" si="4">ROW()-2</f>
        <v>13</v>
      </c>
      <c r="B15" s="57"/>
      <c r="C15" s="20" t="s">
        <v>20</v>
      </c>
      <c r="D15" s="20" t="s">
        <v>38</v>
      </c>
      <c r="E15" s="61" t="s">
        <v>24</v>
      </c>
      <c r="F15" s="60">
        <v>21</v>
      </c>
      <c r="G15" s="60">
        <v>235</v>
      </c>
      <c r="H15" s="58">
        <v>19</v>
      </c>
      <c r="I15" s="58"/>
      <c r="J15" s="58"/>
      <c r="K15" s="58"/>
      <c r="L15" s="58">
        <v>6</v>
      </c>
      <c r="M15" s="60">
        <f t="shared" si="0"/>
        <v>4459</v>
      </c>
      <c r="N15" s="60">
        <f t="shared" si="1"/>
        <v>105</v>
      </c>
      <c r="O15" s="60">
        <f t="shared" si="2"/>
        <v>4564</v>
      </c>
      <c r="P15" s="21" t="s">
        <v>32</v>
      </c>
    </row>
    <row r="16" s="31" customFormat="1" ht="18" customHeight="1" spans="1:16">
      <c r="A16" s="21">
        <f t="shared" si="4"/>
        <v>14</v>
      </c>
      <c r="B16" s="57"/>
      <c r="C16" s="20" t="s">
        <v>20</v>
      </c>
      <c r="D16" s="20" t="s">
        <v>39</v>
      </c>
      <c r="E16" s="61" t="s">
        <v>24</v>
      </c>
      <c r="F16" s="60">
        <v>23</v>
      </c>
      <c r="G16" s="60">
        <v>262</v>
      </c>
      <c r="H16" s="58">
        <v>18.5</v>
      </c>
      <c r="I16" s="58"/>
      <c r="J16" s="58"/>
      <c r="K16" s="58"/>
      <c r="L16" s="58">
        <v>0</v>
      </c>
      <c r="M16" s="60">
        <f t="shared" si="0"/>
        <v>4847</v>
      </c>
      <c r="N16" s="60">
        <f t="shared" si="1"/>
        <v>115</v>
      </c>
      <c r="O16" s="60">
        <f t="shared" si="2"/>
        <v>4962</v>
      </c>
      <c r="P16" s="21"/>
    </row>
    <row r="17" s="31" customFormat="1" ht="18" customHeight="1" spans="1:16">
      <c r="A17" s="21">
        <f t="shared" si="4"/>
        <v>15</v>
      </c>
      <c r="B17" s="57"/>
      <c r="C17" s="20" t="s">
        <v>20</v>
      </c>
      <c r="D17" s="20" t="s">
        <v>40</v>
      </c>
      <c r="E17" s="61" t="s">
        <v>24</v>
      </c>
      <c r="F17" s="60">
        <v>7</v>
      </c>
      <c r="G17" s="60">
        <v>80.5</v>
      </c>
      <c r="H17" s="58">
        <v>19.5</v>
      </c>
      <c r="I17" s="58"/>
      <c r="J17" s="58"/>
      <c r="K17" s="58"/>
      <c r="L17" s="58">
        <v>0</v>
      </c>
      <c r="M17" s="60">
        <f t="shared" si="0"/>
        <v>1569.75</v>
      </c>
      <c r="N17" s="60">
        <f t="shared" si="1"/>
        <v>35</v>
      </c>
      <c r="O17" s="60">
        <f t="shared" si="2"/>
        <v>1604.75</v>
      </c>
      <c r="P17" s="21"/>
    </row>
    <row r="18" ht="18" customHeight="1" spans="1:16">
      <c r="A18" s="21">
        <f t="shared" si="4"/>
        <v>16</v>
      </c>
      <c r="B18" s="57"/>
      <c r="C18" s="20" t="s">
        <v>20</v>
      </c>
      <c r="D18" s="20" t="s">
        <v>41</v>
      </c>
      <c r="E18" s="61" t="s">
        <v>24</v>
      </c>
      <c r="F18" s="60">
        <v>15.5</v>
      </c>
      <c r="G18" s="60">
        <v>175</v>
      </c>
      <c r="H18" s="58">
        <v>18</v>
      </c>
      <c r="I18" s="58"/>
      <c r="J18" s="58"/>
      <c r="K18" s="58"/>
      <c r="L18" s="58">
        <v>20</v>
      </c>
      <c r="M18" s="60">
        <f t="shared" si="0"/>
        <v>3130</v>
      </c>
      <c r="N18" s="60">
        <f t="shared" ref="N18:N23" si="5">F18*5</f>
        <v>77.5</v>
      </c>
      <c r="O18" s="60">
        <f t="shared" si="2"/>
        <v>3207.5</v>
      </c>
      <c r="P18" s="21" t="s">
        <v>32</v>
      </c>
    </row>
    <row r="19" ht="18" customHeight="1" spans="1:16">
      <c r="A19" s="21">
        <f t="shared" si="4"/>
        <v>17</v>
      </c>
      <c r="B19" s="57"/>
      <c r="C19" s="20" t="s">
        <v>20</v>
      </c>
      <c r="D19" s="20" t="s">
        <v>42</v>
      </c>
      <c r="E19" s="60" t="s">
        <v>43</v>
      </c>
      <c r="F19" s="60">
        <v>23</v>
      </c>
      <c r="G19" s="60">
        <v>275</v>
      </c>
      <c r="H19" s="58">
        <v>19</v>
      </c>
      <c r="I19" s="58">
        <v>22</v>
      </c>
      <c r="J19" s="58"/>
      <c r="K19" s="58"/>
      <c r="L19" s="58">
        <f>20+100-20</f>
        <v>100</v>
      </c>
      <c r="M19" s="60">
        <f t="shared" si="0"/>
        <v>5037</v>
      </c>
      <c r="N19" s="60">
        <f t="shared" si="5"/>
        <v>115</v>
      </c>
      <c r="O19" s="60">
        <f t="shared" si="2"/>
        <v>5152</v>
      </c>
      <c r="P19" s="21" t="s">
        <v>44</v>
      </c>
    </row>
    <row r="20" ht="18" customHeight="1" spans="1:16">
      <c r="A20" s="21">
        <f t="shared" si="4"/>
        <v>18</v>
      </c>
      <c r="B20" s="57"/>
      <c r="C20" s="20" t="s">
        <v>20</v>
      </c>
      <c r="D20" s="20" t="s">
        <v>45</v>
      </c>
      <c r="E20" s="60" t="s">
        <v>46</v>
      </c>
      <c r="F20" s="60">
        <v>5</v>
      </c>
      <c r="G20" s="60">
        <v>55</v>
      </c>
      <c r="H20" s="58">
        <v>18</v>
      </c>
      <c r="I20" s="58"/>
      <c r="J20" s="58"/>
      <c r="K20" s="58"/>
      <c r="L20" s="58">
        <v>510</v>
      </c>
      <c r="M20" s="60">
        <f t="shared" si="0"/>
        <v>480</v>
      </c>
      <c r="N20" s="60">
        <f t="shared" si="5"/>
        <v>25</v>
      </c>
      <c r="O20" s="60">
        <f t="shared" si="2"/>
        <v>505</v>
      </c>
      <c r="P20" s="21" t="s">
        <v>47</v>
      </c>
    </row>
    <row r="21" ht="18" customHeight="1" spans="1:16">
      <c r="A21" s="21">
        <f t="shared" si="4"/>
        <v>19</v>
      </c>
      <c r="B21" s="57"/>
      <c r="C21" s="20" t="s">
        <v>20</v>
      </c>
      <c r="D21" s="20" t="s">
        <v>48</v>
      </c>
      <c r="E21" s="60" t="s">
        <v>49</v>
      </c>
      <c r="F21" s="60">
        <v>11</v>
      </c>
      <c r="G21" s="60">
        <v>115.5</v>
      </c>
      <c r="H21" s="58">
        <v>18.5</v>
      </c>
      <c r="I21" s="58">
        <v>115.5</v>
      </c>
      <c r="J21" s="58"/>
      <c r="K21" s="58"/>
      <c r="L21" s="58">
        <v>4</v>
      </c>
      <c r="M21" s="60">
        <f t="shared" si="0"/>
        <v>1728.5</v>
      </c>
      <c r="N21" s="60">
        <f t="shared" si="5"/>
        <v>55</v>
      </c>
      <c r="O21" s="60">
        <f t="shared" si="2"/>
        <v>1783.5</v>
      </c>
      <c r="P21" s="21" t="s">
        <v>32</v>
      </c>
    </row>
    <row r="22" ht="18" customHeight="1" spans="1:16">
      <c r="A22" s="21">
        <f t="shared" si="4"/>
        <v>20</v>
      </c>
      <c r="B22" s="57"/>
      <c r="C22" s="20" t="s">
        <v>20</v>
      </c>
      <c r="D22" s="20" t="s">
        <v>50</v>
      </c>
      <c r="E22" s="61" t="s">
        <v>51</v>
      </c>
      <c r="F22" s="60">
        <v>10</v>
      </c>
      <c r="G22" s="60">
        <v>115.5</v>
      </c>
      <c r="H22" s="58">
        <v>19.5</v>
      </c>
      <c r="I22" s="58">
        <v>22</v>
      </c>
      <c r="J22" s="58"/>
      <c r="K22" s="58"/>
      <c r="L22" s="58">
        <v>0</v>
      </c>
      <c r="M22" s="60">
        <f t="shared" si="0"/>
        <v>2153.25</v>
      </c>
      <c r="N22" s="60">
        <f t="shared" si="5"/>
        <v>50</v>
      </c>
      <c r="O22" s="60">
        <f t="shared" si="2"/>
        <v>2203.25</v>
      </c>
      <c r="P22" s="21"/>
    </row>
    <row r="23" ht="18" customHeight="1" spans="1:16">
      <c r="A23" s="21">
        <f t="shared" si="4"/>
        <v>21</v>
      </c>
      <c r="B23" s="57"/>
      <c r="C23" s="20" t="s">
        <v>20</v>
      </c>
      <c r="D23" s="20" t="s">
        <v>52</v>
      </c>
      <c r="E23" s="62">
        <v>0</v>
      </c>
      <c r="F23" s="60">
        <v>10</v>
      </c>
      <c r="G23" s="60">
        <v>102.5</v>
      </c>
      <c r="H23" s="58">
        <v>18</v>
      </c>
      <c r="I23" s="58"/>
      <c r="J23" s="58"/>
      <c r="K23" s="58"/>
      <c r="L23" s="58">
        <v>-20</v>
      </c>
      <c r="M23" s="60">
        <f t="shared" si="0"/>
        <v>1865</v>
      </c>
      <c r="N23" s="60">
        <f t="shared" si="5"/>
        <v>50</v>
      </c>
      <c r="O23" s="60">
        <f>M23+N23</f>
        <v>1915</v>
      </c>
      <c r="P23" s="21" t="s">
        <v>53</v>
      </c>
    </row>
    <row r="24" ht="18" customHeight="1" spans="1:16">
      <c r="A24" s="21">
        <f t="shared" si="4"/>
        <v>22</v>
      </c>
      <c r="B24" s="57"/>
      <c r="C24" s="20" t="s">
        <v>54</v>
      </c>
      <c r="D24" s="20" t="s">
        <v>55</v>
      </c>
      <c r="E24" s="59">
        <v>0</v>
      </c>
      <c r="F24" s="60">
        <v>23</v>
      </c>
      <c r="G24" s="60">
        <v>253</v>
      </c>
      <c r="H24" s="58">
        <v>18.5</v>
      </c>
      <c r="I24" s="58"/>
      <c r="J24" s="58"/>
      <c r="K24" s="58"/>
      <c r="L24" s="58"/>
      <c r="M24" s="60">
        <f t="shared" si="0"/>
        <v>4680.5</v>
      </c>
      <c r="N24" s="60">
        <f t="shared" ref="N24:N52" si="6">F24*5</f>
        <v>115</v>
      </c>
      <c r="O24" s="60">
        <f t="shared" ref="O24:O51" si="7">ROUND((M24+N24),2)</f>
        <v>4795.5</v>
      </c>
      <c r="P24" s="21"/>
    </row>
    <row r="25" ht="18" customHeight="1" spans="1:16">
      <c r="A25" s="21">
        <f t="shared" ref="A25:A34" si="8">ROW()-2</f>
        <v>23</v>
      </c>
      <c r="B25" s="57"/>
      <c r="C25" s="20" t="s">
        <v>54</v>
      </c>
      <c r="D25" s="20" t="s">
        <v>56</v>
      </c>
      <c r="E25" s="59">
        <v>0</v>
      </c>
      <c r="F25" s="60">
        <v>18</v>
      </c>
      <c r="G25" s="60">
        <v>198</v>
      </c>
      <c r="H25" s="58">
        <v>18.5</v>
      </c>
      <c r="I25" s="58"/>
      <c r="J25" s="58"/>
      <c r="K25" s="58"/>
      <c r="L25" s="58"/>
      <c r="M25" s="60">
        <f t="shared" ref="M25:M36" si="9">H25*(G25-I25-J25)+15*I25+H25*0.8*J25+K25-L25</f>
        <v>3663</v>
      </c>
      <c r="N25" s="60">
        <f t="shared" si="6"/>
        <v>90</v>
      </c>
      <c r="O25" s="60">
        <f t="shared" si="7"/>
        <v>3753</v>
      </c>
      <c r="P25" s="21"/>
    </row>
    <row r="26" ht="18" customHeight="1" spans="1:16">
      <c r="A26" s="21">
        <f t="shared" si="8"/>
        <v>24</v>
      </c>
      <c r="B26" s="57"/>
      <c r="C26" s="20" t="s">
        <v>54</v>
      </c>
      <c r="D26" s="20" t="s">
        <v>57</v>
      </c>
      <c r="E26" s="59">
        <v>0</v>
      </c>
      <c r="F26" s="60">
        <v>18</v>
      </c>
      <c r="G26" s="60">
        <v>198</v>
      </c>
      <c r="H26" s="58">
        <v>18.5</v>
      </c>
      <c r="I26" s="58"/>
      <c r="J26" s="58"/>
      <c r="K26" s="58"/>
      <c r="L26" s="58"/>
      <c r="M26" s="60">
        <f t="shared" si="9"/>
        <v>3663</v>
      </c>
      <c r="N26" s="60">
        <f t="shared" si="6"/>
        <v>90</v>
      </c>
      <c r="O26" s="60">
        <f t="shared" si="7"/>
        <v>3753</v>
      </c>
      <c r="P26" s="21"/>
    </row>
    <row r="27" ht="18" customHeight="1" spans="1:16">
      <c r="A27" s="21">
        <f t="shared" si="8"/>
        <v>25</v>
      </c>
      <c r="B27" s="57"/>
      <c r="C27" s="20" t="s">
        <v>54</v>
      </c>
      <c r="D27" s="20" t="s">
        <v>58</v>
      </c>
      <c r="E27" s="59">
        <v>0</v>
      </c>
      <c r="F27" s="60">
        <v>22</v>
      </c>
      <c r="G27" s="60">
        <v>241</v>
      </c>
      <c r="H27" s="58">
        <v>18.5</v>
      </c>
      <c r="I27" s="58"/>
      <c r="J27" s="58"/>
      <c r="K27" s="58"/>
      <c r="L27" s="58"/>
      <c r="M27" s="60">
        <f t="shared" si="9"/>
        <v>4458.5</v>
      </c>
      <c r="N27" s="60">
        <f t="shared" si="6"/>
        <v>110</v>
      </c>
      <c r="O27" s="60">
        <f t="shared" si="7"/>
        <v>4568.5</v>
      </c>
      <c r="P27" s="21"/>
    </row>
    <row r="28" ht="18" customHeight="1" spans="1:16">
      <c r="A28" s="21">
        <f t="shared" si="8"/>
        <v>26</v>
      </c>
      <c r="B28" s="57"/>
      <c r="C28" s="20" t="s">
        <v>54</v>
      </c>
      <c r="D28" s="20" t="s">
        <v>59</v>
      </c>
      <c r="E28" s="62" t="s">
        <v>60</v>
      </c>
      <c r="F28" s="60">
        <v>18.5</v>
      </c>
      <c r="G28" s="60">
        <v>208</v>
      </c>
      <c r="H28" s="58">
        <v>18.5</v>
      </c>
      <c r="I28" s="58"/>
      <c r="J28" s="58"/>
      <c r="K28" s="58"/>
      <c r="L28" s="58"/>
      <c r="M28" s="60">
        <f t="shared" si="9"/>
        <v>3848</v>
      </c>
      <c r="N28" s="60">
        <f t="shared" si="6"/>
        <v>92.5</v>
      </c>
      <c r="O28" s="60">
        <f t="shared" si="7"/>
        <v>3940.5</v>
      </c>
      <c r="P28" s="21"/>
    </row>
    <row r="29" ht="18" customHeight="1" spans="1:16">
      <c r="A29" s="21">
        <f t="shared" si="8"/>
        <v>27</v>
      </c>
      <c r="B29" s="57"/>
      <c r="C29" s="20" t="s">
        <v>54</v>
      </c>
      <c r="D29" s="20" t="s">
        <v>61</v>
      </c>
      <c r="E29" s="63" t="s">
        <v>24</v>
      </c>
      <c r="F29" s="60">
        <v>20</v>
      </c>
      <c r="G29" s="60">
        <v>224.5</v>
      </c>
      <c r="H29" s="58">
        <v>18.5</v>
      </c>
      <c r="I29" s="58"/>
      <c r="J29" s="58"/>
      <c r="K29" s="58"/>
      <c r="L29" s="58"/>
      <c r="M29" s="60">
        <f t="shared" si="9"/>
        <v>4153.25</v>
      </c>
      <c r="N29" s="60">
        <f t="shared" si="6"/>
        <v>100</v>
      </c>
      <c r="O29" s="60">
        <f t="shared" si="7"/>
        <v>4253.25</v>
      </c>
      <c r="P29" s="21"/>
    </row>
    <row r="30" ht="18" customHeight="1" spans="1:16">
      <c r="A30" s="21">
        <f t="shared" si="8"/>
        <v>28</v>
      </c>
      <c r="B30" s="57"/>
      <c r="C30" s="20" t="s">
        <v>54</v>
      </c>
      <c r="D30" s="20" t="s">
        <v>62</v>
      </c>
      <c r="E30" s="62">
        <v>0</v>
      </c>
      <c r="F30" s="60">
        <v>23</v>
      </c>
      <c r="G30" s="60">
        <v>262</v>
      </c>
      <c r="H30" s="58">
        <v>18.5</v>
      </c>
      <c r="I30" s="58"/>
      <c r="J30" s="58"/>
      <c r="K30" s="58"/>
      <c r="L30" s="58"/>
      <c r="M30" s="60">
        <f t="shared" si="9"/>
        <v>4847</v>
      </c>
      <c r="N30" s="60">
        <f t="shared" si="6"/>
        <v>115</v>
      </c>
      <c r="O30" s="60">
        <f t="shared" si="7"/>
        <v>4962</v>
      </c>
      <c r="P30" s="21"/>
    </row>
    <row r="31" ht="18" customHeight="1" spans="1:16">
      <c r="A31" s="21">
        <f t="shared" si="8"/>
        <v>29</v>
      </c>
      <c r="B31" s="57"/>
      <c r="C31" s="20" t="s">
        <v>54</v>
      </c>
      <c r="D31" s="20" t="s">
        <v>63</v>
      </c>
      <c r="E31" s="59">
        <v>0</v>
      </c>
      <c r="F31" s="60">
        <v>23</v>
      </c>
      <c r="G31" s="60">
        <v>256</v>
      </c>
      <c r="H31" s="58">
        <v>18.5</v>
      </c>
      <c r="I31" s="58"/>
      <c r="J31" s="58"/>
      <c r="K31" s="58"/>
      <c r="L31" s="58"/>
      <c r="M31" s="60">
        <f t="shared" si="9"/>
        <v>4736</v>
      </c>
      <c r="N31" s="60">
        <f t="shared" si="6"/>
        <v>115</v>
      </c>
      <c r="O31" s="60">
        <f t="shared" si="7"/>
        <v>4851</v>
      </c>
      <c r="P31" s="21"/>
    </row>
    <row r="32" ht="18" customHeight="1" spans="1:16">
      <c r="A32" s="21">
        <f t="shared" si="8"/>
        <v>30</v>
      </c>
      <c r="B32" s="57"/>
      <c r="C32" s="20" t="s">
        <v>54</v>
      </c>
      <c r="D32" s="20" t="s">
        <v>64</v>
      </c>
      <c r="E32" s="59">
        <v>0</v>
      </c>
      <c r="F32" s="60">
        <v>23</v>
      </c>
      <c r="G32" s="60">
        <v>253</v>
      </c>
      <c r="H32" s="58">
        <v>18.5</v>
      </c>
      <c r="I32" s="58"/>
      <c r="J32" s="58"/>
      <c r="K32" s="58"/>
      <c r="L32" s="58"/>
      <c r="M32" s="60">
        <f t="shared" si="9"/>
        <v>4680.5</v>
      </c>
      <c r="N32" s="60">
        <f t="shared" si="6"/>
        <v>115</v>
      </c>
      <c r="O32" s="60">
        <f t="shared" si="7"/>
        <v>4795.5</v>
      </c>
      <c r="P32" s="21"/>
    </row>
    <row r="33" ht="18" customHeight="1" spans="1:16">
      <c r="A33" s="21">
        <f t="shared" si="8"/>
        <v>31</v>
      </c>
      <c r="B33" s="57"/>
      <c r="C33" s="20" t="s">
        <v>54</v>
      </c>
      <c r="D33" s="20" t="s">
        <v>65</v>
      </c>
      <c r="E33" s="64" t="s">
        <v>43</v>
      </c>
      <c r="F33" s="60">
        <v>22</v>
      </c>
      <c r="G33" s="60">
        <v>241</v>
      </c>
      <c r="H33" s="58">
        <v>18.5</v>
      </c>
      <c r="I33" s="58">
        <v>22</v>
      </c>
      <c r="J33" s="58"/>
      <c r="K33" s="58"/>
      <c r="L33" s="58"/>
      <c r="M33" s="60">
        <f t="shared" si="9"/>
        <v>4381.5</v>
      </c>
      <c r="N33" s="60">
        <f t="shared" si="6"/>
        <v>110</v>
      </c>
      <c r="O33" s="60">
        <f t="shared" si="7"/>
        <v>4491.5</v>
      </c>
      <c r="P33" s="21"/>
    </row>
    <row r="34" ht="18" customHeight="1" spans="1:16">
      <c r="A34" s="21">
        <f t="shared" si="8"/>
        <v>32</v>
      </c>
      <c r="B34" s="57"/>
      <c r="C34" s="20" t="s">
        <v>54</v>
      </c>
      <c r="D34" s="20" t="s">
        <v>66</v>
      </c>
      <c r="E34" s="59" t="s">
        <v>51</v>
      </c>
      <c r="F34" s="60">
        <v>8</v>
      </c>
      <c r="G34" s="60">
        <v>88</v>
      </c>
      <c r="H34" s="58">
        <v>18.5</v>
      </c>
      <c r="I34" s="58">
        <v>88</v>
      </c>
      <c r="J34" s="58"/>
      <c r="K34" s="58"/>
      <c r="L34" s="58">
        <v>-20</v>
      </c>
      <c r="M34" s="60">
        <f t="shared" si="9"/>
        <v>1340</v>
      </c>
      <c r="N34" s="60">
        <f t="shared" si="6"/>
        <v>40</v>
      </c>
      <c r="O34" s="60">
        <f t="shared" si="7"/>
        <v>1380</v>
      </c>
      <c r="P34" s="21" t="s">
        <v>53</v>
      </c>
    </row>
    <row r="35" ht="18" customHeight="1" spans="1:16">
      <c r="A35" s="21">
        <f t="shared" ref="A35:A44" si="10">ROW()-2</f>
        <v>33</v>
      </c>
      <c r="B35" s="57"/>
      <c r="C35" s="20" t="s">
        <v>67</v>
      </c>
      <c r="D35" s="20" t="s">
        <v>68</v>
      </c>
      <c r="E35" s="61" t="s">
        <v>69</v>
      </c>
      <c r="F35" s="60">
        <v>15.5</v>
      </c>
      <c r="G35" s="60">
        <v>152.5</v>
      </c>
      <c r="H35" s="58">
        <v>19.5</v>
      </c>
      <c r="I35" s="58">
        <v>125.5</v>
      </c>
      <c r="J35" s="58"/>
      <c r="K35" s="58"/>
      <c r="L35" s="58"/>
      <c r="M35" s="60">
        <f t="shared" si="9"/>
        <v>2409</v>
      </c>
      <c r="N35" s="60">
        <f t="shared" si="6"/>
        <v>77.5</v>
      </c>
      <c r="O35" s="60">
        <f t="shared" si="7"/>
        <v>2486.5</v>
      </c>
      <c r="P35" s="21"/>
    </row>
    <row r="36" ht="18" customHeight="1" spans="1:16">
      <c r="A36" s="21">
        <f t="shared" si="10"/>
        <v>34</v>
      </c>
      <c r="B36" s="57"/>
      <c r="C36" s="20" t="s">
        <v>67</v>
      </c>
      <c r="D36" s="20" t="s">
        <v>70</v>
      </c>
      <c r="E36" s="59">
        <v>0</v>
      </c>
      <c r="F36" s="60">
        <v>22</v>
      </c>
      <c r="G36" s="60">
        <v>204.5</v>
      </c>
      <c r="H36" s="58">
        <v>19.5</v>
      </c>
      <c r="I36" s="58"/>
      <c r="J36" s="58"/>
      <c r="K36" s="58"/>
      <c r="L36" s="58">
        <v>300</v>
      </c>
      <c r="M36" s="60">
        <f t="shared" si="9"/>
        <v>3687.75</v>
      </c>
      <c r="N36" s="60">
        <f t="shared" si="6"/>
        <v>110</v>
      </c>
      <c r="O36" s="60">
        <f t="shared" si="7"/>
        <v>3797.75</v>
      </c>
      <c r="P36" s="21" t="s">
        <v>71</v>
      </c>
    </row>
    <row r="37" ht="18" customHeight="1" spans="1:16">
      <c r="A37" s="21">
        <f t="shared" si="10"/>
        <v>35</v>
      </c>
      <c r="B37" s="57"/>
      <c r="C37" s="20" t="s">
        <v>67</v>
      </c>
      <c r="D37" s="20" t="s">
        <v>72</v>
      </c>
      <c r="E37" s="62" t="s">
        <v>73</v>
      </c>
      <c r="F37" s="60">
        <v>21</v>
      </c>
      <c r="G37" s="60">
        <v>194</v>
      </c>
      <c r="H37" s="58">
        <v>19.5</v>
      </c>
      <c r="I37" s="58"/>
      <c r="J37" s="58"/>
      <c r="K37" s="58"/>
      <c r="L37" s="58"/>
      <c r="M37" s="60">
        <f t="shared" ref="M37:M52" si="11">H37*(G37-I37-J37)+15*I37+H37*0.8*J37+K37-L37</f>
        <v>3783</v>
      </c>
      <c r="N37" s="60">
        <f t="shared" si="6"/>
        <v>105</v>
      </c>
      <c r="O37" s="60">
        <f t="shared" si="7"/>
        <v>3888</v>
      </c>
      <c r="P37" s="21"/>
    </row>
    <row r="38" ht="18" customHeight="1" spans="1:16">
      <c r="A38" s="21">
        <f t="shared" si="10"/>
        <v>36</v>
      </c>
      <c r="B38" s="57"/>
      <c r="C38" s="20" t="s">
        <v>67</v>
      </c>
      <c r="D38" s="20" t="s">
        <v>74</v>
      </c>
      <c r="E38" s="62">
        <v>0</v>
      </c>
      <c r="F38" s="60">
        <v>22.5</v>
      </c>
      <c r="G38" s="60">
        <v>219</v>
      </c>
      <c r="H38" s="58">
        <v>19.5</v>
      </c>
      <c r="I38" s="58"/>
      <c r="J38" s="58"/>
      <c r="K38" s="58"/>
      <c r="L38" s="58"/>
      <c r="M38" s="60">
        <f t="shared" si="11"/>
        <v>4270.5</v>
      </c>
      <c r="N38" s="60">
        <f t="shared" si="6"/>
        <v>112.5</v>
      </c>
      <c r="O38" s="60">
        <f t="shared" si="7"/>
        <v>4383</v>
      </c>
      <c r="P38" s="21"/>
    </row>
    <row r="39" ht="18" customHeight="1" spans="1:16">
      <c r="A39" s="21">
        <f t="shared" si="10"/>
        <v>37</v>
      </c>
      <c r="B39" s="57"/>
      <c r="C39" s="20" t="s">
        <v>67</v>
      </c>
      <c r="D39" s="20" t="s">
        <v>75</v>
      </c>
      <c r="E39" s="61" t="s">
        <v>76</v>
      </c>
      <c r="F39" s="60">
        <v>18</v>
      </c>
      <c r="G39" s="60">
        <v>173.5</v>
      </c>
      <c r="H39" s="58">
        <v>19.5</v>
      </c>
      <c r="I39" s="58">
        <v>20</v>
      </c>
      <c r="J39" s="58"/>
      <c r="K39" s="58"/>
      <c r="L39" s="58"/>
      <c r="M39" s="60">
        <f t="shared" si="11"/>
        <v>3293.25</v>
      </c>
      <c r="N39" s="60">
        <f t="shared" si="6"/>
        <v>90</v>
      </c>
      <c r="O39" s="60">
        <f t="shared" si="7"/>
        <v>3383.25</v>
      </c>
      <c r="P39" s="21"/>
    </row>
    <row r="40" ht="18" customHeight="1" spans="1:16">
      <c r="A40" s="21">
        <f t="shared" si="10"/>
        <v>38</v>
      </c>
      <c r="B40" s="57"/>
      <c r="C40" s="20" t="s">
        <v>77</v>
      </c>
      <c r="D40" s="20" t="s">
        <v>78</v>
      </c>
      <c r="E40" s="59">
        <v>0</v>
      </c>
      <c r="F40" s="60">
        <v>10</v>
      </c>
      <c r="G40" s="60">
        <v>106.5</v>
      </c>
      <c r="H40" s="58">
        <v>18</v>
      </c>
      <c r="I40" s="58"/>
      <c r="J40" s="58"/>
      <c r="K40" s="58"/>
      <c r="L40" s="58">
        <v>120</v>
      </c>
      <c r="M40" s="60">
        <f t="shared" si="11"/>
        <v>1797</v>
      </c>
      <c r="N40" s="60">
        <f t="shared" si="6"/>
        <v>50</v>
      </c>
      <c r="O40" s="60">
        <f t="shared" si="7"/>
        <v>1847</v>
      </c>
      <c r="P40" s="21" t="s">
        <v>19</v>
      </c>
    </row>
    <row r="41" ht="18" customHeight="1" spans="1:16">
      <c r="A41" s="21">
        <f t="shared" si="10"/>
        <v>39</v>
      </c>
      <c r="B41" s="57"/>
      <c r="C41" s="20" t="s">
        <v>77</v>
      </c>
      <c r="D41" s="20" t="s">
        <v>79</v>
      </c>
      <c r="E41" s="59">
        <v>0</v>
      </c>
      <c r="F41" s="60">
        <v>20</v>
      </c>
      <c r="G41" s="60">
        <v>214.5</v>
      </c>
      <c r="H41" s="58">
        <v>18</v>
      </c>
      <c r="I41" s="58"/>
      <c r="J41" s="58"/>
      <c r="K41" s="58"/>
      <c r="L41" s="58"/>
      <c r="M41" s="60">
        <f t="shared" si="11"/>
        <v>3861</v>
      </c>
      <c r="N41" s="60">
        <f t="shared" si="6"/>
        <v>100</v>
      </c>
      <c r="O41" s="60">
        <f t="shared" si="7"/>
        <v>3961</v>
      </c>
      <c r="P41" s="21"/>
    </row>
    <row r="42" ht="18" customHeight="1" spans="1:16">
      <c r="A42" s="21">
        <f t="shared" si="10"/>
        <v>40</v>
      </c>
      <c r="B42" s="57"/>
      <c r="C42" s="20" t="s">
        <v>77</v>
      </c>
      <c r="D42" s="20" t="s">
        <v>80</v>
      </c>
      <c r="E42" s="59">
        <v>0</v>
      </c>
      <c r="F42" s="60">
        <v>10</v>
      </c>
      <c r="G42" s="60">
        <v>108</v>
      </c>
      <c r="H42" s="58">
        <v>18</v>
      </c>
      <c r="I42" s="58"/>
      <c r="J42" s="58"/>
      <c r="K42" s="58"/>
      <c r="L42" s="58">
        <v>120</v>
      </c>
      <c r="M42" s="60">
        <f t="shared" si="11"/>
        <v>1824</v>
      </c>
      <c r="N42" s="60">
        <f t="shared" si="6"/>
        <v>50</v>
      </c>
      <c r="O42" s="60">
        <f t="shared" si="7"/>
        <v>1874</v>
      </c>
      <c r="P42" s="21" t="s">
        <v>19</v>
      </c>
    </row>
    <row r="43" ht="18" customHeight="1" spans="1:16">
      <c r="A43" s="21">
        <f t="shared" si="10"/>
        <v>41</v>
      </c>
      <c r="B43" s="57"/>
      <c r="C43" s="20" t="s">
        <v>77</v>
      </c>
      <c r="D43" s="20" t="s">
        <v>81</v>
      </c>
      <c r="E43" s="62" t="s">
        <v>82</v>
      </c>
      <c r="F43" s="60">
        <v>22.5</v>
      </c>
      <c r="G43" s="60">
        <v>244.5</v>
      </c>
      <c r="H43" s="58">
        <v>18</v>
      </c>
      <c r="I43" s="58"/>
      <c r="J43" s="58"/>
      <c r="K43" s="58"/>
      <c r="L43" s="58"/>
      <c r="M43" s="60">
        <f t="shared" si="11"/>
        <v>4401</v>
      </c>
      <c r="N43" s="60">
        <f t="shared" si="6"/>
        <v>112.5</v>
      </c>
      <c r="O43" s="60">
        <f t="shared" si="7"/>
        <v>4513.5</v>
      </c>
      <c r="P43" s="21"/>
    </row>
    <row r="44" ht="18" customHeight="1" spans="1:16">
      <c r="A44" s="21">
        <f t="shared" si="10"/>
        <v>42</v>
      </c>
      <c r="B44" s="57"/>
      <c r="C44" s="20" t="s">
        <v>77</v>
      </c>
      <c r="D44" s="20" t="s">
        <v>83</v>
      </c>
      <c r="E44" s="62" t="s">
        <v>84</v>
      </c>
      <c r="F44" s="60">
        <v>24</v>
      </c>
      <c r="G44" s="60">
        <v>261</v>
      </c>
      <c r="H44" s="58">
        <v>18</v>
      </c>
      <c r="I44" s="58"/>
      <c r="J44" s="58"/>
      <c r="K44" s="58"/>
      <c r="L44" s="58"/>
      <c r="M44" s="60">
        <f t="shared" si="11"/>
        <v>4698</v>
      </c>
      <c r="N44" s="60">
        <f t="shared" si="6"/>
        <v>120</v>
      </c>
      <c r="O44" s="60">
        <f t="shared" si="7"/>
        <v>4818</v>
      </c>
      <c r="P44" s="21"/>
    </row>
    <row r="45" ht="18" customHeight="1" spans="1:16">
      <c r="A45" s="21">
        <f t="shared" ref="A45:A52" si="12">ROW()-2</f>
        <v>43</v>
      </c>
      <c r="B45" s="57"/>
      <c r="C45" s="20" t="s">
        <v>77</v>
      </c>
      <c r="D45" s="20" t="s">
        <v>85</v>
      </c>
      <c r="E45" s="59">
        <v>0</v>
      </c>
      <c r="F45" s="60">
        <v>23</v>
      </c>
      <c r="G45" s="60">
        <v>249</v>
      </c>
      <c r="H45" s="58">
        <v>18</v>
      </c>
      <c r="I45" s="58"/>
      <c r="J45" s="58"/>
      <c r="K45" s="58"/>
      <c r="L45" s="58"/>
      <c r="M45" s="60">
        <f t="shared" si="11"/>
        <v>4482</v>
      </c>
      <c r="N45" s="60">
        <f t="shared" si="6"/>
        <v>115</v>
      </c>
      <c r="O45" s="60">
        <f t="shared" si="7"/>
        <v>4597</v>
      </c>
      <c r="P45" s="21"/>
    </row>
    <row r="46" ht="18" customHeight="1" spans="1:16">
      <c r="A46" s="21">
        <f t="shared" si="12"/>
        <v>44</v>
      </c>
      <c r="B46" s="57"/>
      <c r="C46" s="20" t="s">
        <v>77</v>
      </c>
      <c r="D46" s="20" t="s">
        <v>86</v>
      </c>
      <c r="E46" s="59" t="s">
        <v>87</v>
      </c>
      <c r="F46" s="60">
        <v>17.5</v>
      </c>
      <c r="G46" s="60">
        <v>191.5</v>
      </c>
      <c r="H46" s="58">
        <v>18</v>
      </c>
      <c r="I46" s="58">
        <v>125.5</v>
      </c>
      <c r="J46" s="58"/>
      <c r="K46" s="58"/>
      <c r="L46" s="58"/>
      <c r="M46" s="60">
        <f t="shared" si="11"/>
        <v>3070.5</v>
      </c>
      <c r="N46" s="60">
        <f t="shared" si="6"/>
        <v>87.5</v>
      </c>
      <c r="O46" s="60">
        <f t="shared" si="7"/>
        <v>3158</v>
      </c>
      <c r="P46" s="21"/>
    </row>
    <row r="47" ht="18" customHeight="1" spans="1:16">
      <c r="A47" s="21">
        <f t="shared" si="12"/>
        <v>45</v>
      </c>
      <c r="B47" s="57"/>
      <c r="C47" s="20" t="s">
        <v>77</v>
      </c>
      <c r="D47" s="20" t="s">
        <v>88</v>
      </c>
      <c r="E47" s="59" t="s">
        <v>89</v>
      </c>
      <c r="F47" s="60">
        <v>13</v>
      </c>
      <c r="G47" s="60">
        <v>141</v>
      </c>
      <c r="H47" s="58">
        <v>18</v>
      </c>
      <c r="I47" s="58">
        <v>141</v>
      </c>
      <c r="J47" s="58"/>
      <c r="K47" s="58"/>
      <c r="L47" s="58"/>
      <c r="M47" s="60">
        <f t="shared" si="11"/>
        <v>2115</v>
      </c>
      <c r="N47" s="60">
        <f t="shared" si="6"/>
        <v>65</v>
      </c>
      <c r="O47" s="60">
        <f t="shared" si="7"/>
        <v>2180</v>
      </c>
      <c r="P47" s="21"/>
    </row>
    <row r="48" ht="18" customHeight="1" spans="1:16">
      <c r="A48" s="21">
        <f t="shared" si="12"/>
        <v>46</v>
      </c>
      <c r="B48" s="57"/>
      <c r="C48" s="20" t="s">
        <v>77</v>
      </c>
      <c r="D48" s="20" t="s">
        <v>90</v>
      </c>
      <c r="E48" s="59" t="s">
        <v>51</v>
      </c>
      <c r="F48" s="60">
        <v>13</v>
      </c>
      <c r="G48" s="60">
        <v>141</v>
      </c>
      <c r="H48" s="58">
        <v>18</v>
      </c>
      <c r="I48" s="58">
        <v>141</v>
      </c>
      <c r="J48" s="58"/>
      <c r="K48" s="58"/>
      <c r="L48" s="58"/>
      <c r="M48" s="60">
        <f t="shared" si="11"/>
        <v>2115</v>
      </c>
      <c r="N48" s="60">
        <f t="shared" si="6"/>
        <v>65</v>
      </c>
      <c r="O48" s="60">
        <f t="shared" si="7"/>
        <v>2180</v>
      </c>
      <c r="P48" s="21"/>
    </row>
    <row r="49" ht="18" customHeight="1" spans="1:16">
      <c r="A49" s="21">
        <f t="shared" si="12"/>
        <v>47</v>
      </c>
      <c r="B49" s="57"/>
      <c r="C49" s="20" t="s">
        <v>77</v>
      </c>
      <c r="D49" s="20" t="s">
        <v>91</v>
      </c>
      <c r="E49" s="61" t="s">
        <v>92</v>
      </c>
      <c r="F49" s="60">
        <v>3</v>
      </c>
      <c r="G49" s="60">
        <v>33</v>
      </c>
      <c r="H49" s="58">
        <v>18</v>
      </c>
      <c r="I49" s="58">
        <v>33</v>
      </c>
      <c r="J49" s="58"/>
      <c r="K49" s="58"/>
      <c r="L49" s="58"/>
      <c r="M49" s="60">
        <f t="shared" si="11"/>
        <v>495</v>
      </c>
      <c r="N49" s="60">
        <f t="shared" si="6"/>
        <v>15</v>
      </c>
      <c r="O49" s="60">
        <f t="shared" si="7"/>
        <v>510</v>
      </c>
      <c r="P49" s="21"/>
    </row>
    <row r="50" ht="18" customHeight="1" spans="1:16">
      <c r="A50" s="21">
        <f t="shared" si="12"/>
        <v>48</v>
      </c>
      <c r="B50" s="57"/>
      <c r="C50" s="20" t="s">
        <v>77</v>
      </c>
      <c r="D50" s="20" t="s">
        <v>93</v>
      </c>
      <c r="E50" s="61" t="s">
        <v>94</v>
      </c>
      <c r="F50" s="60">
        <v>2</v>
      </c>
      <c r="G50" s="60">
        <v>22</v>
      </c>
      <c r="H50" s="58">
        <v>18</v>
      </c>
      <c r="I50" s="58">
        <v>22</v>
      </c>
      <c r="J50" s="58"/>
      <c r="K50" s="58"/>
      <c r="L50" s="58"/>
      <c r="M50" s="60">
        <f t="shared" si="11"/>
        <v>330</v>
      </c>
      <c r="N50" s="60">
        <f t="shared" si="6"/>
        <v>10</v>
      </c>
      <c r="O50" s="60">
        <f t="shared" si="7"/>
        <v>340</v>
      </c>
      <c r="P50" s="21"/>
    </row>
    <row r="51" ht="18" customHeight="1" spans="1:16">
      <c r="A51" s="21">
        <f t="shared" si="12"/>
        <v>49</v>
      </c>
      <c r="B51" s="57"/>
      <c r="C51" s="20" t="s">
        <v>77</v>
      </c>
      <c r="D51" s="20" t="s">
        <v>95</v>
      </c>
      <c r="E51" s="65" t="str">
        <f>VLOOKUP(D51,[2]劳务及公司临时工!$D$1:$Q$500,14,0)</f>
        <v>2021-01-05</v>
      </c>
      <c r="F51" s="60">
        <v>22.5</v>
      </c>
      <c r="G51" s="60">
        <v>238</v>
      </c>
      <c r="H51" s="58">
        <v>18</v>
      </c>
      <c r="I51" s="58"/>
      <c r="J51" s="58"/>
      <c r="K51" s="58"/>
      <c r="L51" s="58"/>
      <c r="M51" s="60">
        <f t="shared" si="11"/>
        <v>4284</v>
      </c>
      <c r="N51" s="60">
        <f t="shared" si="6"/>
        <v>112.5</v>
      </c>
      <c r="O51" s="60">
        <f>M51+N51</f>
        <v>4396.5</v>
      </c>
      <c r="P51" s="21"/>
    </row>
    <row r="52" ht="18" customHeight="1" spans="1:16">
      <c r="A52" s="21">
        <f t="shared" si="12"/>
        <v>50</v>
      </c>
      <c r="B52" s="57"/>
      <c r="C52" s="20" t="s">
        <v>96</v>
      </c>
      <c r="D52" s="20" t="s">
        <v>97</v>
      </c>
      <c r="E52" s="59">
        <v>0</v>
      </c>
      <c r="F52" s="60">
        <v>23</v>
      </c>
      <c r="G52" s="60">
        <v>259.5</v>
      </c>
      <c r="H52" s="58">
        <v>18</v>
      </c>
      <c r="I52" s="58"/>
      <c r="J52" s="58"/>
      <c r="K52" s="58"/>
      <c r="L52" s="58"/>
      <c r="M52" s="60">
        <f t="shared" si="11"/>
        <v>4671</v>
      </c>
      <c r="N52" s="60">
        <f t="shared" si="6"/>
        <v>115</v>
      </c>
      <c r="O52" s="60">
        <f>ROUND((M52+N52),2)</f>
        <v>4786</v>
      </c>
      <c r="P52" s="21"/>
    </row>
    <row r="53" ht="18" customHeight="1" spans="1:16">
      <c r="A53" s="21"/>
      <c r="B53" s="57"/>
      <c r="C53" s="20" t="s">
        <v>98</v>
      </c>
      <c r="D53" s="59"/>
      <c r="E53" s="59"/>
      <c r="F53" s="21"/>
      <c r="G53" s="21"/>
      <c r="H53" s="21"/>
      <c r="I53" s="21"/>
      <c r="J53" s="21"/>
      <c r="K53" s="21"/>
      <c r="L53" s="21"/>
      <c r="M53" s="21"/>
      <c r="N53" s="21"/>
      <c r="O53" s="60">
        <v>7600</v>
      </c>
      <c r="P53" s="21"/>
    </row>
    <row r="54" s="54" customFormat="1" ht="18" customHeight="1" spans="1:18">
      <c r="A54" s="21">
        <f>ROW()-3</f>
        <v>51</v>
      </c>
      <c r="B54" s="66" t="s">
        <v>99</v>
      </c>
      <c r="C54" s="20" t="s">
        <v>100</v>
      </c>
      <c r="D54" s="20" t="s">
        <v>101</v>
      </c>
      <c r="E54" s="67">
        <v>43637</v>
      </c>
      <c r="F54" s="60">
        <v>27.5</v>
      </c>
      <c r="G54" s="60">
        <v>307.5</v>
      </c>
      <c r="H54" s="60"/>
      <c r="I54" s="60">
        <v>0</v>
      </c>
      <c r="J54" s="60">
        <v>0</v>
      </c>
      <c r="K54" s="60">
        <v>0</v>
      </c>
      <c r="L54" s="60" t="s">
        <v>24</v>
      </c>
      <c r="M54" s="60">
        <v>5535</v>
      </c>
      <c r="N54" s="60">
        <v>137.5</v>
      </c>
      <c r="O54" s="60">
        <v>5672.5</v>
      </c>
      <c r="P54" s="21"/>
      <c r="R54" s="31"/>
    </row>
    <row r="55" ht="18" customHeight="1" spans="1:17">
      <c r="A55" s="21">
        <f t="shared" ref="A55:A64" si="13">ROW()-3</f>
        <v>52</v>
      </c>
      <c r="B55" s="68"/>
      <c r="C55" s="20" t="s">
        <v>100</v>
      </c>
      <c r="D55" s="20" t="s">
        <v>102</v>
      </c>
      <c r="E55" s="67">
        <v>43641</v>
      </c>
      <c r="F55" s="60">
        <v>25.5</v>
      </c>
      <c r="G55" s="60">
        <v>285.5</v>
      </c>
      <c r="H55" s="60"/>
      <c r="I55" s="60">
        <v>0</v>
      </c>
      <c r="J55" s="60">
        <v>0</v>
      </c>
      <c r="K55" s="60">
        <v>0</v>
      </c>
      <c r="L55" s="60" t="s">
        <v>24</v>
      </c>
      <c r="M55" s="60">
        <v>5139</v>
      </c>
      <c r="N55" s="60">
        <v>127.5</v>
      </c>
      <c r="O55" s="60">
        <v>5266.5</v>
      </c>
      <c r="P55" s="21"/>
      <c r="Q55" s="54"/>
    </row>
    <row r="56" ht="18" customHeight="1" spans="1:17">
      <c r="A56" s="21">
        <f t="shared" si="13"/>
        <v>53</v>
      </c>
      <c r="B56" s="68"/>
      <c r="C56" s="20" t="s">
        <v>100</v>
      </c>
      <c r="D56" s="20" t="s">
        <v>103</v>
      </c>
      <c r="E56" s="67">
        <v>43720</v>
      </c>
      <c r="F56" s="60">
        <v>26</v>
      </c>
      <c r="G56" s="60">
        <v>286</v>
      </c>
      <c r="H56" s="60"/>
      <c r="I56" s="60">
        <v>0</v>
      </c>
      <c r="J56" s="60">
        <v>0</v>
      </c>
      <c r="K56" s="60">
        <v>0</v>
      </c>
      <c r="L56" s="60" t="s">
        <v>24</v>
      </c>
      <c r="M56" s="60">
        <v>5148</v>
      </c>
      <c r="N56" s="60">
        <v>130</v>
      </c>
      <c r="O56" s="60">
        <v>5278</v>
      </c>
      <c r="P56" s="21"/>
      <c r="Q56" s="54"/>
    </row>
    <row r="57" ht="18" customHeight="1" spans="1:17">
      <c r="A57" s="21">
        <f t="shared" si="13"/>
        <v>54</v>
      </c>
      <c r="B57" s="68"/>
      <c r="C57" s="20" t="s">
        <v>100</v>
      </c>
      <c r="D57" s="20" t="s">
        <v>104</v>
      </c>
      <c r="E57" s="67">
        <v>43720</v>
      </c>
      <c r="F57" s="60">
        <v>27.5</v>
      </c>
      <c r="G57" s="60">
        <v>310</v>
      </c>
      <c r="H57" s="60"/>
      <c r="I57" s="60">
        <v>0</v>
      </c>
      <c r="J57" s="60">
        <v>0</v>
      </c>
      <c r="K57" s="60">
        <v>0</v>
      </c>
      <c r="L57" s="60" t="s">
        <v>24</v>
      </c>
      <c r="M57" s="60">
        <v>5580</v>
      </c>
      <c r="N57" s="60">
        <v>137.5</v>
      </c>
      <c r="O57" s="60">
        <v>5717.5</v>
      </c>
      <c r="P57" s="21" t="s">
        <v>105</v>
      </c>
      <c r="Q57" s="54"/>
    </row>
    <row r="58" ht="18" customHeight="1" spans="1:17">
      <c r="A58" s="21">
        <f t="shared" si="13"/>
        <v>55</v>
      </c>
      <c r="B58" s="68"/>
      <c r="C58" s="20" t="s">
        <v>100</v>
      </c>
      <c r="D58" s="20" t="s">
        <v>106</v>
      </c>
      <c r="E58" s="67">
        <v>43720</v>
      </c>
      <c r="F58" s="60">
        <v>22.5</v>
      </c>
      <c r="G58" s="60">
        <v>249</v>
      </c>
      <c r="H58" s="60"/>
      <c r="I58" s="60">
        <v>0</v>
      </c>
      <c r="J58" s="60">
        <v>0</v>
      </c>
      <c r="K58" s="60">
        <v>0</v>
      </c>
      <c r="L58" s="60">
        <v>50</v>
      </c>
      <c r="M58" s="60">
        <v>4432</v>
      </c>
      <c r="N58" s="60">
        <v>112.5</v>
      </c>
      <c r="O58" s="60">
        <v>4544.5</v>
      </c>
      <c r="P58" s="21"/>
      <c r="Q58" s="54"/>
    </row>
    <row r="59" ht="18" customHeight="1" spans="1:17">
      <c r="A59" s="21">
        <f t="shared" si="13"/>
        <v>56</v>
      </c>
      <c r="B59" s="68"/>
      <c r="C59" s="20" t="s">
        <v>107</v>
      </c>
      <c r="D59" s="20" t="s">
        <v>108</v>
      </c>
      <c r="E59" s="67">
        <v>43737</v>
      </c>
      <c r="F59" s="60">
        <v>25</v>
      </c>
      <c r="G59" s="60">
        <v>248</v>
      </c>
      <c r="H59" s="60"/>
      <c r="I59" s="60">
        <v>0</v>
      </c>
      <c r="J59" s="60">
        <v>0</v>
      </c>
      <c r="K59" s="60">
        <v>0</v>
      </c>
      <c r="L59" s="60" t="s">
        <v>24</v>
      </c>
      <c r="M59" s="60">
        <v>4464</v>
      </c>
      <c r="N59" s="60">
        <v>125</v>
      </c>
      <c r="O59" s="60">
        <v>4589</v>
      </c>
      <c r="P59" s="21"/>
      <c r="Q59" s="54"/>
    </row>
    <row r="60" ht="18" customHeight="1" spans="1:17">
      <c r="A60" s="21">
        <f t="shared" si="13"/>
        <v>57</v>
      </c>
      <c r="B60" s="68"/>
      <c r="C60" s="20" t="s">
        <v>100</v>
      </c>
      <c r="D60" s="20" t="s">
        <v>109</v>
      </c>
      <c r="E60" s="67">
        <v>43885</v>
      </c>
      <c r="F60" s="60">
        <v>26.5</v>
      </c>
      <c r="G60" s="60">
        <v>290.5</v>
      </c>
      <c r="H60" s="60"/>
      <c r="I60" s="60">
        <v>0</v>
      </c>
      <c r="J60" s="60">
        <v>0</v>
      </c>
      <c r="K60" s="60">
        <v>0</v>
      </c>
      <c r="L60" s="60" t="s">
        <v>24</v>
      </c>
      <c r="M60" s="60">
        <v>5229</v>
      </c>
      <c r="N60" s="60">
        <v>132.5</v>
      </c>
      <c r="O60" s="60">
        <v>5361.5</v>
      </c>
      <c r="P60" s="21"/>
      <c r="Q60" s="54"/>
    </row>
    <row r="61" ht="18" customHeight="1" spans="1:17">
      <c r="A61" s="21">
        <f t="shared" si="13"/>
        <v>58</v>
      </c>
      <c r="B61" s="68"/>
      <c r="C61" s="20" t="s">
        <v>100</v>
      </c>
      <c r="D61" s="20" t="s">
        <v>110</v>
      </c>
      <c r="E61" s="67">
        <v>43886</v>
      </c>
      <c r="F61" s="60">
        <v>25.5</v>
      </c>
      <c r="G61" s="60">
        <v>282.5</v>
      </c>
      <c r="H61" s="60"/>
      <c r="I61" s="60">
        <v>0</v>
      </c>
      <c r="J61" s="60">
        <v>0</v>
      </c>
      <c r="K61" s="60">
        <v>0</v>
      </c>
      <c r="L61" s="60" t="s">
        <v>24</v>
      </c>
      <c r="M61" s="60">
        <v>5085</v>
      </c>
      <c r="N61" s="60">
        <v>127.5</v>
      </c>
      <c r="O61" s="60">
        <v>5212.5</v>
      </c>
      <c r="P61" s="21"/>
      <c r="Q61" s="54"/>
    </row>
    <row r="62" ht="18" customHeight="1" spans="1:17">
      <c r="A62" s="21">
        <f t="shared" si="13"/>
        <v>59</v>
      </c>
      <c r="B62" s="68"/>
      <c r="C62" s="20" t="s">
        <v>107</v>
      </c>
      <c r="D62" s="20" t="s">
        <v>111</v>
      </c>
      <c r="E62" s="67">
        <v>43986</v>
      </c>
      <c r="F62" s="60">
        <v>18</v>
      </c>
      <c r="G62" s="60">
        <v>192</v>
      </c>
      <c r="H62" s="60"/>
      <c r="I62" s="60">
        <v>0</v>
      </c>
      <c r="J62" s="60">
        <v>0</v>
      </c>
      <c r="K62" s="60">
        <v>0</v>
      </c>
      <c r="L62" s="60" t="s">
        <v>24</v>
      </c>
      <c r="M62" s="60">
        <v>3456</v>
      </c>
      <c r="N62" s="60">
        <v>90</v>
      </c>
      <c r="O62" s="60">
        <v>3546</v>
      </c>
      <c r="P62" s="21" t="s">
        <v>112</v>
      </c>
      <c r="Q62" s="54"/>
    </row>
    <row r="63" ht="18" customHeight="1" spans="1:17">
      <c r="A63" s="21">
        <f t="shared" si="13"/>
        <v>60</v>
      </c>
      <c r="B63" s="68"/>
      <c r="C63" s="20" t="s">
        <v>100</v>
      </c>
      <c r="D63" s="20" t="s">
        <v>113</v>
      </c>
      <c r="E63" s="67">
        <v>44123</v>
      </c>
      <c r="F63" s="60">
        <v>26.5</v>
      </c>
      <c r="G63" s="60">
        <v>280.5</v>
      </c>
      <c r="H63" s="60"/>
      <c r="I63" s="60">
        <v>0</v>
      </c>
      <c r="J63" s="60">
        <v>0</v>
      </c>
      <c r="K63" s="60">
        <v>0</v>
      </c>
      <c r="L63" s="60" t="s">
        <v>24</v>
      </c>
      <c r="M63" s="60">
        <v>5049</v>
      </c>
      <c r="N63" s="60">
        <v>132.5</v>
      </c>
      <c r="O63" s="60">
        <v>5181.5</v>
      </c>
      <c r="P63" s="21"/>
      <c r="Q63" s="54"/>
    </row>
    <row r="64" ht="18" customHeight="1" spans="1:17">
      <c r="A64" s="21">
        <f t="shared" si="13"/>
        <v>61</v>
      </c>
      <c r="B64" s="68"/>
      <c r="C64" s="20" t="s">
        <v>107</v>
      </c>
      <c r="D64" s="20" t="s">
        <v>114</v>
      </c>
      <c r="E64" s="67">
        <v>44256</v>
      </c>
      <c r="F64" s="60">
        <v>22</v>
      </c>
      <c r="G64" s="60">
        <v>242.5</v>
      </c>
      <c r="H64" s="60"/>
      <c r="I64" s="60">
        <v>0</v>
      </c>
      <c r="J64" s="60">
        <v>0</v>
      </c>
      <c r="K64" s="60">
        <v>0</v>
      </c>
      <c r="L64" s="60" t="s">
        <v>24</v>
      </c>
      <c r="M64" s="60">
        <v>4365</v>
      </c>
      <c r="N64" s="60">
        <v>110</v>
      </c>
      <c r="O64" s="60">
        <v>4475</v>
      </c>
      <c r="P64" s="21"/>
      <c r="Q64" s="54"/>
    </row>
    <row r="65" ht="18" customHeight="1" spans="1:17">
      <c r="A65" s="21">
        <f t="shared" ref="A65:A74" si="14">ROW()-3</f>
        <v>62</v>
      </c>
      <c r="B65" s="68"/>
      <c r="C65" s="20" t="s">
        <v>100</v>
      </c>
      <c r="D65" s="20" t="s">
        <v>115</v>
      </c>
      <c r="E65" s="67">
        <v>44258</v>
      </c>
      <c r="F65" s="60">
        <v>26</v>
      </c>
      <c r="G65" s="60">
        <v>278</v>
      </c>
      <c r="H65" s="60"/>
      <c r="I65" s="60">
        <v>0</v>
      </c>
      <c r="J65" s="60">
        <v>0</v>
      </c>
      <c r="K65" s="60">
        <v>0</v>
      </c>
      <c r="L65" s="60" t="s">
        <v>24</v>
      </c>
      <c r="M65" s="60">
        <v>5004</v>
      </c>
      <c r="N65" s="60">
        <v>130</v>
      </c>
      <c r="O65" s="60">
        <v>5134</v>
      </c>
      <c r="P65" s="21"/>
      <c r="Q65" s="54"/>
    </row>
    <row r="66" ht="18" customHeight="1" spans="1:17">
      <c r="A66" s="21">
        <f t="shared" si="14"/>
        <v>63</v>
      </c>
      <c r="B66" s="68"/>
      <c r="C66" s="20" t="s">
        <v>100</v>
      </c>
      <c r="D66" s="20" t="s">
        <v>116</v>
      </c>
      <c r="E66" s="67">
        <v>44258</v>
      </c>
      <c r="F66" s="60">
        <v>28</v>
      </c>
      <c r="G66" s="60">
        <v>312</v>
      </c>
      <c r="H66" s="60"/>
      <c r="I66" s="60">
        <v>0</v>
      </c>
      <c r="J66" s="60">
        <v>0</v>
      </c>
      <c r="K66" s="60">
        <v>0</v>
      </c>
      <c r="L66" s="60" t="s">
        <v>24</v>
      </c>
      <c r="M66" s="60">
        <v>5616</v>
      </c>
      <c r="N66" s="60">
        <v>140</v>
      </c>
      <c r="O66" s="60">
        <v>5756</v>
      </c>
      <c r="P66" s="21"/>
      <c r="Q66" s="54"/>
    </row>
    <row r="67" ht="18" customHeight="1" spans="1:17">
      <c r="A67" s="21">
        <f t="shared" si="14"/>
        <v>64</v>
      </c>
      <c r="B67" s="68"/>
      <c r="C67" s="20" t="s">
        <v>117</v>
      </c>
      <c r="D67" s="20" t="s">
        <v>118</v>
      </c>
      <c r="E67" s="67">
        <v>44259</v>
      </c>
      <c r="F67" s="60">
        <v>20.5</v>
      </c>
      <c r="G67" s="60">
        <v>200</v>
      </c>
      <c r="H67" s="60"/>
      <c r="I67" s="60">
        <v>0</v>
      </c>
      <c r="J67" s="60">
        <v>8.5</v>
      </c>
      <c r="K67" s="60">
        <v>0</v>
      </c>
      <c r="L67" s="60" t="s">
        <v>24</v>
      </c>
      <c r="M67" s="60">
        <v>3569.4</v>
      </c>
      <c r="N67" s="60">
        <v>102.5</v>
      </c>
      <c r="O67" s="60">
        <v>3671.9</v>
      </c>
      <c r="P67" s="21" t="s">
        <v>9</v>
      </c>
      <c r="Q67" s="54"/>
    </row>
    <row r="68" ht="18" customHeight="1" spans="1:17">
      <c r="A68" s="21">
        <f t="shared" si="14"/>
        <v>65</v>
      </c>
      <c r="B68" s="68"/>
      <c r="C68" s="20" t="s">
        <v>100</v>
      </c>
      <c r="D68" s="20" t="s">
        <v>119</v>
      </c>
      <c r="E68" s="67">
        <v>44271</v>
      </c>
      <c r="F68" s="60">
        <v>27</v>
      </c>
      <c r="G68" s="60">
        <v>285</v>
      </c>
      <c r="H68" s="60"/>
      <c r="I68" s="60">
        <v>0</v>
      </c>
      <c r="J68" s="60">
        <v>0</v>
      </c>
      <c r="K68" s="60">
        <v>0</v>
      </c>
      <c r="L68" s="60" t="s">
        <v>24</v>
      </c>
      <c r="M68" s="60">
        <v>5130</v>
      </c>
      <c r="N68" s="60">
        <v>135</v>
      </c>
      <c r="O68" s="60">
        <v>5265</v>
      </c>
      <c r="P68" s="21"/>
      <c r="Q68" s="54"/>
    </row>
    <row r="69" ht="18" customHeight="1" spans="1:17">
      <c r="A69" s="21">
        <f t="shared" si="14"/>
        <v>66</v>
      </c>
      <c r="B69" s="68"/>
      <c r="C69" s="20" t="s">
        <v>100</v>
      </c>
      <c r="D69" s="20" t="s">
        <v>120</v>
      </c>
      <c r="E69" s="70">
        <v>44272</v>
      </c>
      <c r="F69" s="60">
        <v>28</v>
      </c>
      <c r="G69" s="60">
        <v>297</v>
      </c>
      <c r="H69" s="60"/>
      <c r="I69" s="60">
        <v>0</v>
      </c>
      <c r="J69" s="60">
        <v>0</v>
      </c>
      <c r="K69" s="60">
        <v>0</v>
      </c>
      <c r="L69" s="60" t="s">
        <v>24</v>
      </c>
      <c r="M69" s="60">
        <v>5346</v>
      </c>
      <c r="N69" s="60">
        <v>140</v>
      </c>
      <c r="O69" s="60">
        <v>5486</v>
      </c>
      <c r="P69" s="21"/>
      <c r="Q69" s="54"/>
    </row>
    <row r="70" ht="18" customHeight="1" spans="1:17">
      <c r="A70" s="21">
        <f t="shared" si="14"/>
        <v>67</v>
      </c>
      <c r="B70" s="68"/>
      <c r="C70" s="20" t="s">
        <v>100</v>
      </c>
      <c r="D70" s="20" t="s">
        <v>121</v>
      </c>
      <c r="E70" s="71">
        <v>44285</v>
      </c>
      <c r="F70" s="60">
        <v>21.5</v>
      </c>
      <c r="G70" s="60">
        <v>220.5</v>
      </c>
      <c r="H70" s="60"/>
      <c r="I70" s="60">
        <v>0</v>
      </c>
      <c r="J70" s="60">
        <v>0</v>
      </c>
      <c r="K70" s="60">
        <v>0</v>
      </c>
      <c r="L70" s="60">
        <v>150</v>
      </c>
      <c r="M70" s="60">
        <v>3819</v>
      </c>
      <c r="N70" s="60">
        <v>107.5</v>
      </c>
      <c r="O70" s="60">
        <v>3926.5</v>
      </c>
      <c r="P70" s="21" t="s">
        <v>105</v>
      </c>
      <c r="Q70" s="54"/>
    </row>
    <row r="71" ht="18" customHeight="1" spans="1:17">
      <c r="A71" s="21">
        <f t="shared" si="14"/>
        <v>68</v>
      </c>
      <c r="B71" s="68"/>
      <c r="C71" s="20" t="s">
        <v>117</v>
      </c>
      <c r="D71" s="20" t="s">
        <v>122</v>
      </c>
      <c r="E71" s="67">
        <v>44288</v>
      </c>
      <c r="F71" s="60">
        <v>17.5</v>
      </c>
      <c r="G71" s="60">
        <v>165</v>
      </c>
      <c r="H71" s="60"/>
      <c r="I71" s="60">
        <v>0</v>
      </c>
      <c r="J71" s="60">
        <v>0</v>
      </c>
      <c r="K71" s="60">
        <v>0</v>
      </c>
      <c r="L71" s="60" t="s">
        <v>24</v>
      </c>
      <c r="M71" s="60">
        <v>2970</v>
      </c>
      <c r="N71" s="60">
        <v>87.5</v>
      </c>
      <c r="O71" s="60">
        <v>3057.5</v>
      </c>
      <c r="P71" s="21" t="s">
        <v>112</v>
      </c>
      <c r="Q71" s="54"/>
    </row>
    <row r="72" ht="18" customHeight="1" spans="1:17">
      <c r="A72" s="21">
        <f t="shared" si="14"/>
        <v>69</v>
      </c>
      <c r="B72" s="68"/>
      <c r="C72" s="20" t="s">
        <v>117</v>
      </c>
      <c r="D72" s="20" t="s">
        <v>123</v>
      </c>
      <c r="E72" s="67">
        <v>44289</v>
      </c>
      <c r="F72" s="60">
        <v>22</v>
      </c>
      <c r="G72" s="60">
        <v>203.5</v>
      </c>
      <c r="H72" s="60"/>
      <c r="I72" s="60">
        <v>0</v>
      </c>
      <c r="J72" s="60">
        <v>8.5</v>
      </c>
      <c r="K72" s="60">
        <v>0</v>
      </c>
      <c r="L72" s="60" t="s">
        <v>24</v>
      </c>
      <c r="M72" s="60">
        <v>3632.4</v>
      </c>
      <c r="N72" s="60">
        <v>110</v>
      </c>
      <c r="O72" s="60">
        <v>3742.4</v>
      </c>
      <c r="P72" s="21" t="s">
        <v>9</v>
      </c>
      <c r="Q72" s="54"/>
    </row>
    <row r="73" ht="18" customHeight="1" spans="1:17">
      <c r="A73" s="21">
        <f t="shared" si="14"/>
        <v>70</v>
      </c>
      <c r="B73" s="68"/>
      <c r="C73" s="20" t="s">
        <v>100</v>
      </c>
      <c r="D73" s="20" t="s">
        <v>124</v>
      </c>
      <c r="E73" s="67">
        <v>44294</v>
      </c>
      <c r="F73" s="60">
        <v>27</v>
      </c>
      <c r="G73" s="60">
        <v>288</v>
      </c>
      <c r="H73" s="60"/>
      <c r="I73" s="60">
        <v>0</v>
      </c>
      <c r="J73" s="60">
        <v>0</v>
      </c>
      <c r="K73" s="60">
        <v>0</v>
      </c>
      <c r="L73" s="60" t="s">
        <v>24</v>
      </c>
      <c r="M73" s="60">
        <v>5184</v>
      </c>
      <c r="N73" s="60">
        <v>135</v>
      </c>
      <c r="O73" s="60">
        <v>5319</v>
      </c>
      <c r="P73" s="21" t="s">
        <v>112</v>
      </c>
      <c r="Q73" s="54"/>
    </row>
    <row r="74" ht="18" customHeight="1" spans="1:17">
      <c r="A74" s="21">
        <f t="shared" si="14"/>
        <v>71</v>
      </c>
      <c r="B74" s="68"/>
      <c r="C74" s="20" t="s">
        <v>107</v>
      </c>
      <c r="D74" s="20" t="s">
        <v>125</v>
      </c>
      <c r="E74" s="70">
        <v>44299</v>
      </c>
      <c r="F74" s="60">
        <v>15</v>
      </c>
      <c r="G74" s="60">
        <v>152</v>
      </c>
      <c r="H74" s="60"/>
      <c r="I74" s="60">
        <v>0</v>
      </c>
      <c r="J74" s="60">
        <v>0</v>
      </c>
      <c r="K74" s="60">
        <v>0</v>
      </c>
      <c r="L74" s="60" t="s">
        <v>24</v>
      </c>
      <c r="M74" s="60">
        <v>2736</v>
      </c>
      <c r="N74" s="60">
        <v>75</v>
      </c>
      <c r="O74" s="60">
        <v>2811</v>
      </c>
      <c r="P74" s="21" t="s">
        <v>126</v>
      </c>
      <c r="Q74" s="54"/>
    </row>
    <row r="75" ht="18" customHeight="1" spans="1:17">
      <c r="A75" s="21">
        <f t="shared" ref="A75:A80" si="15">ROW()-3</f>
        <v>72</v>
      </c>
      <c r="B75" s="68"/>
      <c r="C75" s="20" t="s">
        <v>107</v>
      </c>
      <c r="D75" s="20" t="s">
        <v>127</v>
      </c>
      <c r="E75" s="67">
        <v>44299</v>
      </c>
      <c r="F75" s="60">
        <v>13</v>
      </c>
      <c r="G75" s="60">
        <v>141</v>
      </c>
      <c r="H75" s="60"/>
      <c r="I75" s="60">
        <v>0</v>
      </c>
      <c r="J75" s="60">
        <v>0</v>
      </c>
      <c r="K75" s="60">
        <v>0</v>
      </c>
      <c r="L75" s="60" t="s">
        <v>24</v>
      </c>
      <c r="M75" s="60">
        <v>2538</v>
      </c>
      <c r="N75" s="60">
        <v>65</v>
      </c>
      <c r="O75" s="60">
        <v>2603</v>
      </c>
      <c r="P75" s="21" t="s">
        <v>126</v>
      </c>
      <c r="Q75" s="54"/>
    </row>
    <row r="76" ht="18" customHeight="1" spans="1:17">
      <c r="A76" s="21">
        <f t="shared" si="15"/>
        <v>73</v>
      </c>
      <c r="B76" s="68"/>
      <c r="C76" s="20" t="s">
        <v>107</v>
      </c>
      <c r="D76" s="20" t="s">
        <v>128</v>
      </c>
      <c r="E76" s="67">
        <v>44303</v>
      </c>
      <c r="F76" s="60">
        <v>19</v>
      </c>
      <c r="G76" s="60">
        <v>213</v>
      </c>
      <c r="H76" s="60"/>
      <c r="I76" s="60">
        <v>0</v>
      </c>
      <c r="J76" s="60">
        <v>0</v>
      </c>
      <c r="K76" s="60">
        <v>0</v>
      </c>
      <c r="L76" s="60" t="s">
        <v>24</v>
      </c>
      <c r="M76" s="60">
        <v>3834</v>
      </c>
      <c r="N76" s="60">
        <v>95</v>
      </c>
      <c r="O76" s="60">
        <v>3929</v>
      </c>
      <c r="P76" s="21" t="s">
        <v>126</v>
      </c>
      <c r="Q76" s="54"/>
    </row>
    <row r="77" ht="18" customHeight="1" spans="1:17">
      <c r="A77" s="21">
        <f t="shared" si="15"/>
        <v>74</v>
      </c>
      <c r="B77" s="68"/>
      <c r="C77" s="20" t="s">
        <v>107</v>
      </c>
      <c r="D77" s="20" t="s">
        <v>129</v>
      </c>
      <c r="E77" s="67">
        <v>44309</v>
      </c>
      <c r="F77" s="60">
        <v>12</v>
      </c>
      <c r="G77" s="60">
        <v>134</v>
      </c>
      <c r="H77" s="60"/>
      <c r="I77" s="60">
        <v>82</v>
      </c>
      <c r="J77" s="60">
        <v>0</v>
      </c>
      <c r="K77" s="60">
        <v>0</v>
      </c>
      <c r="L77" s="60" t="s">
        <v>24</v>
      </c>
      <c r="M77" s="60">
        <v>2166</v>
      </c>
      <c r="N77" s="60">
        <v>60</v>
      </c>
      <c r="O77" s="60">
        <v>2226</v>
      </c>
      <c r="P77" s="21" t="s">
        <v>112</v>
      </c>
      <c r="Q77" s="54"/>
    </row>
    <row r="78" ht="18" customHeight="1" spans="1:17">
      <c r="A78" s="21">
        <f t="shared" si="15"/>
        <v>75</v>
      </c>
      <c r="B78" s="68"/>
      <c r="C78" s="20" t="s">
        <v>100</v>
      </c>
      <c r="D78" s="20" t="s">
        <v>130</v>
      </c>
      <c r="E78" s="70">
        <v>44310</v>
      </c>
      <c r="F78" s="60">
        <v>24.5</v>
      </c>
      <c r="G78" s="60">
        <v>259.5</v>
      </c>
      <c r="H78" s="60"/>
      <c r="I78" s="60">
        <v>85.5</v>
      </c>
      <c r="J78" s="60">
        <v>0</v>
      </c>
      <c r="K78" s="60">
        <v>0</v>
      </c>
      <c r="L78" s="60" t="s">
        <v>24</v>
      </c>
      <c r="M78" s="60">
        <v>4414.5</v>
      </c>
      <c r="N78" s="60">
        <v>122.5</v>
      </c>
      <c r="O78" s="60">
        <v>4537</v>
      </c>
      <c r="P78" s="21"/>
      <c r="Q78" s="54"/>
    </row>
    <row r="79" ht="18" customHeight="1" spans="1:17">
      <c r="A79" s="21">
        <f t="shared" si="15"/>
        <v>76</v>
      </c>
      <c r="B79" s="68"/>
      <c r="C79" s="20" t="s">
        <v>107</v>
      </c>
      <c r="D79" s="20" t="s">
        <v>131</v>
      </c>
      <c r="E79" s="67">
        <v>44311</v>
      </c>
      <c r="F79" s="60">
        <v>22</v>
      </c>
      <c r="G79" s="60">
        <v>245</v>
      </c>
      <c r="H79" s="60"/>
      <c r="I79" s="60">
        <v>98</v>
      </c>
      <c r="J79" s="60">
        <v>0</v>
      </c>
      <c r="K79" s="60">
        <v>0</v>
      </c>
      <c r="L79" s="60" t="s">
        <v>24</v>
      </c>
      <c r="M79" s="60">
        <v>4116</v>
      </c>
      <c r="N79" s="60">
        <v>110</v>
      </c>
      <c r="O79" s="60">
        <v>4226</v>
      </c>
      <c r="P79" s="21" t="s">
        <v>112</v>
      </c>
      <c r="Q79" s="54"/>
    </row>
    <row r="80" ht="18" customHeight="1" spans="1:17">
      <c r="A80" s="21">
        <f t="shared" si="15"/>
        <v>77</v>
      </c>
      <c r="B80" s="68"/>
      <c r="C80" s="20" t="s">
        <v>117</v>
      </c>
      <c r="D80" s="20" t="s">
        <v>132</v>
      </c>
      <c r="E80" s="67">
        <v>44323</v>
      </c>
      <c r="F80" s="60">
        <v>16.5</v>
      </c>
      <c r="G80" s="60">
        <v>156</v>
      </c>
      <c r="H80" s="60"/>
      <c r="I80" s="60">
        <v>143.5</v>
      </c>
      <c r="J80" s="60">
        <v>8.5</v>
      </c>
      <c r="K80" s="60">
        <v>0</v>
      </c>
      <c r="L80" s="60" t="s">
        <v>24</v>
      </c>
      <c r="M80" s="60">
        <v>2346.9</v>
      </c>
      <c r="N80" s="60">
        <v>82.5</v>
      </c>
      <c r="O80" s="60">
        <v>2429.4</v>
      </c>
      <c r="P80" s="21" t="s">
        <v>9</v>
      </c>
      <c r="Q80" s="54"/>
    </row>
    <row r="81" spans="1:16">
      <c r="A81" s="21" t="s">
        <v>133</v>
      </c>
      <c r="B81" s="21"/>
      <c r="C81" s="21"/>
      <c r="D81" s="21"/>
      <c r="E81" s="21"/>
      <c r="F81" s="60">
        <f>SUM(F3:F80)</f>
        <v>1489.5</v>
      </c>
      <c r="G81" s="60">
        <f t="shared" ref="G81:O81" si="16">SUM(G3:G80)</f>
        <v>16103</v>
      </c>
      <c r="H81" s="60"/>
      <c r="I81" s="60">
        <f t="shared" si="16"/>
        <v>1286.5</v>
      </c>
      <c r="J81" s="60">
        <f t="shared" si="16"/>
        <v>25.5</v>
      </c>
      <c r="K81" s="60">
        <f t="shared" si="16"/>
        <v>0</v>
      </c>
      <c r="L81" s="60">
        <f t="shared" si="16"/>
        <v>1868</v>
      </c>
      <c r="M81" s="60">
        <f t="shared" si="16"/>
        <v>289817.2</v>
      </c>
      <c r="N81" s="60">
        <f t="shared" si="16"/>
        <v>7447.5</v>
      </c>
      <c r="O81" s="60">
        <f t="shared" si="16"/>
        <v>304864.7</v>
      </c>
      <c r="P81" s="21"/>
    </row>
    <row r="82" ht="37" customHeight="1" spans="1:16">
      <c r="A82" s="72" t="s">
        <v>134</v>
      </c>
      <c r="B82" s="73"/>
      <c r="C82" s="74"/>
      <c r="D82" s="74"/>
      <c r="E82" s="74"/>
      <c r="F82" s="74"/>
      <c r="G82" s="74"/>
      <c r="H82" s="74"/>
      <c r="I82" s="21"/>
      <c r="J82" s="74"/>
      <c r="K82" s="74"/>
      <c r="L82" s="74"/>
      <c r="M82" s="74"/>
      <c r="N82" s="74"/>
      <c r="O82" s="74"/>
      <c r="P82" s="74"/>
    </row>
    <row r="83" spans="9:9">
      <c r="I83" s="21"/>
    </row>
    <row r="84" spans="9:9">
      <c r="I84" s="21"/>
    </row>
    <row r="85" spans="9:9">
      <c r="I85" s="21"/>
    </row>
    <row r="86" spans="9:9">
      <c r="I86" s="21"/>
    </row>
    <row r="87" spans="9:9">
      <c r="I87" s="21"/>
    </row>
    <row r="88" spans="9:9">
      <c r="I88" s="21"/>
    </row>
    <row r="89" spans="9:9">
      <c r="I89" s="21"/>
    </row>
    <row r="90" spans="2:9">
      <c r="B90" s="31"/>
      <c r="C90" s="31"/>
      <c r="D90" s="31"/>
      <c r="I90" s="20"/>
    </row>
    <row r="91" spans="2:9">
      <c r="B91" s="31"/>
      <c r="C91" s="31"/>
      <c r="D91" s="31"/>
      <c r="I91" s="75"/>
    </row>
    <row r="92" spans="2:9">
      <c r="B92" s="31"/>
      <c r="C92" s="31"/>
      <c r="D92" s="31"/>
      <c r="I92" s="20"/>
    </row>
    <row r="93" spans="2:9">
      <c r="B93" s="31"/>
      <c r="C93" s="31"/>
      <c r="D93" s="31"/>
      <c r="I93" s="20"/>
    </row>
    <row r="94" spans="2:9">
      <c r="B94" s="31"/>
      <c r="C94" s="31"/>
      <c r="D94" s="31"/>
      <c r="I94" s="21"/>
    </row>
    <row r="95" spans="2:9">
      <c r="B95" s="31"/>
      <c r="C95" s="31"/>
      <c r="D95" s="31"/>
      <c r="I95" s="21"/>
    </row>
    <row r="96" spans="2:9">
      <c r="B96" s="31"/>
      <c r="C96" s="31"/>
      <c r="D96" s="31"/>
      <c r="I96" s="21"/>
    </row>
    <row r="97" spans="2:9">
      <c r="B97" s="31"/>
      <c r="C97" s="31"/>
      <c r="D97" s="31"/>
      <c r="I97" s="21"/>
    </row>
    <row r="98" spans="2:9">
      <c r="B98" s="31"/>
      <c r="C98" s="31"/>
      <c r="D98" s="31"/>
      <c r="I98" s="21"/>
    </row>
    <row r="99" spans="2:9">
      <c r="B99" s="31"/>
      <c r="C99" s="31"/>
      <c r="D99" s="31"/>
      <c r="I99" s="21"/>
    </row>
    <row r="100" spans="2:9">
      <c r="B100" s="31"/>
      <c r="C100" s="31"/>
      <c r="D100" s="31"/>
      <c r="I100" s="21"/>
    </row>
    <row r="101" spans="9:9">
      <c r="I101" s="21"/>
    </row>
    <row r="102" spans="9:9">
      <c r="I102" s="21"/>
    </row>
    <row r="103" spans="9:9">
      <c r="I103" s="21"/>
    </row>
    <row r="104" spans="9:9">
      <c r="I104" s="21">
        <f>SUM(I7:I103)</f>
        <v>2573</v>
      </c>
    </row>
    <row r="105" spans="9:9">
      <c r="I105" s="76"/>
    </row>
    <row r="106" spans="9:9">
      <c r="I106" s="74"/>
    </row>
  </sheetData>
  <mergeCells count="5">
    <mergeCell ref="A1:P1"/>
    <mergeCell ref="A81:D81"/>
    <mergeCell ref="A82:P82"/>
    <mergeCell ref="B3:B53"/>
    <mergeCell ref="B54:B77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32" customWidth="1"/>
    <col min="2" max="2" width="10.875" style="32" customWidth="1"/>
    <col min="3" max="3" width="7.875" style="32" customWidth="1"/>
    <col min="4" max="4" width="8.5" style="32" customWidth="1"/>
    <col min="5" max="5" width="8.375" style="32" customWidth="1"/>
    <col min="6" max="6" width="8.625" style="32" customWidth="1"/>
    <col min="7" max="7" width="10.875" style="32" customWidth="1"/>
    <col min="8" max="8" width="8.875" style="32" customWidth="1"/>
    <col min="9" max="9" width="6.125" style="32" customWidth="1"/>
    <col min="10" max="10" width="8.75" style="32" customWidth="1"/>
    <col min="11" max="11" width="12.625" style="32"/>
    <col min="12" max="12" width="10.9666666666667" style="32" customWidth="1"/>
    <col min="13" max="13" width="6.5" style="32" hidden="1" customWidth="1"/>
    <col min="14" max="14" width="9.375" style="32" customWidth="1"/>
    <col min="15" max="15" width="15.975" style="33" customWidth="1"/>
    <col min="16" max="16" width="6.525" style="32" customWidth="1"/>
    <col min="17" max="17" width="12.2166666666667" style="32" hidden="1" customWidth="1"/>
    <col min="18" max="18" width="9" style="32" hidden="1" customWidth="1"/>
    <col min="19" max="19" width="12.225" style="32" hidden="1" customWidth="1"/>
    <col min="20" max="20" width="11.5" style="32" customWidth="1"/>
    <col min="21" max="16384" width="9" style="32"/>
  </cols>
  <sheetData>
    <row r="1" customHeight="1" spans="1:16">
      <c r="A1" s="34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41"/>
      <c r="P1" s="34"/>
    </row>
    <row r="2" customHeight="1" spans="1:16">
      <c r="A2" s="35" t="s">
        <v>1</v>
      </c>
      <c r="B2" s="35" t="s">
        <v>2</v>
      </c>
      <c r="C2" s="36" t="s">
        <v>136</v>
      </c>
      <c r="D2" s="36" t="s">
        <v>3</v>
      </c>
      <c r="E2" s="36" t="s">
        <v>5</v>
      </c>
      <c r="F2" s="36" t="s">
        <v>6</v>
      </c>
      <c r="G2" s="36" t="s">
        <v>8</v>
      </c>
      <c r="H2" s="36" t="s">
        <v>9</v>
      </c>
      <c r="I2" s="35" t="s">
        <v>10</v>
      </c>
      <c r="J2" s="35" t="s">
        <v>11</v>
      </c>
      <c r="K2" s="35" t="s">
        <v>12</v>
      </c>
      <c r="L2" s="35" t="s">
        <v>13</v>
      </c>
      <c r="M2" s="35" t="s">
        <v>98</v>
      </c>
      <c r="N2" s="35" t="s">
        <v>14</v>
      </c>
      <c r="O2" s="42" t="s">
        <v>15</v>
      </c>
      <c r="P2" s="35" t="s">
        <v>137</v>
      </c>
    </row>
    <row r="3" customHeight="1" spans="1:20">
      <c r="A3" s="35">
        <f>ROW()-2</f>
        <v>1</v>
      </c>
      <c r="B3" s="35" t="s">
        <v>138</v>
      </c>
      <c r="C3" s="36" t="s">
        <v>139</v>
      </c>
      <c r="D3" s="36" t="s">
        <v>140</v>
      </c>
      <c r="E3" s="36"/>
      <c r="F3" s="36"/>
      <c r="G3" s="36"/>
      <c r="H3" s="36"/>
      <c r="I3" s="35"/>
      <c r="J3" s="35"/>
      <c r="K3" s="36">
        <f t="shared" ref="K3:K24" si="0">(F3-G3-H3)*18+G3*15+H3*18*0.8+I3-J3</f>
        <v>0</v>
      </c>
      <c r="L3" s="43">
        <f t="shared" ref="L3:L24" si="1">E3*5</f>
        <v>0</v>
      </c>
      <c r="M3" s="43"/>
      <c r="N3" s="35">
        <f t="shared" ref="N3:N24" si="2">K3+L3</f>
        <v>0</v>
      </c>
      <c r="O3" s="44"/>
      <c r="P3" s="35"/>
      <c r="S3" s="32" t="str">
        <f>VLOOKUP(D3,[1]劳务临时工!C$2:P$78,14,0)</f>
        <v>2020-07-10</v>
      </c>
      <c r="T3" s="32" t="e">
        <v>#N/A</v>
      </c>
    </row>
    <row r="4" customHeight="1" spans="1:20">
      <c r="A4" s="35">
        <f>ROW()-2</f>
        <v>2</v>
      </c>
      <c r="B4" s="35" t="s">
        <v>138</v>
      </c>
      <c r="C4" s="36" t="s">
        <v>139</v>
      </c>
      <c r="D4" s="36" t="s">
        <v>81</v>
      </c>
      <c r="E4" s="36"/>
      <c r="F4" s="36"/>
      <c r="G4" s="36"/>
      <c r="H4" s="36"/>
      <c r="I4" s="35"/>
      <c r="J4" s="35"/>
      <c r="K4" s="36">
        <f t="shared" si="0"/>
        <v>0</v>
      </c>
      <c r="L4" s="43">
        <f t="shared" si="1"/>
        <v>0</v>
      </c>
      <c r="M4" s="43"/>
      <c r="N4" s="35">
        <f t="shared" si="2"/>
        <v>0</v>
      </c>
      <c r="O4" s="44"/>
      <c r="P4" s="35"/>
      <c r="S4" s="32" t="str">
        <f>VLOOKUP(D4,[1]劳务临时工!C$2:P$78,14,0)</f>
        <v>2019-04-24</v>
      </c>
      <c r="T4" s="32" t="s">
        <v>82</v>
      </c>
    </row>
    <row r="5" customFormat="1" customHeight="1" spans="1:20">
      <c r="A5" s="37">
        <f>ROW()-2</f>
        <v>3</v>
      </c>
      <c r="B5" s="37" t="s">
        <v>138</v>
      </c>
      <c r="C5" s="38" t="s">
        <v>139</v>
      </c>
      <c r="D5" s="38" t="s">
        <v>141</v>
      </c>
      <c r="E5" s="38"/>
      <c r="F5" s="38"/>
      <c r="G5" s="38"/>
      <c r="H5" s="38"/>
      <c r="I5" s="37"/>
      <c r="J5" s="37"/>
      <c r="K5" s="36">
        <f t="shared" si="0"/>
        <v>0</v>
      </c>
      <c r="L5" s="45">
        <f t="shared" si="1"/>
        <v>0</v>
      </c>
      <c r="M5" s="45"/>
      <c r="N5" s="37">
        <f t="shared" si="2"/>
        <v>0</v>
      </c>
      <c r="O5" s="46"/>
      <c r="P5" s="37"/>
      <c r="S5" s="32" t="str">
        <f>VLOOKUP(D5,[1]劳务临时工!C$2:P$78,14,0)</f>
        <v>2020-10-09</v>
      </c>
      <c r="T5" s="32" t="s">
        <v>142</v>
      </c>
    </row>
    <row r="6" customFormat="1" customHeight="1" spans="1:20">
      <c r="A6" s="37">
        <f>ROW()-2</f>
        <v>4</v>
      </c>
      <c r="B6" s="37" t="s">
        <v>138</v>
      </c>
      <c r="C6" s="38" t="s">
        <v>139</v>
      </c>
      <c r="D6" s="38" t="s">
        <v>143</v>
      </c>
      <c r="E6" s="38"/>
      <c r="F6" s="38"/>
      <c r="G6" s="38"/>
      <c r="H6" s="38"/>
      <c r="I6" s="37"/>
      <c r="J6" s="37"/>
      <c r="K6" s="36">
        <f t="shared" si="0"/>
        <v>0</v>
      </c>
      <c r="L6" s="45">
        <f t="shared" si="1"/>
        <v>0</v>
      </c>
      <c r="M6" s="45"/>
      <c r="N6" s="37">
        <f t="shared" si="2"/>
        <v>0</v>
      </c>
      <c r="O6" s="46"/>
      <c r="P6" s="37"/>
      <c r="S6" s="32" t="e">
        <f>VLOOKUP(D6,[1]劳务临时工!C$2:P$78,14,0)</f>
        <v>#N/A</v>
      </c>
      <c r="T6" s="53">
        <v>44118</v>
      </c>
    </row>
    <row r="7" customFormat="1" customHeight="1" spans="1:20">
      <c r="A7" s="35">
        <f>ROW()-2</f>
        <v>5</v>
      </c>
      <c r="B7" s="35" t="s">
        <v>144</v>
      </c>
      <c r="C7" s="36" t="s">
        <v>145</v>
      </c>
      <c r="D7" s="36" t="s">
        <v>146</v>
      </c>
      <c r="E7" s="36"/>
      <c r="F7" s="36"/>
      <c r="G7" s="36"/>
      <c r="H7" s="36"/>
      <c r="I7" s="35"/>
      <c r="J7" s="35"/>
      <c r="K7" s="36">
        <f t="shared" si="0"/>
        <v>0</v>
      </c>
      <c r="L7" s="43">
        <f t="shared" si="1"/>
        <v>0</v>
      </c>
      <c r="M7" s="43"/>
      <c r="N7" s="35">
        <f t="shared" si="2"/>
        <v>0</v>
      </c>
      <c r="O7" s="44"/>
      <c r="P7" s="35"/>
      <c r="S7" s="32" t="str">
        <f>VLOOKUP(D7,[1]劳务临时工!C$2:P$78,14,0)</f>
        <v>2020-05-11</v>
      </c>
      <c r="T7" s="32" t="s">
        <v>147</v>
      </c>
    </row>
    <row r="8" customFormat="1" customHeight="1" spans="1:20">
      <c r="A8" s="35">
        <f t="shared" ref="A8:A24" si="3">ROW()-2</f>
        <v>6</v>
      </c>
      <c r="B8" s="35" t="s">
        <v>148</v>
      </c>
      <c r="C8" s="36" t="s">
        <v>145</v>
      </c>
      <c r="D8" s="36" t="s">
        <v>149</v>
      </c>
      <c r="E8" s="36"/>
      <c r="F8" s="36"/>
      <c r="G8" s="36"/>
      <c r="H8" s="36"/>
      <c r="I8" s="35"/>
      <c r="J8" s="35"/>
      <c r="K8" s="36">
        <f t="shared" si="0"/>
        <v>0</v>
      </c>
      <c r="L8" s="43">
        <f t="shared" si="1"/>
        <v>0</v>
      </c>
      <c r="M8" s="35">
        <f>16*37+18*(J8-37)+K8-L8</f>
        <v>-74</v>
      </c>
      <c r="N8" s="35">
        <f t="shared" si="2"/>
        <v>0</v>
      </c>
      <c r="O8" s="44"/>
      <c r="P8" s="35"/>
      <c r="S8" s="32" t="str">
        <f>VLOOKUP(D8,[1]劳务临时工!C$2:P$78,14,0)</f>
        <v>2020-07-15</v>
      </c>
      <c r="T8" s="32" t="s">
        <v>150</v>
      </c>
    </row>
    <row r="9" customFormat="1" customHeight="1" spans="1:20">
      <c r="A9" s="35">
        <f t="shared" si="3"/>
        <v>7</v>
      </c>
      <c r="B9" s="35" t="s">
        <v>148</v>
      </c>
      <c r="C9" s="36" t="s">
        <v>145</v>
      </c>
      <c r="D9" s="36" t="s">
        <v>151</v>
      </c>
      <c r="E9" s="36"/>
      <c r="F9" s="36"/>
      <c r="G9" s="36"/>
      <c r="H9" s="36"/>
      <c r="I9" s="35"/>
      <c r="J9" s="35"/>
      <c r="K9" s="36">
        <f t="shared" si="0"/>
        <v>0</v>
      </c>
      <c r="L9" s="43">
        <f t="shared" si="1"/>
        <v>0</v>
      </c>
      <c r="M9" s="35"/>
      <c r="N9" s="35">
        <f t="shared" si="2"/>
        <v>0</v>
      </c>
      <c r="O9" s="44"/>
      <c r="P9" s="35"/>
      <c r="S9" s="32" t="str">
        <f>VLOOKUP(D9,[1]劳务临时工!C$2:P$78,14,0)</f>
        <v>2020-07-15</v>
      </c>
      <c r="T9" s="32" t="s">
        <v>150</v>
      </c>
    </row>
    <row r="10" customFormat="1" customHeight="1" spans="1:20">
      <c r="A10" s="35">
        <f t="shared" si="3"/>
        <v>8</v>
      </c>
      <c r="B10" s="35" t="s">
        <v>148</v>
      </c>
      <c r="C10" s="36" t="s">
        <v>145</v>
      </c>
      <c r="D10" s="36" t="s">
        <v>18</v>
      </c>
      <c r="E10" s="36"/>
      <c r="F10" s="36"/>
      <c r="G10" s="36"/>
      <c r="H10" s="36"/>
      <c r="I10" s="35"/>
      <c r="J10" s="35"/>
      <c r="K10" s="36">
        <f t="shared" si="0"/>
        <v>0</v>
      </c>
      <c r="L10" s="43">
        <f t="shared" si="1"/>
        <v>0</v>
      </c>
      <c r="M10" s="35"/>
      <c r="N10" s="35">
        <f t="shared" si="2"/>
        <v>0</v>
      </c>
      <c r="O10" s="44"/>
      <c r="P10" s="35"/>
      <c r="S10" s="32" t="str">
        <f>VLOOKUP(D10,[1]劳务临时工!C$2:P$78,14,0)</f>
        <v>2020-09-23</v>
      </c>
      <c r="T10" s="32" t="s">
        <v>152</v>
      </c>
    </row>
    <row r="11" customFormat="1" customHeight="1" spans="1:20">
      <c r="A11" s="35">
        <f t="shared" si="3"/>
        <v>9</v>
      </c>
      <c r="B11" s="35" t="s">
        <v>148</v>
      </c>
      <c r="C11" s="36" t="s">
        <v>145</v>
      </c>
      <c r="D11" s="36" t="s">
        <v>153</v>
      </c>
      <c r="E11" s="36"/>
      <c r="F11" s="36"/>
      <c r="G11" s="36"/>
      <c r="H11" s="36"/>
      <c r="I11" s="35"/>
      <c r="J11" s="35"/>
      <c r="K11" s="36">
        <f t="shared" si="0"/>
        <v>0</v>
      </c>
      <c r="L11" s="43">
        <f t="shared" si="1"/>
        <v>0</v>
      </c>
      <c r="M11" s="35"/>
      <c r="N11" s="35">
        <f t="shared" si="2"/>
        <v>0</v>
      </c>
      <c r="O11" s="44"/>
      <c r="P11" s="35"/>
      <c r="S11" s="32"/>
      <c r="T11" s="32" t="s">
        <v>154</v>
      </c>
    </row>
    <row r="12" customFormat="1" customHeight="1" spans="1:20">
      <c r="A12" s="35">
        <f t="shared" si="3"/>
        <v>10</v>
      </c>
      <c r="B12" s="35" t="s">
        <v>155</v>
      </c>
      <c r="C12" s="36" t="s">
        <v>156</v>
      </c>
      <c r="D12" s="36" t="s">
        <v>157</v>
      </c>
      <c r="E12" s="36"/>
      <c r="F12" s="36"/>
      <c r="G12" s="36"/>
      <c r="H12" s="36"/>
      <c r="I12" s="35"/>
      <c r="J12" s="35"/>
      <c r="K12" s="36">
        <f t="shared" si="0"/>
        <v>0</v>
      </c>
      <c r="L12" s="43">
        <f t="shared" si="1"/>
        <v>0</v>
      </c>
      <c r="M12" s="43"/>
      <c r="N12" s="35">
        <f t="shared" si="2"/>
        <v>0</v>
      </c>
      <c r="O12" s="44"/>
      <c r="P12" s="35"/>
      <c r="S12" s="32" t="str">
        <f>VLOOKUP(D12,[1]劳务临时工!C$2:P$78,14,0)</f>
        <v>2020-06-05</v>
      </c>
      <c r="T12" s="32" t="s">
        <v>158</v>
      </c>
    </row>
    <row r="13" customFormat="1" customHeight="1" spans="1:20">
      <c r="A13" s="35">
        <f t="shared" si="3"/>
        <v>11</v>
      </c>
      <c r="B13" s="35" t="s">
        <v>155</v>
      </c>
      <c r="C13" s="36" t="s">
        <v>156</v>
      </c>
      <c r="D13" s="36" t="s">
        <v>159</v>
      </c>
      <c r="E13" s="36"/>
      <c r="F13" s="36"/>
      <c r="G13" s="36"/>
      <c r="H13" s="36"/>
      <c r="I13" s="35"/>
      <c r="J13" s="35"/>
      <c r="K13" s="36">
        <f t="shared" si="0"/>
        <v>0</v>
      </c>
      <c r="L13" s="43">
        <f t="shared" si="1"/>
        <v>0</v>
      </c>
      <c r="M13" s="43"/>
      <c r="N13" s="35">
        <f t="shared" si="2"/>
        <v>0</v>
      </c>
      <c r="O13" s="44"/>
      <c r="P13" s="35"/>
      <c r="S13" s="32" t="str">
        <f>VLOOKUP(D13,[1]劳务临时工!C$2:P$78,14,0)</f>
        <v>2020-06-14</v>
      </c>
      <c r="T13" s="32" t="s">
        <v>160</v>
      </c>
    </row>
    <row r="14" customFormat="1" customHeight="1" spans="1:20">
      <c r="A14" s="35">
        <f t="shared" si="3"/>
        <v>12</v>
      </c>
      <c r="B14" s="35" t="s">
        <v>155</v>
      </c>
      <c r="C14" s="36" t="s">
        <v>156</v>
      </c>
      <c r="D14" s="36" t="s">
        <v>70</v>
      </c>
      <c r="E14" s="36"/>
      <c r="F14" s="36"/>
      <c r="G14" s="36"/>
      <c r="H14" s="36"/>
      <c r="I14" s="35"/>
      <c r="J14" s="35"/>
      <c r="K14" s="36">
        <f t="shared" si="0"/>
        <v>0</v>
      </c>
      <c r="L14" s="43">
        <f t="shared" si="1"/>
        <v>0</v>
      </c>
      <c r="M14" s="43"/>
      <c r="N14" s="35">
        <f t="shared" si="2"/>
        <v>0</v>
      </c>
      <c r="O14" s="44"/>
      <c r="P14" s="47"/>
      <c r="S14" s="32" t="str">
        <f>VLOOKUP(D14,[1]劳务临时工!C$2:P$78,14,0)</f>
        <v>2020-06-29</v>
      </c>
      <c r="T14" s="32" t="s">
        <v>161</v>
      </c>
    </row>
    <row r="15" customFormat="1" customHeight="1" spans="1:20">
      <c r="A15" s="35">
        <f t="shared" si="3"/>
        <v>13</v>
      </c>
      <c r="B15" s="35" t="s">
        <v>155</v>
      </c>
      <c r="C15" s="36" t="s">
        <v>156</v>
      </c>
      <c r="D15" s="36" t="s">
        <v>162</v>
      </c>
      <c r="E15" s="36"/>
      <c r="F15" s="36"/>
      <c r="G15" s="36"/>
      <c r="H15" s="36"/>
      <c r="I15" s="35"/>
      <c r="J15" s="35"/>
      <c r="K15" s="36">
        <f t="shared" si="0"/>
        <v>0</v>
      </c>
      <c r="L15" s="43">
        <f t="shared" si="1"/>
        <v>0</v>
      </c>
      <c r="M15" s="43"/>
      <c r="N15" s="35">
        <f t="shared" si="2"/>
        <v>0</v>
      </c>
      <c r="O15" s="44"/>
      <c r="P15" s="47"/>
      <c r="S15" s="32" t="e">
        <f>VLOOKUP(D15,[1]劳务临时工!C$2:P$78,14,0)</f>
        <v>#N/A</v>
      </c>
      <c r="T15" s="32" t="e">
        <v>#N/A</v>
      </c>
    </row>
    <row r="16" customFormat="1" customHeight="1" spans="1:20">
      <c r="A16" s="35">
        <f t="shared" si="3"/>
        <v>14</v>
      </c>
      <c r="B16" s="35" t="s">
        <v>155</v>
      </c>
      <c r="C16" s="36" t="s">
        <v>156</v>
      </c>
      <c r="D16" s="36" t="s">
        <v>163</v>
      </c>
      <c r="E16" s="36"/>
      <c r="F16" s="36"/>
      <c r="G16" s="36"/>
      <c r="H16" s="36"/>
      <c r="I16" s="35"/>
      <c r="J16" s="35"/>
      <c r="K16" s="36">
        <f t="shared" si="0"/>
        <v>0</v>
      </c>
      <c r="L16" s="43">
        <f t="shared" si="1"/>
        <v>0</v>
      </c>
      <c r="M16" s="43"/>
      <c r="N16" s="35">
        <f t="shared" si="2"/>
        <v>0</v>
      </c>
      <c r="O16" s="44"/>
      <c r="P16" s="47"/>
      <c r="S16" s="32"/>
      <c r="T16" s="32"/>
    </row>
    <row r="17" s="31" customFormat="1" customHeight="1" spans="1:20">
      <c r="A17" s="35">
        <f t="shared" si="3"/>
        <v>15</v>
      </c>
      <c r="B17" s="35" t="s">
        <v>155</v>
      </c>
      <c r="C17" s="36" t="s">
        <v>156</v>
      </c>
      <c r="D17" s="36" t="s">
        <v>164</v>
      </c>
      <c r="E17" s="36"/>
      <c r="F17" s="36"/>
      <c r="G17" s="36"/>
      <c r="H17" s="36"/>
      <c r="I17" s="35"/>
      <c r="J17" s="35"/>
      <c r="K17" s="36">
        <f t="shared" si="0"/>
        <v>0</v>
      </c>
      <c r="L17" s="43">
        <f t="shared" si="1"/>
        <v>0</v>
      </c>
      <c r="M17" s="43"/>
      <c r="N17" s="35">
        <f t="shared" si="2"/>
        <v>0</v>
      </c>
      <c r="O17" s="44"/>
      <c r="P17" s="47"/>
      <c r="S17" s="32" t="str">
        <f>VLOOKUP(D17,[1]劳务临时工!C$2:P$78,14,0)</f>
        <v>2020-08-26</v>
      </c>
      <c r="T17" s="32" t="e">
        <v>#N/A</v>
      </c>
    </row>
    <row r="18" customFormat="1" customHeight="1" spans="1:20">
      <c r="A18" s="35">
        <f t="shared" si="3"/>
        <v>16</v>
      </c>
      <c r="B18" s="35" t="s">
        <v>155</v>
      </c>
      <c r="C18" s="36" t="s">
        <v>156</v>
      </c>
      <c r="D18" s="36" t="s">
        <v>165</v>
      </c>
      <c r="E18" s="36"/>
      <c r="F18" s="36"/>
      <c r="G18" s="36"/>
      <c r="H18" s="36"/>
      <c r="I18" s="35"/>
      <c r="J18" s="35"/>
      <c r="K18" s="36">
        <f t="shared" si="0"/>
        <v>0</v>
      </c>
      <c r="L18" s="43">
        <f t="shared" si="1"/>
        <v>0</v>
      </c>
      <c r="M18" s="43"/>
      <c r="N18" s="35">
        <f t="shared" si="2"/>
        <v>0</v>
      </c>
      <c r="O18" s="44"/>
      <c r="P18" s="47"/>
      <c r="S18" s="32" t="str">
        <f>VLOOKUP(D18,[1]劳务临时工!C$2:P$78,14,0)</f>
        <v>2020-09-18</v>
      </c>
      <c r="T18" s="32" t="s">
        <v>166</v>
      </c>
    </row>
    <row r="19" customFormat="1" customHeight="1" spans="1:20">
      <c r="A19" s="37">
        <f t="shared" si="3"/>
        <v>17</v>
      </c>
      <c r="B19" s="37" t="s">
        <v>155</v>
      </c>
      <c r="C19" s="38" t="s">
        <v>156</v>
      </c>
      <c r="D19" s="38" t="s">
        <v>167</v>
      </c>
      <c r="E19" s="38"/>
      <c r="F19" s="38"/>
      <c r="G19" s="38"/>
      <c r="H19" s="38"/>
      <c r="I19" s="37"/>
      <c r="J19" s="37"/>
      <c r="K19" s="36">
        <f t="shared" si="0"/>
        <v>0</v>
      </c>
      <c r="L19" s="45">
        <f t="shared" si="1"/>
        <v>0</v>
      </c>
      <c r="M19" s="45"/>
      <c r="N19" s="37">
        <f t="shared" si="2"/>
        <v>0</v>
      </c>
      <c r="O19" s="46"/>
      <c r="P19" s="48"/>
      <c r="S19" s="32" t="str">
        <f>VLOOKUP(D19,[1]劳务临时工!C$2:P$78,14,0)</f>
        <v>2020-10-12</v>
      </c>
      <c r="T19" s="32" t="s">
        <v>168</v>
      </c>
    </row>
    <row r="20" customFormat="1" customHeight="1" spans="1:20">
      <c r="A20" s="37">
        <f t="shared" si="3"/>
        <v>18</v>
      </c>
      <c r="B20" s="37" t="s">
        <v>155</v>
      </c>
      <c r="C20" s="38" t="s">
        <v>156</v>
      </c>
      <c r="D20" s="38" t="s">
        <v>169</v>
      </c>
      <c r="E20" s="38"/>
      <c r="F20" s="38"/>
      <c r="G20" s="38"/>
      <c r="H20" s="38"/>
      <c r="I20" s="37"/>
      <c r="J20" s="37"/>
      <c r="K20" s="36">
        <f t="shared" si="0"/>
        <v>0</v>
      </c>
      <c r="L20" s="45">
        <f t="shared" si="1"/>
        <v>0</v>
      </c>
      <c r="M20" s="45"/>
      <c r="N20" s="37">
        <f t="shared" si="2"/>
        <v>0</v>
      </c>
      <c r="O20" s="46"/>
      <c r="P20" s="48"/>
      <c r="S20" s="32" t="str">
        <f>VLOOKUP(D20,[1]劳务临时工!C$2:P$78,14,0)</f>
        <v>2020-10-09</v>
      </c>
      <c r="T20" s="32" t="s">
        <v>142</v>
      </c>
    </row>
    <row r="21" customFormat="1" customHeight="1" spans="1:20">
      <c r="A21" s="37">
        <f t="shared" si="3"/>
        <v>19</v>
      </c>
      <c r="B21" s="37" t="s">
        <v>155</v>
      </c>
      <c r="C21" s="38" t="s">
        <v>156</v>
      </c>
      <c r="D21" s="38" t="s">
        <v>170</v>
      </c>
      <c r="E21" s="38"/>
      <c r="F21" s="38"/>
      <c r="G21" s="38"/>
      <c r="H21" s="38"/>
      <c r="I21" s="37"/>
      <c r="J21" s="37"/>
      <c r="K21" s="36">
        <f t="shared" si="0"/>
        <v>0</v>
      </c>
      <c r="L21" s="45">
        <f t="shared" si="1"/>
        <v>0</v>
      </c>
      <c r="M21" s="45"/>
      <c r="N21" s="37">
        <f t="shared" si="2"/>
        <v>0</v>
      </c>
      <c r="O21" s="46"/>
      <c r="P21" s="48"/>
      <c r="S21" s="32" t="str">
        <f>VLOOKUP(D21,[1]劳务临时工!C$2:P$78,14,0)</f>
        <v>2020-10-09</v>
      </c>
      <c r="T21" s="32" t="s">
        <v>142</v>
      </c>
    </row>
    <row r="22" customFormat="1" customHeight="1" spans="1:20">
      <c r="A22" s="35">
        <f t="shared" si="3"/>
        <v>20</v>
      </c>
      <c r="B22" s="35" t="s">
        <v>171</v>
      </c>
      <c r="C22" s="36" t="s">
        <v>156</v>
      </c>
      <c r="D22" s="36" t="s">
        <v>172</v>
      </c>
      <c r="E22" s="36"/>
      <c r="F22" s="36"/>
      <c r="G22" s="36"/>
      <c r="H22" s="36"/>
      <c r="I22" s="35"/>
      <c r="J22" s="35"/>
      <c r="K22" s="36">
        <f t="shared" si="0"/>
        <v>0</v>
      </c>
      <c r="L22" s="43">
        <f t="shared" si="1"/>
        <v>0</v>
      </c>
      <c r="M22" s="43"/>
      <c r="N22" s="35">
        <f t="shared" si="2"/>
        <v>0</v>
      </c>
      <c r="O22" s="44"/>
      <c r="P22" s="35"/>
      <c r="S22" s="32" t="str">
        <f>VLOOKUP(D22,[1]劳务临时工!C$2:P$78,14,0)</f>
        <v>2020-06-06</v>
      </c>
      <c r="T22" s="32" t="s">
        <v>173</v>
      </c>
    </row>
    <row r="23" customFormat="1" customHeight="1" spans="1:20">
      <c r="A23" s="35">
        <f t="shared" si="3"/>
        <v>21</v>
      </c>
      <c r="B23" s="35" t="s">
        <v>174</v>
      </c>
      <c r="C23" s="36" t="s">
        <v>156</v>
      </c>
      <c r="D23" s="36" t="s">
        <v>175</v>
      </c>
      <c r="E23" s="36"/>
      <c r="F23" s="36"/>
      <c r="G23" s="36"/>
      <c r="H23" s="36"/>
      <c r="I23" s="35"/>
      <c r="J23" s="35"/>
      <c r="K23" s="36">
        <f t="shared" si="0"/>
        <v>0</v>
      </c>
      <c r="L23" s="49">
        <f t="shared" si="1"/>
        <v>0</v>
      </c>
      <c r="M23" s="36">
        <f>ROUND((K23+L23),2)</f>
        <v>0</v>
      </c>
      <c r="N23" s="35">
        <f t="shared" si="2"/>
        <v>0</v>
      </c>
      <c r="O23" s="44"/>
      <c r="P23" s="35"/>
      <c r="S23" s="32"/>
      <c r="T23" s="32"/>
    </row>
    <row r="24" customFormat="1" customHeight="1" spans="1:20">
      <c r="A24" s="35">
        <f t="shared" si="3"/>
        <v>22</v>
      </c>
      <c r="B24" s="37" t="s">
        <v>174</v>
      </c>
      <c r="C24" s="38" t="s">
        <v>156</v>
      </c>
      <c r="D24" s="38" t="s">
        <v>176</v>
      </c>
      <c r="E24" s="38"/>
      <c r="F24" s="38"/>
      <c r="G24" s="38"/>
      <c r="H24" s="38"/>
      <c r="I24" s="37"/>
      <c r="J24" s="37"/>
      <c r="K24" s="36">
        <f t="shared" si="0"/>
        <v>0</v>
      </c>
      <c r="L24" s="45">
        <f t="shared" si="1"/>
        <v>0</v>
      </c>
      <c r="M24" s="45"/>
      <c r="N24" s="37">
        <f t="shared" si="2"/>
        <v>0</v>
      </c>
      <c r="O24" s="46"/>
      <c r="P24" s="35"/>
      <c r="S24" s="32"/>
      <c r="T24" s="53">
        <v>44145</v>
      </c>
    </row>
    <row r="25" customHeight="1" spans="1:16">
      <c r="A25" s="35"/>
      <c r="B25" s="35"/>
      <c r="C25" s="35"/>
      <c r="D25" s="35"/>
      <c r="E25" s="35">
        <f>SUM(E3:E24)</f>
        <v>0</v>
      </c>
      <c r="F25" s="35">
        <f>SUM(F3:F24)</f>
        <v>0</v>
      </c>
      <c r="G25" s="35"/>
      <c r="H25" s="35"/>
      <c r="I25" s="35">
        <f t="shared" ref="I25:N25" si="4">SUM(I3:I24)</f>
        <v>0</v>
      </c>
      <c r="J25" s="35">
        <f t="shared" si="4"/>
        <v>0</v>
      </c>
      <c r="K25" s="35">
        <f t="shared" si="4"/>
        <v>0</v>
      </c>
      <c r="L25" s="35">
        <f t="shared" si="4"/>
        <v>0</v>
      </c>
      <c r="M25" s="35">
        <f t="shared" si="4"/>
        <v>-74</v>
      </c>
      <c r="N25" s="35">
        <f t="shared" si="4"/>
        <v>0</v>
      </c>
      <c r="O25" s="44"/>
      <c r="P25" s="35"/>
    </row>
    <row r="26" customHeight="1" spans="1:16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50"/>
      <c r="P26" s="39"/>
    </row>
    <row r="27" customHeight="1" spans="1:1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39"/>
      <c r="M27" s="40"/>
      <c r="N27" s="40"/>
    </row>
    <row r="28" customHeight="1" spans="2:15">
      <c r="B28" s="39" t="s">
        <v>177</v>
      </c>
      <c r="C28" s="39" t="s">
        <v>178</v>
      </c>
      <c r="D28" s="39"/>
      <c r="E28" s="39"/>
      <c r="F28" s="39"/>
      <c r="G28" s="39"/>
      <c r="H28" s="39"/>
      <c r="I28" s="39" t="s">
        <v>179</v>
      </c>
      <c r="L28" s="51"/>
      <c r="M28" s="51"/>
      <c r="N28" s="51"/>
      <c r="O28" s="52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K32" sqref="K32"/>
    </sheetView>
  </sheetViews>
  <sheetFormatPr defaultColWidth="9" defaultRowHeight="16.5" outlineLevelCol="3"/>
  <cols>
    <col min="2" max="2" width="9" style="18"/>
    <col min="3" max="3" width="25.75" style="18" customWidth="1"/>
    <col min="4" max="4" width="9" style="18"/>
  </cols>
  <sheetData>
    <row r="1" ht="20" customHeight="1" spans="2:4">
      <c r="B1" s="19" t="s">
        <v>3</v>
      </c>
      <c r="C1" s="19" t="s">
        <v>180</v>
      </c>
      <c r="D1" s="19" t="s">
        <v>181</v>
      </c>
    </row>
    <row r="2" ht="20" customHeight="1" spans="2:4">
      <c r="B2" s="20" t="s">
        <v>18</v>
      </c>
      <c r="C2" s="21" t="s">
        <v>19</v>
      </c>
      <c r="D2" s="22">
        <v>120</v>
      </c>
    </row>
    <row r="3" ht="20" customHeight="1" spans="2:4">
      <c r="B3" s="23" t="s">
        <v>21</v>
      </c>
      <c r="C3" s="21" t="s">
        <v>22</v>
      </c>
      <c r="D3" s="24">
        <v>90</v>
      </c>
    </row>
    <row r="4" spans="2:4">
      <c r="B4" s="23" t="s">
        <v>23</v>
      </c>
      <c r="C4" s="21" t="s">
        <v>25</v>
      </c>
      <c r="D4" s="24">
        <v>75</v>
      </c>
    </row>
    <row r="5" spans="2:4">
      <c r="B5" s="23" t="s">
        <v>26</v>
      </c>
      <c r="C5" s="21" t="s">
        <v>27</v>
      </c>
      <c r="D5" s="24">
        <v>32</v>
      </c>
    </row>
    <row r="6" spans="2:4">
      <c r="B6" s="23" t="s">
        <v>28</v>
      </c>
      <c r="C6" s="21" t="s">
        <v>27</v>
      </c>
      <c r="D6" s="24">
        <v>40</v>
      </c>
    </row>
    <row r="7" spans="2:4">
      <c r="B7" s="23" t="s">
        <v>29</v>
      </c>
      <c r="C7" s="21" t="s">
        <v>27</v>
      </c>
      <c r="D7" s="24">
        <v>40</v>
      </c>
    </row>
    <row r="8" spans="2:4">
      <c r="B8" s="23" t="s">
        <v>30</v>
      </c>
      <c r="C8" s="21" t="s">
        <v>25</v>
      </c>
      <c r="D8" s="24">
        <v>70</v>
      </c>
    </row>
    <row r="9" spans="2:4">
      <c r="B9" s="23" t="s">
        <v>31</v>
      </c>
      <c r="C9" s="21" t="s">
        <v>32</v>
      </c>
      <c r="D9" s="24">
        <v>13</v>
      </c>
    </row>
    <row r="10" spans="2:4">
      <c r="B10" s="23" t="s">
        <v>33</v>
      </c>
      <c r="C10" s="21" t="s">
        <v>32</v>
      </c>
      <c r="D10" s="24">
        <v>10</v>
      </c>
    </row>
    <row r="11" spans="2:4">
      <c r="B11" s="23" t="s">
        <v>34</v>
      </c>
      <c r="C11" s="21" t="s">
        <v>32</v>
      </c>
      <c r="D11" s="24">
        <v>6</v>
      </c>
    </row>
    <row r="12" spans="2:4">
      <c r="B12" s="23" t="s">
        <v>35</v>
      </c>
      <c r="C12" s="21" t="s">
        <v>32</v>
      </c>
      <c r="D12" s="24">
        <v>5</v>
      </c>
    </row>
    <row r="13" spans="2:4">
      <c r="B13" s="23" t="s">
        <v>37</v>
      </c>
      <c r="C13" s="21" t="s">
        <v>32</v>
      </c>
      <c r="D13" s="24">
        <v>27</v>
      </c>
    </row>
    <row r="14" spans="2:4">
      <c r="B14" s="23" t="s">
        <v>38</v>
      </c>
      <c r="C14" s="21" t="s">
        <v>32</v>
      </c>
      <c r="D14" s="24">
        <v>6</v>
      </c>
    </row>
    <row r="15" spans="2:4">
      <c r="B15" s="25" t="s">
        <v>41</v>
      </c>
      <c r="C15" s="21" t="s">
        <v>32</v>
      </c>
      <c r="D15" s="24">
        <v>20</v>
      </c>
    </row>
    <row r="16" spans="2:4">
      <c r="B16" s="25" t="s">
        <v>42</v>
      </c>
      <c r="C16" s="21" t="s">
        <v>44</v>
      </c>
      <c r="D16" s="24">
        <v>100</v>
      </c>
    </row>
    <row r="17" spans="2:4">
      <c r="B17" s="25" t="s">
        <v>45</v>
      </c>
      <c r="C17" s="21" t="s">
        <v>47</v>
      </c>
      <c r="D17" s="24">
        <v>510</v>
      </c>
    </row>
    <row r="18" spans="2:4">
      <c r="B18" s="25" t="s">
        <v>48</v>
      </c>
      <c r="C18" s="21" t="s">
        <v>32</v>
      </c>
      <c r="D18" s="24">
        <v>4</v>
      </c>
    </row>
    <row r="19" spans="2:4">
      <c r="B19" s="23" t="s">
        <v>52</v>
      </c>
      <c r="C19" s="21" t="s">
        <v>53</v>
      </c>
      <c r="D19" s="24">
        <v>-20</v>
      </c>
    </row>
    <row r="20" spans="2:4">
      <c r="B20" s="23" t="s">
        <v>66</v>
      </c>
      <c r="C20" s="21" t="s">
        <v>53</v>
      </c>
      <c r="D20" s="22">
        <v>-20</v>
      </c>
    </row>
    <row r="21" spans="2:4">
      <c r="B21" s="23" t="s">
        <v>70</v>
      </c>
      <c r="C21" s="21" t="s">
        <v>71</v>
      </c>
      <c r="D21" s="22">
        <v>300</v>
      </c>
    </row>
    <row r="22" spans="2:4">
      <c r="B22" s="23" t="s">
        <v>78</v>
      </c>
      <c r="C22" s="21" t="s">
        <v>19</v>
      </c>
      <c r="D22" s="22">
        <v>120</v>
      </c>
    </row>
    <row r="23" spans="2:4">
      <c r="B23" s="23" t="s">
        <v>80</v>
      </c>
      <c r="C23" s="21" t="s">
        <v>19</v>
      </c>
      <c r="D23" s="22">
        <v>120</v>
      </c>
    </row>
    <row r="24" spans="2:4">
      <c r="B24" s="19" t="s">
        <v>133</v>
      </c>
      <c r="C24" s="19"/>
      <c r="D24" s="26">
        <f>SUM(D2:D23)</f>
        <v>1668</v>
      </c>
    </row>
    <row r="27" ht="13.5" spans="2:4">
      <c r="B27" s="27" t="s">
        <v>3</v>
      </c>
      <c r="C27" s="27" t="s">
        <v>180</v>
      </c>
      <c r="D27" s="27" t="s">
        <v>181</v>
      </c>
    </row>
    <row r="28" ht="13.5" spans="2:4">
      <c r="B28" s="28" t="s">
        <v>106</v>
      </c>
      <c r="C28" s="29" t="s">
        <v>105</v>
      </c>
      <c r="D28" s="28">
        <v>50</v>
      </c>
    </row>
    <row r="29" ht="13.5" spans="2:4">
      <c r="B29" s="28" t="s">
        <v>121</v>
      </c>
      <c r="C29" s="29" t="s">
        <v>105</v>
      </c>
      <c r="D29" s="28">
        <v>150</v>
      </c>
    </row>
    <row r="30" ht="13.5" spans="2:4">
      <c r="B30" s="28"/>
      <c r="C30" s="29"/>
      <c r="D30" s="28"/>
    </row>
    <row r="31" ht="13.5" spans="2:4">
      <c r="B31" s="30"/>
      <c r="C31" s="30"/>
      <c r="D31" s="30"/>
    </row>
    <row r="32" spans="1:4">
      <c r="A32" s="18"/>
      <c r="D32" s="18">
        <f>SUM(D28:D31)</f>
        <v>200</v>
      </c>
    </row>
  </sheetData>
  <conditionalFormatting sqref="B2:B18">
    <cfRule type="duplicateValues" dxfId="0" priority="7"/>
    <cfRule type="duplicateValues" dxfId="0" priority="8"/>
  </conditionalFormatting>
  <conditionalFormatting sqref="B19:B23">
    <cfRule type="duplicateValues" dxfId="0" priority="4"/>
    <cfRule type="duplicateValues" dxfId="0" priority="3"/>
  </conditionalFormatting>
  <conditionalFormatting sqref="B28:B30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workbookViewId="0">
      <selection activeCell="AM36" sqref="AM36"/>
    </sheetView>
  </sheetViews>
  <sheetFormatPr defaultColWidth="9" defaultRowHeight="15" customHeight="1"/>
  <cols>
    <col min="1" max="1" width="3.875" style="1" customWidth="1"/>
    <col min="2" max="2" width="6.375" style="1" customWidth="1"/>
    <col min="3" max="3" width="7.5" style="1" customWidth="1"/>
    <col min="4" max="4" width="8.125" style="1" customWidth="1"/>
    <col min="5" max="5" width="8" style="1" customWidth="1"/>
    <col min="6" max="36" width="3.25" style="1" customWidth="1"/>
    <col min="37" max="38" width="9" style="1"/>
    <col min="39" max="40" width="12.625" style="1"/>
    <col min="41" max="16384" width="9" style="1"/>
  </cols>
  <sheetData>
    <row r="1" s="1" customFormat="1" ht="22.5" customHeight="1" spans="1:36">
      <c r="A1" s="2" t="s">
        <v>1</v>
      </c>
      <c r="B1" s="2" t="s">
        <v>3</v>
      </c>
      <c r="C1" s="3" t="s">
        <v>182</v>
      </c>
      <c r="D1" s="3" t="s">
        <v>183</v>
      </c>
      <c r="E1" s="3" t="s">
        <v>184</v>
      </c>
      <c r="F1" s="4" t="s">
        <v>185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9.75" customHeight="1" spans="1:36">
      <c r="A2" s="2"/>
      <c r="B2" s="2"/>
      <c r="C2" s="5"/>
      <c r="D2" s="5"/>
      <c r="E2" s="5"/>
      <c r="F2" s="6">
        <v>1</v>
      </c>
      <c r="G2" s="6">
        <v>2</v>
      </c>
      <c r="H2" s="6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O2" s="6">
        <v>10</v>
      </c>
      <c r="P2" s="6">
        <v>11</v>
      </c>
      <c r="Q2" s="6">
        <v>12</v>
      </c>
      <c r="R2" s="6">
        <v>13</v>
      </c>
      <c r="S2" s="6">
        <v>14</v>
      </c>
      <c r="T2" s="6">
        <v>15</v>
      </c>
      <c r="U2" s="6">
        <v>16</v>
      </c>
      <c r="V2" s="6">
        <v>17</v>
      </c>
      <c r="W2" s="6">
        <v>18</v>
      </c>
      <c r="X2" s="6">
        <v>19</v>
      </c>
      <c r="Y2" s="6">
        <v>20</v>
      </c>
      <c r="Z2" s="6">
        <v>21</v>
      </c>
      <c r="AA2" s="6">
        <v>22</v>
      </c>
      <c r="AB2" s="6">
        <v>23</v>
      </c>
      <c r="AC2" s="6">
        <v>24</v>
      </c>
      <c r="AD2" s="6">
        <v>25</v>
      </c>
      <c r="AE2" s="6">
        <v>26</v>
      </c>
      <c r="AF2" s="6">
        <v>27</v>
      </c>
      <c r="AG2" s="6">
        <v>28</v>
      </c>
      <c r="AH2" s="6">
        <v>29</v>
      </c>
      <c r="AI2" s="6">
        <v>30</v>
      </c>
      <c r="AJ2" s="6">
        <v>31</v>
      </c>
    </row>
    <row r="3" s="1" customFormat="1" ht="6.75" customHeight="1" spans="1:36">
      <c r="A3" s="2"/>
      <c r="B3" s="2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="1" customFormat="1" customHeight="1" spans="1:42">
      <c r="A4" s="3">
        <v>1</v>
      </c>
      <c r="B4" s="9" t="s">
        <v>28</v>
      </c>
      <c r="C4" s="3" t="s">
        <v>186</v>
      </c>
      <c r="D4" s="3" t="s">
        <v>187</v>
      </c>
      <c r="E4" s="2" t="s">
        <v>188</v>
      </c>
      <c r="F4" s="10" t="s">
        <v>189</v>
      </c>
      <c r="G4" s="10" t="s">
        <v>189</v>
      </c>
      <c r="H4" s="10" t="s">
        <v>189</v>
      </c>
      <c r="I4" s="10" t="s">
        <v>189</v>
      </c>
      <c r="J4" s="10" t="s">
        <v>190</v>
      </c>
      <c r="K4" s="10" t="s">
        <v>190</v>
      </c>
      <c r="L4" s="10" t="s">
        <v>190</v>
      </c>
      <c r="M4" s="10" t="s">
        <v>190</v>
      </c>
      <c r="N4" s="10" t="s">
        <v>189</v>
      </c>
      <c r="O4" s="10" t="s">
        <v>190</v>
      </c>
      <c r="P4" s="10" t="s">
        <v>190</v>
      </c>
      <c r="Q4" s="10" t="s">
        <v>190</v>
      </c>
      <c r="R4" s="10" t="s">
        <v>190</v>
      </c>
      <c r="S4" s="10" t="s">
        <v>190</v>
      </c>
      <c r="T4" s="10" t="s">
        <v>189</v>
      </c>
      <c r="U4" s="10" t="s">
        <v>189</v>
      </c>
      <c r="V4" s="10" t="s">
        <v>190</v>
      </c>
      <c r="W4" s="10" t="s">
        <v>190</v>
      </c>
      <c r="X4" s="10" t="s">
        <v>190</v>
      </c>
      <c r="Y4" s="10" t="s">
        <v>190</v>
      </c>
      <c r="Z4" s="10" t="s">
        <v>190</v>
      </c>
      <c r="AA4" s="10" t="s">
        <v>189</v>
      </c>
      <c r="AB4" s="10" t="s">
        <v>190</v>
      </c>
      <c r="AC4" s="10" t="s">
        <v>190</v>
      </c>
      <c r="AD4" s="10" t="s">
        <v>190</v>
      </c>
      <c r="AE4" s="10" t="s">
        <v>190</v>
      </c>
      <c r="AF4" s="10" t="s">
        <v>190</v>
      </c>
      <c r="AG4" s="10" t="s">
        <v>190</v>
      </c>
      <c r="AH4" s="10" t="s">
        <v>190</v>
      </c>
      <c r="AI4" s="10" t="s">
        <v>190</v>
      </c>
      <c r="AJ4" s="10" t="s">
        <v>190</v>
      </c>
      <c r="AL4" s="1">
        <f>COUNTIF(J4:AJ4,$AP$4)</f>
        <v>23</v>
      </c>
      <c r="AM4" s="1">
        <f>200/6</f>
        <v>33.3333333333333</v>
      </c>
      <c r="AN4" s="1">
        <f>AL4*$AM$4</f>
        <v>766.666666666667</v>
      </c>
      <c r="AP4" s="10" t="s">
        <v>190</v>
      </c>
    </row>
    <row r="5" s="1" customFormat="1" customHeight="1" spans="1:40">
      <c r="A5" s="7"/>
      <c r="B5" s="11"/>
      <c r="C5" s="7"/>
      <c r="D5" s="7"/>
      <c r="E5" s="2" t="s">
        <v>191</v>
      </c>
      <c r="F5" s="10" t="s">
        <v>189</v>
      </c>
      <c r="G5" s="10" t="s">
        <v>189</v>
      </c>
      <c r="H5" s="10" t="s">
        <v>189</v>
      </c>
      <c r="I5" s="10" t="s">
        <v>189</v>
      </c>
      <c r="J5" s="10" t="s">
        <v>190</v>
      </c>
      <c r="K5" s="10" t="s">
        <v>190</v>
      </c>
      <c r="L5" s="10" t="s">
        <v>190</v>
      </c>
      <c r="M5" s="10" t="s">
        <v>190</v>
      </c>
      <c r="N5" s="10" t="s">
        <v>189</v>
      </c>
      <c r="O5" s="10" t="s">
        <v>190</v>
      </c>
      <c r="P5" s="10" t="s">
        <v>190</v>
      </c>
      <c r="Q5" s="10" t="s">
        <v>190</v>
      </c>
      <c r="R5" s="10" t="s">
        <v>190</v>
      </c>
      <c r="S5" s="10" t="s">
        <v>190</v>
      </c>
      <c r="T5" s="10" t="s">
        <v>189</v>
      </c>
      <c r="U5" s="10" t="s">
        <v>189</v>
      </c>
      <c r="V5" s="10" t="s">
        <v>190</v>
      </c>
      <c r="W5" s="10" t="s">
        <v>190</v>
      </c>
      <c r="X5" s="10" t="s">
        <v>190</v>
      </c>
      <c r="Y5" s="10" t="s">
        <v>190</v>
      </c>
      <c r="Z5" s="10" t="s">
        <v>190</v>
      </c>
      <c r="AA5" s="10" t="s">
        <v>189</v>
      </c>
      <c r="AB5" s="10" t="s">
        <v>190</v>
      </c>
      <c r="AC5" s="10" t="s">
        <v>190</v>
      </c>
      <c r="AD5" s="10" t="s">
        <v>190</v>
      </c>
      <c r="AE5" s="10" t="s">
        <v>190</v>
      </c>
      <c r="AF5" s="10" t="s">
        <v>190</v>
      </c>
      <c r="AG5" s="10" t="s">
        <v>190</v>
      </c>
      <c r="AH5" s="10" t="s">
        <v>190</v>
      </c>
      <c r="AI5" s="10" t="s">
        <v>190</v>
      </c>
      <c r="AJ5" s="10" t="s">
        <v>190</v>
      </c>
      <c r="AN5" s="1">
        <f t="shared" ref="AN5:AN30" si="0">AL5*$AM$4</f>
        <v>0</v>
      </c>
    </row>
    <row r="6" s="1" customFormat="1" customHeight="1" spans="1:40">
      <c r="A6" s="3">
        <v>2</v>
      </c>
      <c r="B6" s="9" t="s">
        <v>33</v>
      </c>
      <c r="C6" s="3" t="s">
        <v>186</v>
      </c>
      <c r="D6" s="3" t="s">
        <v>187</v>
      </c>
      <c r="E6" s="2" t="s">
        <v>188</v>
      </c>
      <c r="F6" s="10" t="s">
        <v>189</v>
      </c>
      <c r="G6" s="10" t="s">
        <v>189</v>
      </c>
      <c r="H6" s="10" t="s">
        <v>189</v>
      </c>
      <c r="I6" s="10" t="s">
        <v>189</v>
      </c>
      <c r="J6" s="10" t="s">
        <v>190</v>
      </c>
      <c r="K6" s="10" t="s">
        <v>190</v>
      </c>
      <c r="L6" s="10" t="s">
        <v>190</v>
      </c>
      <c r="M6" s="10" t="s">
        <v>190</v>
      </c>
      <c r="N6" s="10" t="s">
        <v>189</v>
      </c>
      <c r="O6" s="10" t="s">
        <v>190</v>
      </c>
      <c r="P6" s="10" t="s">
        <v>190</v>
      </c>
      <c r="Q6" s="10" t="s">
        <v>190</v>
      </c>
      <c r="R6" s="10" t="s">
        <v>190</v>
      </c>
      <c r="S6" s="10" t="s">
        <v>190</v>
      </c>
      <c r="T6" s="10" t="s">
        <v>189</v>
      </c>
      <c r="U6" s="10" t="s">
        <v>189</v>
      </c>
      <c r="V6" s="10" t="s">
        <v>190</v>
      </c>
      <c r="W6" s="10" t="s">
        <v>190</v>
      </c>
      <c r="X6" s="10" t="s">
        <v>190</v>
      </c>
      <c r="Y6" s="10" t="s">
        <v>190</v>
      </c>
      <c r="Z6" s="10" t="s">
        <v>190</v>
      </c>
      <c r="AA6" s="10" t="s">
        <v>189</v>
      </c>
      <c r="AB6" s="10" t="s">
        <v>190</v>
      </c>
      <c r="AC6" s="10" t="s">
        <v>190</v>
      </c>
      <c r="AD6" s="10" t="s">
        <v>190</v>
      </c>
      <c r="AE6" s="10" t="s">
        <v>190</v>
      </c>
      <c r="AF6" s="10" t="s">
        <v>190</v>
      </c>
      <c r="AG6" s="10" t="s">
        <v>190</v>
      </c>
      <c r="AH6" s="10" t="s">
        <v>190</v>
      </c>
      <c r="AI6" s="10" t="s">
        <v>190</v>
      </c>
      <c r="AJ6" s="10" t="s">
        <v>190</v>
      </c>
      <c r="AL6" s="1">
        <f t="shared" ref="AL5:AL31" si="1">COUNTIF(J6:AJ6,$AP$4)</f>
        <v>23</v>
      </c>
      <c r="AN6" s="1">
        <f t="shared" si="0"/>
        <v>766.666666666667</v>
      </c>
    </row>
    <row r="7" s="1" customFormat="1" customHeight="1" spans="1:40">
      <c r="A7" s="7"/>
      <c r="B7" s="11"/>
      <c r="C7" s="7"/>
      <c r="D7" s="7"/>
      <c r="E7" s="2" t="s">
        <v>191</v>
      </c>
      <c r="F7" s="10" t="s">
        <v>189</v>
      </c>
      <c r="G7" s="10" t="s">
        <v>189</v>
      </c>
      <c r="H7" s="10" t="s">
        <v>189</v>
      </c>
      <c r="I7" s="10" t="s">
        <v>189</v>
      </c>
      <c r="J7" s="10" t="s">
        <v>190</v>
      </c>
      <c r="K7" s="10" t="s">
        <v>190</v>
      </c>
      <c r="L7" s="10" t="s">
        <v>190</v>
      </c>
      <c r="M7" s="10" t="s">
        <v>190</v>
      </c>
      <c r="N7" s="10" t="s">
        <v>189</v>
      </c>
      <c r="O7" s="10" t="s">
        <v>190</v>
      </c>
      <c r="P7" s="10" t="s">
        <v>190</v>
      </c>
      <c r="Q7" s="10" t="s">
        <v>190</v>
      </c>
      <c r="R7" s="10" t="s">
        <v>190</v>
      </c>
      <c r="S7" s="10" t="s">
        <v>190</v>
      </c>
      <c r="T7" s="10" t="s">
        <v>189</v>
      </c>
      <c r="U7" s="10" t="s">
        <v>189</v>
      </c>
      <c r="V7" s="10" t="s">
        <v>190</v>
      </c>
      <c r="W7" s="10" t="s">
        <v>190</v>
      </c>
      <c r="X7" s="10" t="s">
        <v>190</v>
      </c>
      <c r="Y7" s="10" t="s">
        <v>190</v>
      </c>
      <c r="Z7" s="10" t="s">
        <v>190</v>
      </c>
      <c r="AA7" s="10" t="s">
        <v>189</v>
      </c>
      <c r="AB7" s="10" t="s">
        <v>190</v>
      </c>
      <c r="AC7" s="10" t="s">
        <v>190</v>
      </c>
      <c r="AD7" s="10" t="s">
        <v>190</v>
      </c>
      <c r="AE7" s="10" t="s">
        <v>190</v>
      </c>
      <c r="AF7" s="10" t="s">
        <v>190</v>
      </c>
      <c r="AG7" s="10" t="s">
        <v>190</v>
      </c>
      <c r="AH7" s="10" t="s">
        <v>190</v>
      </c>
      <c r="AI7" s="10" t="s">
        <v>190</v>
      </c>
      <c r="AJ7" s="10" t="s">
        <v>190</v>
      </c>
      <c r="AN7" s="1">
        <f t="shared" si="0"/>
        <v>0</v>
      </c>
    </row>
    <row r="8" s="1" customFormat="1" customHeight="1" spans="1:40">
      <c r="A8" s="3">
        <v>3</v>
      </c>
      <c r="B8" s="9" t="s">
        <v>55</v>
      </c>
      <c r="C8" s="3" t="s">
        <v>186</v>
      </c>
      <c r="D8" s="3" t="s">
        <v>192</v>
      </c>
      <c r="E8" s="2" t="s">
        <v>188</v>
      </c>
      <c r="F8" s="10" t="s">
        <v>189</v>
      </c>
      <c r="G8" s="10" t="s">
        <v>189</v>
      </c>
      <c r="H8" s="10" t="s">
        <v>189</v>
      </c>
      <c r="I8" s="10" t="s">
        <v>189</v>
      </c>
      <c r="J8" s="10" t="s">
        <v>190</v>
      </c>
      <c r="K8" s="10" t="s">
        <v>190</v>
      </c>
      <c r="L8" s="10" t="s">
        <v>190</v>
      </c>
      <c r="M8" s="10" t="s">
        <v>190</v>
      </c>
      <c r="N8" s="10" t="s">
        <v>189</v>
      </c>
      <c r="O8" s="10" t="s">
        <v>190</v>
      </c>
      <c r="P8" s="10" t="s">
        <v>190</v>
      </c>
      <c r="Q8" s="10" t="s">
        <v>190</v>
      </c>
      <c r="R8" s="10" t="s">
        <v>190</v>
      </c>
      <c r="S8" s="10" t="s">
        <v>190</v>
      </c>
      <c r="T8" s="10" t="s">
        <v>189</v>
      </c>
      <c r="U8" s="10" t="s">
        <v>189</v>
      </c>
      <c r="V8" s="10" t="s">
        <v>190</v>
      </c>
      <c r="W8" s="10" t="s">
        <v>190</v>
      </c>
      <c r="X8" s="10" t="s">
        <v>190</v>
      </c>
      <c r="Y8" s="10" t="s">
        <v>190</v>
      </c>
      <c r="Z8" s="10" t="s">
        <v>190</v>
      </c>
      <c r="AA8" s="10" t="s">
        <v>189</v>
      </c>
      <c r="AB8" s="10" t="s">
        <v>190</v>
      </c>
      <c r="AC8" s="10" t="s">
        <v>190</v>
      </c>
      <c r="AD8" s="10" t="s">
        <v>190</v>
      </c>
      <c r="AE8" s="10" t="s">
        <v>190</v>
      </c>
      <c r="AF8" s="10" t="s">
        <v>190</v>
      </c>
      <c r="AG8" s="10" t="s">
        <v>190</v>
      </c>
      <c r="AH8" s="10" t="s">
        <v>190</v>
      </c>
      <c r="AI8" s="10" t="s">
        <v>190</v>
      </c>
      <c r="AJ8" s="10" t="s">
        <v>190</v>
      </c>
      <c r="AL8" s="1">
        <f t="shared" si="1"/>
        <v>23</v>
      </c>
      <c r="AN8" s="1">
        <f t="shared" si="0"/>
        <v>766.666666666667</v>
      </c>
    </row>
    <row r="9" s="1" customFormat="1" customHeight="1" spans="1:40">
      <c r="A9" s="7"/>
      <c r="B9" s="11"/>
      <c r="C9" s="7"/>
      <c r="D9" s="7"/>
      <c r="E9" s="2" t="s">
        <v>191</v>
      </c>
      <c r="F9" s="10" t="s">
        <v>189</v>
      </c>
      <c r="G9" s="10" t="s">
        <v>189</v>
      </c>
      <c r="H9" s="10" t="s">
        <v>189</v>
      </c>
      <c r="I9" s="10" t="s">
        <v>189</v>
      </c>
      <c r="J9" s="10" t="s">
        <v>190</v>
      </c>
      <c r="K9" s="10" t="s">
        <v>190</v>
      </c>
      <c r="L9" s="10" t="s">
        <v>190</v>
      </c>
      <c r="M9" s="10" t="s">
        <v>190</v>
      </c>
      <c r="N9" s="10" t="s">
        <v>189</v>
      </c>
      <c r="O9" s="10" t="s">
        <v>190</v>
      </c>
      <c r="P9" s="10" t="s">
        <v>190</v>
      </c>
      <c r="Q9" s="10" t="s">
        <v>190</v>
      </c>
      <c r="R9" s="10" t="s">
        <v>190</v>
      </c>
      <c r="S9" s="10" t="s">
        <v>190</v>
      </c>
      <c r="T9" s="10" t="s">
        <v>189</v>
      </c>
      <c r="U9" s="10" t="s">
        <v>189</v>
      </c>
      <c r="V9" s="10" t="s">
        <v>190</v>
      </c>
      <c r="W9" s="10" t="s">
        <v>190</v>
      </c>
      <c r="X9" s="10" t="s">
        <v>190</v>
      </c>
      <c r="Y9" s="10" t="s">
        <v>190</v>
      </c>
      <c r="Z9" s="10" t="s">
        <v>190</v>
      </c>
      <c r="AA9" s="10" t="s">
        <v>189</v>
      </c>
      <c r="AB9" s="10" t="s">
        <v>190</v>
      </c>
      <c r="AC9" s="10" t="s">
        <v>190</v>
      </c>
      <c r="AD9" s="10" t="s">
        <v>190</v>
      </c>
      <c r="AE9" s="10" t="s">
        <v>190</v>
      </c>
      <c r="AF9" s="10" t="s">
        <v>190</v>
      </c>
      <c r="AG9" s="10" t="s">
        <v>190</v>
      </c>
      <c r="AH9" s="10" t="s">
        <v>190</v>
      </c>
      <c r="AI9" s="10" t="s">
        <v>190</v>
      </c>
      <c r="AJ9" s="10" t="s">
        <v>190</v>
      </c>
      <c r="AN9" s="1">
        <f t="shared" si="0"/>
        <v>0</v>
      </c>
    </row>
    <row r="10" s="1" customFormat="1" customHeight="1" spans="1:40">
      <c r="A10" s="3">
        <v>4</v>
      </c>
      <c r="B10" s="9" t="s">
        <v>64</v>
      </c>
      <c r="C10" s="3" t="s">
        <v>186</v>
      </c>
      <c r="D10" s="3" t="s">
        <v>192</v>
      </c>
      <c r="E10" s="2" t="s">
        <v>188</v>
      </c>
      <c r="F10" s="10" t="s">
        <v>189</v>
      </c>
      <c r="G10" s="10" t="s">
        <v>189</v>
      </c>
      <c r="H10" s="10" t="s">
        <v>189</v>
      </c>
      <c r="I10" s="10" t="s">
        <v>189</v>
      </c>
      <c r="J10" s="10" t="s">
        <v>190</v>
      </c>
      <c r="K10" s="10" t="s">
        <v>190</v>
      </c>
      <c r="L10" s="10" t="s">
        <v>190</v>
      </c>
      <c r="M10" s="10" t="s">
        <v>190</v>
      </c>
      <c r="N10" s="10" t="s">
        <v>189</v>
      </c>
      <c r="O10" s="10" t="s">
        <v>190</v>
      </c>
      <c r="P10" s="10" t="s">
        <v>190</v>
      </c>
      <c r="Q10" s="10" t="s">
        <v>190</v>
      </c>
      <c r="R10" s="10" t="s">
        <v>190</v>
      </c>
      <c r="S10" s="10" t="s">
        <v>190</v>
      </c>
      <c r="T10" s="10" t="s">
        <v>189</v>
      </c>
      <c r="U10" s="10" t="s">
        <v>189</v>
      </c>
      <c r="V10" s="10" t="s">
        <v>190</v>
      </c>
      <c r="W10" s="10" t="s">
        <v>190</v>
      </c>
      <c r="X10" s="10" t="s">
        <v>190</v>
      </c>
      <c r="Y10" s="10" t="s">
        <v>190</v>
      </c>
      <c r="Z10" s="10" t="s">
        <v>190</v>
      </c>
      <c r="AA10" s="10" t="s">
        <v>189</v>
      </c>
      <c r="AB10" s="10" t="s">
        <v>190</v>
      </c>
      <c r="AC10" s="10" t="s">
        <v>190</v>
      </c>
      <c r="AD10" s="10" t="s">
        <v>190</v>
      </c>
      <c r="AE10" s="10" t="s">
        <v>190</v>
      </c>
      <c r="AF10" s="10" t="s">
        <v>190</v>
      </c>
      <c r="AG10" s="10" t="s">
        <v>190</v>
      </c>
      <c r="AH10" s="10" t="s">
        <v>190</v>
      </c>
      <c r="AI10" s="10" t="s">
        <v>190</v>
      </c>
      <c r="AJ10" s="10" t="s">
        <v>190</v>
      </c>
      <c r="AL10" s="1">
        <f t="shared" si="1"/>
        <v>23</v>
      </c>
      <c r="AN10" s="1">
        <f t="shared" si="0"/>
        <v>766.666666666667</v>
      </c>
    </row>
    <row r="11" s="1" customFormat="1" customHeight="1" spans="1:40">
      <c r="A11" s="7"/>
      <c r="B11" s="11"/>
      <c r="C11" s="7"/>
      <c r="D11" s="7"/>
      <c r="E11" s="2" t="s">
        <v>191</v>
      </c>
      <c r="F11" s="10" t="s">
        <v>189</v>
      </c>
      <c r="G11" s="10" t="s">
        <v>189</v>
      </c>
      <c r="H11" s="10" t="s">
        <v>189</v>
      </c>
      <c r="I11" s="10" t="s">
        <v>189</v>
      </c>
      <c r="J11" s="10" t="s">
        <v>190</v>
      </c>
      <c r="K11" s="10" t="s">
        <v>190</v>
      </c>
      <c r="L11" s="10" t="s">
        <v>190</v>
      </c>
      <c r="M11" s="10" t="s">
        <v>190</v>
      </c>
      <c r="N11" s="10" t="s">
        <v>189</v>
      </c>
      <c r="O11" s="10" t="s">
        <v>190</v>
      </c>
      <c r="P11" s="10" t="s">
        <v>190</v>
      </c>
      <c r="Q11" s="10" t="s">
        <v>190</v>
      </c>
      <c r="R11" s="10" t="s">
        <v>190</v>
      </c>
      <c r="S11" s="10" t="s">
        <v>190</v>
      </c>
      <c r="T11" s="10" t="s">
        <v>189</v>
      </c>
      <c r="U11" s="10" t="s">
        <v>189</v>
      </c>
      <c r="V11" s="10" t="s">
        <v>190</v>
      </c>
      <c r="W11" s="10" t="s">
        <v>190</v>
      </c>
      <c r="X11" s="10" t="s">
        <v>190</v>
      </c>
      <c r="Y11" s="10" t="s">
        <v>190</v>
      </c>
      <c r="Z11" s="10" t="s">
        <v>190</v>
      </c>
      <c r="AA11" s="10" t="s">
        <v>189</v>
      </c>
      <c r="AB11" s="10" t="s">
        <v>190</v>
      </c>
      <c r="AC11" s="10" t="s">
        <v>190</v>
      </c>
      <c r="AD11" s="10" t="s">
        <v>190</v>
      </c>
      <c r="AE11" s="10" t="s">
        <v>190</v>
      </c>
      <c r="AF11" s="10" t="s">
        <v>190</v>
      </c>
      <c r="AG11" s="10" t="s">
        <v>190</v>
      </c>
      <c r="AH11" s="10" t="s">
        <v>190</v>
      </c>
      <c r="AI11" s="10" t="s">
        <v>190</v>
      </c>
      <c r="AJ11" s="10" t="s">
        <v>190</v>
      </c>
      <c r="AN11" s="1">
        <f t="shared" si="0"/>
        <v>0</v>
      </c>
    </row>
    <row r="12" s="1" customFormat="1" customHeight="1" spans="1:40">
      <c r="A12" s="3">
        <v>5</v>
      </c>
      <c r="B12" s="3" t="s">
        <v>97</v>
      </c>
      <c r="C12" s="3" t="s">
        <v>186</v>
      </c>
      <c r="D12" s="3" t="s">
        <v>187</v>
      </c>
      <c r="E12" s="2" t="s">
        <v>188</v>
      </c>
      <c r="F12" s="10" t="s">
        <v>189</v>
      </c>
      <c r="G12" s="10" t="s">
        <v>189</v>
      </c>
      <c r="H12" s="10" t="s">
        <v>189</v>
      </c>
      <c r="I12" s="10" t="s">
        <v>189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189</v>
      </c>
      <c r="O12" s="10" t="s">
        <v>190</v>
      </c>
      <c r="P12" s="10" t="s">
        <v>190</v>
      </c>
      <c r="Q12" s="10" t="s">
        <v>190</v>
      </c>
      <c r="R12" s="10" t="s">
        <v>190</v>
      </c>
      <c r="S12" s="10" t="s">
        <v>190</v>
      </c>
      <c r="T12" s="10" t="s">
        <v>189</v>
      </c>
      <c r="U12" s="10" t="s">
        <v>189</v>
      </c>
      <c r="V12" s="10" t="s">
        <v>190</v>
      </c>
      <c r="W12" s="10" t="s">
        <v>190</v>
      </c>
      <c r="X12" s="10" t="s">
        <v>190</v>
      </c>
      <c r="Y12" s="10" t="s">
        <v>190</v>
      </c>
      <c r="Z12" s="10" t="s">
        <v>190</v>
      </c>
      <c r="AA12" s="10" t="s">
        <v>190</v>
      </c>
      <c r="AB12" s="10" t="s">
        <v>193</v>
      </c>
      <c r="AC12" s="10" t="s">
        <v>190</v>
      </c>
      <c r="AD12" s="10" t="s">
        <v>190</v>
      </c>
      <c r="AE12" s="10" t="s">
        <v>190</v>
      </c>
      <c r="AF12" s="10" t="s">
        <v>190</v>
      </c>
      <c r="AG12" s="10" t="s">
        <v>190</v>
      </c>
      <c r="AH12" s="10" t="s">
        <v>190</v>
      </c>
      <c r="AI12" s="10" t="s">
        <v>190</v>
      </c>
      <c r="AJ12" s="10" t="s">
        <v>190</v>
      </c>
      <c r="AL12" s="1">
        <f t="shared" si="1"/>
        <v>23</v>
      </c>
      <c r="AN12" s="1">
        <f t="shared" si="0"/>
        <v>766.666666666667</v>
      </c>
    </row>
    <row r="13" s="1" customFormat="1" customHeight="1" spans="1:40">
      <c r="A13" s="7"/>
      <c r="B13" s="7"/>
      <c r="C13" s="7"/>
      <c r="D13" s="7"/>
      <c r="E13" s="2" t="s">
        <v>191</v>
      </c>
      <c r="F13" s="10" t="s">
        <v>189</v>
      </c>
      <c r="G13" s="10" t="s">
        <v>189</v>
      </c>
      <c r="H13" s="10" t="s">
        <v>189</v>
      </c>
      <c r="I13" s="10" t="s">
        <v>189</v>
      </c>
      <c r="J13" s="10" t="s">
        <v>190</v>
      </c>
      <c r="K13" s="10" t="s">
        <v>190</v>
      </c>
      <c r="L13" s="10" t="s">
        <v>190</v>
      </c>
      <c r="M13" s="10" t="s">
        <v>190</v>
      </c>
      <c r="N13" s="10" t="s">
        <v>189</v>
      </c>
      <c r="O13" s="10" t="s">
        <v>190</v>
      </c>
      <c r="P13" s="10" t="s">
        <v>190</v>
      </c>
      <c r="Q13" s="10" t="s">
        <v>190</v>
      </c>
      <c r="R13" s="10" t="s">
        <v>190</v>
      </c>
      <c r="S13" s="10" t="s">
        <v>190</v>
      </c>
      <c r="T13" s="10" t="s">
        <v>189</v>
      </c>
      <c r="U13" s="10" t="s">
        <v>189</v>
      </c>
      <c r="V13" s="10" t="s">
        <v>190</v>
      </c>
      <c r="W13" s="10" t="s">
        <v>190</v>
      </c>
      <c r="X13" s="10" t="s">
        <v>190</v>
      </c>
      <c r="Y13" s="10" t="s">
        <v>190</v>
      </c>
      <c r="Z13" s="10" t="s">
        <v>190</v>
      </c>
      <c r="AA13" s="10" t="s">
        <v>190</v>
      </c>
      <c r="AB13" s="10" t="s">
        <v>193</v>
      </c>
      <c r="AC13" s="10" t="s">
        <v>190</v>
      </c>
      <c r="AD13" s="10" t="s">
        <v>190</v>
      </c>
      <c r="AE13" s="10" t="s">
        <v>190</v>
      </c>
      <c r="AF13" s="10" t="s">
        <v>190</v>
      </c>
      <c r="AG13" s="10" t="s">
        <v>190</v>
      </c>
      <c r="AH13" s="10" t="s">
        <v>190</v>
      </c>
      <c r="AI13" s="10" t="s">
        <v>190</v>
      </c>
      <c r="AJ13" s="10" t="s">
        <v>190</v>
      </c>
      <c r="AN13" s="1">
        <f t="shared" si="0"/>
        <v>0</v>
      </c>
    </row>
    <row r="14" s="1" customFormat="1" customHeight="1" spans="1:40">
      <c r="A14" s="3">
        <v>6</v>
      </c>
      <c r="B14" s="9" t="s">
        <v>30</v>
      </c>
      <c r="C14" s="3" t="s">
        <v>194</v>
      </c>
      <c r="D14" s="3" t="s">
        <v>187</v>
      </c>
      <c r="E14" s="2" t="s">
        <v>188</v>
      </c>
      <c r="F14" s="10" t="s">
        <v>189</v>
      </c>
      <c r="G14" s="10" t="s">
        <v>189</v>
      </c>
      <c r="H14" s="10" t="s">
        <v>189</v>
      </c>
      <c r="I14" s="10" t="s">
        <v>189</v>
      </c>
      <c r="J14" s="10" t="s">
        <v>190</v>
      </c>
      <c r="K14" s="10" t="s">
        <v>190</v>
      </c>
      <c r="L14" s="10" t="s">
        <v>190</v>
      </c>
      <c r="M14" s="10" t="s">
        <v>190</v>
      </c>
      <c r="N14" s="10" t="s">
        <v>189</v>
      </c>
      <c r="O14" s="10" t="s">
        <v>190</v>
      </c>
      <c r="P14" s="10" t="s">
        <v>190</v>
      </c>
      <c r="Q14" s="10" t="s">
        <v>190</v>
      </c>
      <c r="R14" s="10" t="s">
        <v>190</v>
      </c>
      <c r="S14" s="10" t="s">
        <v>190</v>
      </c>
      <c r="T14" s="10" t="s">
        <v>189</v>
      </c>
      <c r="U14" s="10" t="s">
        <v>189</v>
      </c>
      <c r="V14" s="10" t="s">
        <v>190</v>
      </c>
      <c r="W14" s="10" t="s">
        <v>190</v>
      </c>
      <c r="X14" s="10" t="s">
        <v>190</v>
      </c>
      <c r="Y14" s="10" t="s">
        <v>190</v>
      </c>
      <c r="Z14" s="10" t="s">
        <v>190</v>
      </c>
      <c r="AA14" s="10" t="s">
        <v>189</v>
      </c>
      <c r="AB14" s="10" t="s">
        <v>190</v>
      </c>
      <c r="AC14" s="10" t="s">
        <v>190</v>
      </c>
      <c r="AD14" s="10" t="s">
        <v>190</v>
      </c>
      <c r="AE14" s="10" t="s">
        <v>190</v>
      </c>
      <c r="AF14" s="10" t="s">
        <v>190</v>
      </c>
      <c r="AG14" s="10" t="s">
        <v>190</v>
      </c>
      <c r="AH14" s="10" t="s">
        <v>190</v>
      </c>
      <c r="AI14" s="10" t="s">
        <v>190</v>
      </c>
      <c r="AJ14" s="10" t="s">
        <v>190</v>
      </c>
      <c r="AL14" s="1">
        <f t="shared" si="1"/>
        <v>23</v>
      </c>
      <c r="AN14" s="1">
        <f t="shared" si="0"/>
        <v>766.666666666667</v>
      </c>
    </row>
    <row r="15" s="1" customFormat="1" customHeight="1" spans="1:40">
      <c r="A15" s="7"/>
      <c r="B15" s="11"/>
      <c r="C15" s="7"/>
      <c r="D15" s="7"/>
      <c r="E15" s="2" t="s">
        <v>191</v>
      </c>
      <c r="F15" s="10" t="s">
        <v>189</v>
      </c>
      <c r="G15" s="10" t="s">
        <v>189</v>
      </c>
      <c r="H15" s="10" t="s">
        <v>189</v>
      </c>
      <c r="I15" s="10" t="s">
        <v>189</v>
      </c>
      <c r="J15" s="10" t="s">
        <v>190</v>
      </c>
      <c r="K15" s="10" t="s">
        <v>190</v>
      </c>
      <c r="L15" s="10" t="s">
        <v>190</v>
      </c>
      <c r="M15" s="10" t="s">
        <v>190</v>
      </c>
      <c r="N15" s="10" t="s">
        <v>189</v>
      </c>
      <c r="O15" s="10" t="s">
        <v>190</v>
      </c>
      <c r="P15" s="10" t="s">
        <v>190</v>
      </c>
      <c r="Q15" s="10" t="s">
        <v>190</v>
      </c>
      <c r="R15" s="10" t="s">
        <v>190</v>
      </c>
      <c r="S15" s="10" t="s">
        <v>190</v>
      </c>
      <c r="T15" s="10" t="s">
        <v>189</v>
      </c>
      <c r="U15" s="10" t="s">
        <v>189</v>
      </c>
      <c r="V15" s="10" t="s">
        <v>190</v>
      </c>
      <c r="W15" s="10" t="s">
        <v>190</v>
      </c>
      <c r="X15" s="10" t="s">
        <v>190</v>
      </c>
      <c r="Y15" s="10" t="s">
        <v>190</v>
      </c>
      <c r="Z15" s="10" t="s">
        <v>190</v>
      </c>
      <c r="AA15" s="10" t="s">
        <v>189</v>
      </c>
      <c r="AB15" s="10" t="s">
        <v>190</v>
      </c>
      <c r="AC15" s="10" t="s">
        <v>190</v>
      </c>
      <c r="AD15" s="10" t="s">
        <v>190</v>
      </c>
      <c r="AE15" s="10" t="s">
        <v>190</v>
      </c>
      <c r="AF15" s="10" t="s">
        <v>190</v>
      </c>
      <c r="AG15" s="10" t="s">
        <v>190</v>
      </c>
      <c r="AH15" s="10" t="s">
        <v>190</v>
      </c>
      <c r="AI15" s="10" t="s">
        <v>190</v>
      </c>
      <c r="AJ15" s="10" t="s">
        <v>190</v>
      </c>
      <c r="AN15" s="1">
        <f t="shared" si="0"/>
        <v>0</v>
      </c>
    </row>
    <row r="16" s="1" customFormat="1" customHeight="1" spans="1:40">
      <c r="A16" s="3">
        <v>7</v>
      </c>
      <c r="B16" s="3" t="s">
        <v>31</v>
      </c>
      <c r="C16" s="3" t="s">
        <v>194</v>
      </c>
      <c r="D16" s="3" t="s">
        <v>187</v>
      </c>
      <c r="E16" s="2" t="s">
        <v>188</v>
      </c>
      <c r="F16" s="10" t="s">
        <v>189</v>
      </c>
      <c r="G16" s="10" t="s">
        <v>189</v>
      </c>
      <c r="H16" s="10" t="s">
        <v>189</v>
      </c>
      <c r="I16" s="10" t="s">
        <v>189</v>
      </c>
      <c r="J16" s="10" t="s">
        <v>190</v>
      </c>
      <c r="K16" s="10" t="s">
        <v>190</v>
      </c>
      <c r="L16" s="10" t="s">
        <v>190</v>
      </c>
      <c r="M16" s="10" t="s">
        <v>190</v>
      </c>
      <c r="N16" s="10" t="s">
        <v>189</v>
      </c>
      <c r="O16" s="10" t="s">
        <v>190</v>
      </c>
      <c r="P16" s="10" t="s">
        <v>190</v>
      </c>
      <c r="Q16" s="10" t="s">
        <v>190</v>
      </c>
      <c r="R16" s="10" t="s">
        <v>190</v>
      </c>
      <c r="S16" s="10" t="s">
        <v>190</v>
      </c>
      <c r="T16" s="10" t="s">
        <v>189</v>
      </c>
      <c r="U16" s="10" t="s">
        <v>189</v>
      </c>
      <c r="V16" s="10" t="s">
        <v>190</v>
      </c>
      <c r="W16" s="10" t="s">
        <v>190</v>
      </c>
      <c r="X16" s="10" t="s">
        <v>190</v>
      </c>
      <c r="Y16" s="10" t="s">
        <v>190</v>
      </c>
      <c r="Z16" s="10" t="s">
        <v>190</v>
      </c>
      <c r="AA16" s="10" t="s">
        <v>189</v>
      </c>
      <c r="AB16" s="10" t="s">
        <v>190</v>
      </c>
      <c r="AC16" s="10" t="s">
        <v>190</v>
      </c>
      <c r="AD16" s="10" t="s">
        <v>190</v>
      </c>
      <c r="AE16" s="10" t="s">
        <v>190</v>
      </c>
      <c r="AF16" s="10" t="s">
        <v>190</v>
      </c>
      <c r="AG16" s="10" t="s">
        <v>190</v>
      </c>
      <c r="AH16" s="10" t="s">
        <v>190</v>
      </c>
      <c r="AI16" s="10" t="s">
        <v>190</v>
      </c>
      <c r="AJ16" s="10" t="s">
        <v>193</v>
      </c>
      <c r="AL16" s="1">
        <f t="shared" si="1"/>
        <v>22</v>
      </c>
      <c r="AN16" s="1">
        <f t="shared" si="0"/>
        <v>733.333333333333</v>
      </c>
    </row>
    <row r="17" s="1" customFormat="1" customHeight="1" spans="1:40">
      <c r="A17" s="7"/>
      <c r="B17" s="7"/>
      <c r="C17" s="7"/>
      <c r="D17" s="7"/>
      <c r="E17" s="2" t="s">
        <v>191</v>
      </c>
      <c r="F17" s="10" t="s">
        <v>189</v>
      </c>
      <c r="G17" s="10" t="s">
        <v>189</v>
      </c>
      <c r="H17" s="10" t="s">
        <v>189</v>
      </c>
      <c r="I17" s="10" t="s">
        <v>189</v>
      </c>
      <c r="J17" s="10" t="s">
        <v>190</v>
      </c>
      <c r="K17" s="10" t="s">
        <v>190</v>
      </c>
      <c r="L17" s="10" t="s">
        <v>190</v>
      </c>
      <c r="M17" s="10" t="s">
        <v>190</v>
      </c>
      <c r="N17" s="10" t="s">
        <v>189</v>
      </c>
      <c r="O17" s="10" t="s">
        <v>190</v>
      </c>
      <c r="P17" s="10" t="s">
        <v>190</v>
      </c>
      <c r="Q17" s="10" t="s">
        <v>190</v>
      </c>
      <c r="R17" s="10" t="s">
        <v>190</v>
      </c>
      <c r="S17" s="10" t="s">
        <v>190</v>
      </c>
      <c r="T17" s="10" t="s">
        <v>189</v>
      </c>
      <c r="U17" s="10" t="s">
        <v>189</v>
      </c>
      <c r="V17" s="10" t="s">
        <v>190</v>
      </c>
      <c r="W17" s="10" t="s">
        <v>190</v>
      </c>
      <c r="X17" s="10" t="s">
        <v>190</v>
      </c>
      <c r="Y17" s="10" t="s">
        <v>190</v>
      </c>
      <c r="Z17" s="10" t="s">
        <v>190</v>
      </c>
      <c r="AA17" s="10" t="s">
        <v>189</v>
      </c>
      <c r="AB17" s="10" t="s">
        <v>190</v>
      </c>
      <c r="AC17" s="10" t="s">
        <v>190</v>
      </c>
      <c r="AD17" s="10" t="s">
        <v>190</v>
      </c>
      <c r="AE17" s="10" t="s">
        <v>190</v>
      </c>
      <c r="AF17" s="10" t="s">
        <v>190</v>
      </c>
      <c r="AG17" s="10" t="s">
        <v>190</v>
      </c>
      <c r="AH17" s="10" t="s">
        <v>190</v>
      </c>
      <c r="AI17" s="10" t="s">
        <v>190</v>
      </c>
      <c r="AJ17" s="10" t="s">
        <v>193</v>
      </c>
      <c r="AN17" s="1">
        <f t="shared" si="0"/>
        <v>0</v>
      </c>
    </row>
    <row r="18" s="1" customFormat="1" customHeight="1" spans="1:40">
      <c r="A18" s="3">
        <v>8</v>
      </c>
      <c r="B18" s="3" t="s">
        <v>26</v>
      </c>
      <c r="C18" s="3" t="s">
        <v>194</v>
      </c>
      <c r="D18" s="3" t="s">
        <v>187</v>
      </c>
      <c r="E18" s="2" t="s">
        <v>188</v>
      </c>
      <c r="F18" s="10" t="s">
        <v>189</v>
      </c>
      <c r="G18" s="10" t="s">
        <v>189</v>
      </c>
      <c r="H18" s="10" t="s">
        <v>189</v>
      </c>
      <c r="I18" s="10" t="s">
        <v>189</v>
      </c>
      <c r="J18" s="10" t="s">
        <v>190</v>
      </c>
      <c r="K18" s="10" t="s">
        <v>190</v>
      </c>
      <c r="L18" s="10" t="s">
        <v>190</v>
      </c>
      <c r="M18" s="10" t="s">
        <v>190</v>
      </c>
      <c r="N18" s="10" t="s">
        <v>189</v>
      </c>
      <c r="O18" s="10" t="s">
        <v>190</v>
      </c>
      <c r="P18" s="10" t="s">
        <v>190</v>
      </c>
      <c r="Q18" s="10" t="s">
        <v>190</v>
      </c>
      <c r="R18" s="10" t="s">
        <v>190</v>
      </c>
      <c r="S18" s="10" t="s">
        <v>190</v>
      </c>
      <c r="T18" s="10" t="s">
        <v>189</v>
      </c>
      <c r="U18" s="10" t="s">
        <v>189</v>
      </c>
      <c r="V18" s="10" t="s">
        <v>190</v>
      </c>
      <c r="W18" s="10" t="s">
        <v>190</v>
      </c>
      <c r="X18" s="10" t="s">
        <v>190</v>
      </c>
      <c r="Y18" s="10" t="s">
        <v>190</v>
      </c>
      <c r="Z18" s="10" t="s">
        <v>190</v>
      </c>
      <c r="AA18" s="10" t="s">
        <v>189</v>
      </c>
      <c r="AB18" s="10" t="s">
        <v>190</v>
      </c>
      <c r="AC18" s="10" t="s">
        <v>190</v>
      </c>
      <c r="AD18" s="10" t="s">
        <v>190</v>
      </c>
      <c r="AE18" s="10" t="s">
        <v>190</v>
      </c>
      <c r="AF18" s="10" t="s">
        <v>190</v>
      </c>
      <c r="AG18" s="10" t="s">
        <v>190</v>
      </c>
      <c r="AH18" s="10" t="s">
        <v>190</v>
      </c>
      <c r="AI18" s="10" t="s">
        <v>190</v>
      </c>
      <c r="AJ18" s="10" t="s">
        <v>190</v>
      </c>
      <c r="AL18" s="1">
        <f t="shared" si="1"/>
        <v>23</v>
      </c>
      <c r="AN18" s="1">
        <f t="shared" si="0"/>
        <v>766.666666666667</v>
      </c>
    </row>
    <row r="19" s="1" customFormat="1" customHeight="1" spans="1:40">
      <c r="A19" s="7"/>
      <c r="B19" s="7"/>
      <c r="C19" s="7"/>
      <c r="D19" s="7"/>
      <c r="E19" s="2" t="s">
        <v>191</v>
      </c>
      <c r="F19" s="10" t="s">
        <v>189</v>
      </c>
      <c r="G19" s="10" t="s">
        <v>189</v>
      </c>
      <c r="H19" s="10" t="s">
        <v>189</v>
      </c>
      <c r="I19" s="10" t="s">
        <v>189</v>
      </c>
      <c r="J19" s="10" t="s">
        <v>190</v>
      </c>
      <c r="K19" s="10" t="s">
        <v>190</v>
      </c>
      <c r="L19" s="10" t="s">
        <v>190</v>
      </c>
      <c r="M19" s="10" t="s">
        <v>190</v>
      </c>
      <c r="N19" s="10" t="s">
        <v>189</v>
      </c>
      <c r="O19" s="10" t="s">
        <v>190</v>
      </c>
      <c r="P19" s="10" t="s">
        <v>190</v>
      </c>
      <c r="Q19" s="10" t="s">
        <v>190</v>
      </c>
      <c r="R19" s="10" t="s">
        <v>190</v>
      </c>
      <c r="S19" s="10" t="s">
        <v>190</v>
      </c>
      <c r="T19" s="10" t="s">
        <v>189</v>
      </c>
      <c r="U19" s="10" t="s">
        <v>189</v>
      </c>
      <c r="V19" s="10" t="s">
        <v>190</v>
      </c>
      <c r="W19" s="10" t="s">
        <v>190</v>
      </c>
      <c r="X19" s="10" t="s">
        <v>190</v>
      </c>
      <c r="Y19" s="10" t="s">
        <v>190</v>
      </c>
      <c r="Z19" s="10" t="s">
        <v>190</v>
      </c>
      <c r="AA19" s="10" t="s">
        <v>189</v>
      </c>
      <c r="AB19" s="10" t="s">
        <v>190</v>
      </c>
      <c r="AC19" s="10" t="s">
        <v>190</v>
      </c>
      <c r="AD19" s="10" t="s">
        <v>190</v>
      </c>
      <c r="AE19" s="10" t="s">
        <v>190</v>
      </c>
      <c r="AF19" s="10" t="s">
        <v>190</v>
      </c>
      <c r="AG19" s="10" t="s">
        <v>190</v>
      </c>
      <c r="AH19" s="10" t="s">
        <v>190</v>
      </c>
      <c r="AI19" s="10" t="s">
        <v>190</v>
      </c>
      <c r="AJ19" s="10" t="s">
        <v>190</v>
      </c>
      <c r="AN19" s="1">
        <f t="shared" si="0"/>
        <v>0</v>
      </c>
    </row>
    <row r="20" s="1" customFormat="1" customHeight="1" spans="1:40">
      <c r="A20" s="3">
        <v>9</v>
      </c>
      <c r="B20" s="3" t="s">
        <v>23</v>
      </c>
      <c r="C20" s="3" t="s">
        <v>194</v>
      </c>
      <c r="D20" s="3" t="s">
        <v>187</v>
      </c>
      <c r="E20" s="2" t="s">
        <v>188</v>
      </c>
      <c r="F20" s="10" t="s">
        <v>189</v>
      </c>
      <c r="G20" s="10" t="s">
        <v>189</v>
      </c>
      <c r="H20" s="10" t="s">
        <v>189</v>
      </c>
      <c r="I20" s="10" t="s">
        <v>189</v>
      </c>
      <c r="J20" s="10" t="s">
        <v>190</v>
      </c>
      <c r="K20" s="10" t="s">
        <v>190</v>
      </c>
      <c r="L20" s="10" t="s">
        <v>190</v>
      </c>
      <c r="M20" s="10" t="s">
        <v>190</v>
      </c>
      <c r="N20" s="10" t="s">
        <v>189</v>
      </c>
      <c r="O20" s="10" t="s">
        <v>190</v>
      </c>
      <c r="P20" s="10" t="s">
        <v>190</v>
      </c>
      <c r="Q20" s="10" t="s">
        <v>190</v>
      </c>
      <c r="R20" s="10" t="s">
        <v>190</v>
      </c>
      <c r="S20" s="10" t="s">
        <v>190</v>
      </c>
      <c r="T20" s="10" t="s">
        <v>189</v>
      </c>
      <c r="U20" s="10" t="s">
        <v>189</v>
      </c>
      <c r="V20" s="10" t="s">
        <v>190</v>
      </c>
      <c r="W20" s="10" t="s">
        <v>190</v>
      </c>
      <c r="X20" s="10" t="s">
        <v>190</v>
      </c>
      <c r="Y20" s="10" t="s">
        <v>190</v>
      </c>
      <c r="Z20" s="10" t="s">
        <v>190</v>
      </c>
      <c r="AA20" s="10" t="s">
        <v>189</v>
      </c>
      <c r="AB20" s="10" t="s">
        <v>190</v>
      </c>
      <c r="AC20" s="10" t="s">
        <v>190</v>
      </c>
      <c r="AD20" s="10" t="s">
        <v>190</v>
      </c>
      <c r="AE20" s="10" t="s">
        <v>190</v>
      </c>
      <c r="AF20" s="10" t="s">
        <v>190</v>
      </c>
      <c r="AG20" s="10" t="s">
        <v>190</v>
      </c>
      <c r="AH20" s="10" t="s">
        <v>190</v>
      </c>
      <c r="AI20" s="10" t="s">
        <v>190</v>
      </c>
      <c r="AJ20" s="10" t="s">
        <v>190</v>
      </c>
      <c r="AL20" s="1">
        <f t="shared" si="1"/>
        <v>23</v>
      </c>
      <c r="AN20" s="1">
        <f t="shared" si="0"/>
        <v>766.666666666667</v>
      </c>
    </row>
    <row r="21" s="1" customFormat="1" customHeight="1" spans="1:40">
      <c r="A21" s="7"/>
      <c r="B21" s="7"/>
      <c r="C21" s="7"/>
      <c r="D21" s="7"/>
      <c r="E21" s="2" t="s">
        <v>191</v>
      </c>
      <c r="F21" s="10" t="s">
        <v>189</v>
      </c>
      <c r="G21" s="10" t="s">
        <v>189</v>
      </c>
      <c r="H21" s="10" t="s">
        <v>189</v>
      </c>
      <c r="I21" s="10" t="s">
        <v>189</v>
      </c>
      <c r="J21" s="10" t="s">
        <v>190</v>
      </c>
      <c r="K21" s="10" t="s">
        <v>190</v>
      </c>
      <c r="L21" s="10" t="s">
        <v>190</v>
      </c>
      <c r="M21" s="10" t="s">
        <v>190</v>
      </c>
      <c r="N21" s="10" t="s">
        <v>189</v>
      </c>
      <c r="O21" s="10" t="s">
        <v>190</v>
      </c>
      <c r="P21" s="10" t="s">
        <v>190</v>
      </c>
      <c r="Q21" s="10" t="s">
        <v>190</v>
      </c>
      <c r="R21" s="10" t="s">
        <v>190</v>
      </c>
      <c r="S21" s="10" t="s">
        <v>190</v>
      </c>
      <c r="T21" s="10" t="s">
        <v>189</v>
      </c>
      <c r="U21" s="10" t="s">
        <v>189</v>
      </c>
      <c r="V21" s="10" t="s">
        <v>190</v>
      </c>
      <c r="W21" s="10" t="s">
        <v>190</v>
      </c>
      <c r="X21" s="10" t="s">
        <v>190</v>
      </c>
      <c r="Y21" s="10" t="s">
        <v>190</v>
      </c>
      <c r="Z21" s="10" t="s">
        <v>190</v>
      </c>
      <c r="AA21" s="10" t="s">
        <v>189</v>
      </c>
      <c r="AB21" s="10" t="s">
        <v>190</v>
      </c>
      <c r="AC21" s="10" t="s">
        <v>190</v>
      </c>
      <c r="AD21" s="10" t="s">
        <v>190</v>
      </c>
      <c r="AE21" s="10" t="s">
        <v>190</v>
      </c>
      <c r="AF21" s="10" t="s">
        <v>190</v>
      </c>
      <c r="AG21" s="10" t="s">
        <v>190</v>
      </c>
      <c r="AH21" s="10" t="s">
        <v>190</v>
      </c>
      <c r="AI21" s="10" t="s">
        <v>190</v>
      </c>
      <c r="AJ21" s="10" t="s">
        <v>190</v>
      </c>
      <c r="AN21" s="1">
        <f t="shared" si="0"/>
        <v>0</v>
      </c>
    </row>
    <row r="22" s="1" customFormat="1" customHeight="1" spans="1:40">
      <c r="A22" s="3">
        <v>10</v>
      </c>
      <c r="B22" s="3" t="s">
        <v>29</v>
      </c>
      <c r="C22" s="3" t="s">
        <v>194</v>
      </c>
      <c r="D22" s="3" t="s">
        <v>187</v>
      </c>
      <c r="E22" s="2" t="s">
        <v>188</v>
      </c>
      <c r="F22" s="10" t="s">
        <v>189</v>
      </c>
      <c r="G22" s="10" t="s">
        <v>189</v>
      </c>
      <c r="H22" s="10" t="s">
        <v>189</v>
      </c>
      <c r="I22" s="10" t="s">
        <v>189</v>
      </c>
      <c r="J22" s="10" t="s">
        <v>190</v>
      </c>
      <c r="K22" s="10" t="s">
        <v>190</v>
      </c>
      <c r="L22" s="10" t="s">
        <v>190</v>
      </c>
      <c r="M22" s="10" t="s">
        <v>190</v>
      </c>
      <c r="N22" s="10" t="s">
        <v>189</v>
      </c>
      <c r="O22" s="10" t="s">
        <v>190</v>
      </c>
      <c r="P22" s="10" t="s">
        <v>190</v>
      </c>
      <c r="Q22" s="10" t="s">
        <v>190</v>
      </c>
      <c r="R22" s="10" t="s">
        <v>190</v>
      </c>
      <c r="S22" s="10" t="s">
        <v>190</v>
      </c>
      <c r="T22" s="10" t="s">
        <v>189</v>
      </c>
      <c r="U22" s="10" t="s">
        <v>189</v>
      </c>
      <c r="V22" s="10" t="s">
        <v>190</v>
      </c>
      <c r="W22" s="10" t="s">
        <v>190</v>
      </c>
      <c r="X22" s="10" t="s">
        <v>190</v>
      </c>
      <c r="Y22" s="10" t="s">
        <v>190</v>
      </c>
      <c r="Z22" s="10" t="s">
        <v>190</v>
      </c>
      <c r="AA22" s="10" t="s">
        <v>189</v>
      </c>
      <c r="AB22" s="10" t="s">
        <v>190</v>
      </c>
      <c r="AC22" s="10" t="s">
        <v>190</v>
      </c>
      <c r="AD22" s="10" t="s">
        <v>190</v>
      </c>
      <c r="AE22" s="10" t="s">
        <v>190</v>
      </c>
      <c r="AF22" s="10" t="s">
        <v>190</v>
      </c>
      <c r="AG22" s="10" t="s">
        <v>190</v>
      </c>
      <c r="AH22" s="10" t="s">
        <v>190</v>
      </c>
      <c r="AI22" s="10" t="s">
        <v>190</v>
      </c>
      <c r="AJ22" s="10" t="s">
        <v>190</v>
      </c>
      <c r="AL22" s="1">
        <f t="shared" si="1"/>
        <v>23</v>
      </c>
      <c r="AN22" s="1">
        <f t="shared" si="0"/>
        <v>766.666666666667</v>
      </c>
    </row>
    <row r="23" s="1" customFormat="1" customHeight="1" spans="1:40">
      <c r="A23" s="7"/>
      <c r="B23" s="7"/>
      <c r="C23" s="7"/>
      <c r="D23" s="7"/>
      <c r="E23" s="2" t="s">
        <v>191</v>
      </c>
      <c r="F23" s="10" t="s">
        <v>189</v>
      </c>
      <c r="G23" s="10" t="s">
        <v>189</v>
      </c>
      <c r="H23" s="10" t="s">
        <v>189</v>
      </c>
      <c r="I23" s="10" t="s">
        <v>189</v>
      </c>
      <c r="J23" s="10" t="s">
        <v>190</v>
      </c>
      <c r="K23" s="10" t="s">
        <v>190</v>
      </c>
      <c r="L23" s="10" t="s">
        <v>190</v>
      </c>
      <c r="M23" s="10" t="s">
        <v>190</v>
      </c>
      <c r="N23" s="10" t="s">
        <v>189</v>
      </c>
      <c r="O23" s="10" t="s">
        <v>190</v>
      </c>
      <c r="P23" s="10" t="s">
        <v>190</v>
      </c>
      <c r="Q23" s="10" t="s">
        <v>190</v>
      </c>
      <c r="R23" s="10" t="s">
        <v>190</v>
      </c>
      <c r="S23" s="10" t="s">
        <v>190</v>
      </c>
      <c r="T23" s="10" t="s">
        <v>189</v>
      </c>
      <c r="U23" s="10" t="s">
        <v>189</v>
      </c>
      <c r="V23" s="10" t="s">
        <v>190</v>
      </c>
      <c r="W23" s="10" t="s">
        <v>190</v>
      </c>
      <c r="X23" s="10" t="s">
        <v>190</v>
      </c>
      <c r="Y23" s="10" t="s">
        <v>190</v>
      </c>
      <c r="Z23" s="10" t="s">
        <v>190</v>
      </c>
      <c r="AA23" s="10" t="s">
        <v>189</v>
      </c>
      <c r="AB23" s="10" t="s">
        <v>190</v>
      </c>
      <c r="AC23" s="10" t="s">
        <v>190</v>
      </c>
      <c r="AD23" s="10" t="s">
        <v>190</v>
      </c>
      <c r="AE23" s="10" t="s">
        <v>190</v>
      </c>
      <c r="AF23" s="10" t="s">
        <v>190</v>
      </c>
      <c r="AG23" s="10" t="s">
        <v>190</v>
      </c>
      <c r="AH23" s="10" t="s">
        <v>190</v>
      </c>
      <c r="AI23" s="10" t="s">
        <v>190</v>
      </c>
      <c r="AJ23" s="10" t="s">
        <v>190</v>
      </c>
      <c r="AN23" s="1">
        <f t="shared" si="0"/>
        <v>0</v>
      </c>
    </row>
    <row r="24" s="1" customFormat="1" customHeight="1" spans="1:40">
      <c r="A24" s="3">
        <v>11</v>
      </c>
      <c r="B24" s="3" t="s">
        <v>58</v>
      </c>
      <c r="C24" s="3" t="s">
        <v>195</v>
      </c>
      <c r="D24" s="3" t="s">
        <v>192</v>
      </c>
      <c r="E24" s="2" t="s">
        <v>188</v>
      </c>
      <c r="F24" s="10" t="s">
        <v>189</v>
      </c>
      <c r="G24" s="10" t="s">
        <v>189</v>
      </c>
      <c r="H24" s="10" t="s">
        <v>189</v>
      </c>
      <c r="I24" s="10" t="s">
        <v>189</v>
      </c>
      <c r="J24" s="10" t="s">
        <v>190</v>
      </c>
      <c r="K24" s="10" t="s">
        <v>190</v>
      </c>
      <c r="L24" s="10" t="s">
        <v>190</v>
      </c>
      <c r="M24" s="10" t="s">
        <v>190</v>
      </c>
      <c r="N24" s="10" t="s">
        <v>189</v>
      </c>
      <c r="O24" s="10" t="s">
        <v>190</v>
      </c>
      <c r="P24" s="10" t="s">
        <v>190</v>
      </c>
      <c r="Q24" s="10" t="s">
        <v>190</v>
      </c>
      <c r="R24" s="10" t="s">
        <v>190</v>
      </c>
      <c r="S24" s="10" t="s">
        <v>190</v>
      </c>
      <c r="T24" s="10" t="s">
        <v>189</v>
      </c>
      <c r="U24" s="10" t="s">
        <v>189</v>
      </c>
      <c r="V24" s="10" t="s">
        <v>190</v>
      </c>
      <c r="W24" s="10" t="s">
        <v>190</v>
      </c>
      <c r="X24" s="10" t="s">
        <v>190</v>
      </c>
      <c r="Y24" s="10" t="s">
        <v>190</v>
      </c>
      <c r="Z24" s="10" t="s">
        <v>190</v>
      </c>
      <c r="AA24" s="10" t="s">
        <v>189</v>
      </c>
      <c r="AB24" s="10" t="s">
        <v>190</v>
      </c>
      <c r="AC24" s="10" t="s">
        <v>190</v>
      </c>
      <c r="AD24" s="10" t="s">
        <v>190</v>
      </c>
      <c r="AE24" s="10" t="s">
        <v>190</v>
      </c>
      <c r="AF24" s="10" t="s">
        <v>190</v>
      </c>
      <c r="AG24" s="10" t="s">
        <v>190</v>
      </c>
      <c r="AH24" s="10" t="s">
        <v>193</v>
      </c>
      <c r="AI24" s="10" t="s">
        <v>190</v>
      </c>
      <c r="AJ24" s="10" t="s">
        <v>190</v>
      </c>
      <c r="AL24" s="1">
        <f t="shared" si="1"/>
        <v>22</v>
      </c>
      <c r="AN24" s="1">
        <f t="shared" si="0"/>
        <v>733.333333333333</v>
      </c>
    </row>
    <row r="25" s="1" customFormat="1" customHeight="1" spans="1:40">
      <c r="A25" s="7"/>
      <c r="B25" s="7"/>
      <c r="C25" s="7"/>
      <c r="D25" s="7"/>
      <c r="E25" s="2" t="s">
        <v>191</v>
      </c>
      <c r="F25" s="10" t="s">
        <v>189</v>
      </c>
      <c r="G25" s="10" t="s">
        <v>189</v>
      </c>
      <c r="H25" s="10" t="s">
        <v>189</v>
      </c>
      <c r="I25" s="10" t="s">
        <v>189</v>
      </c>
      <c r="J25" s="10" t="s">
        <v>190</v>
      </c>
      <c r="K25" s="10" t="s">
        <v>190</v>
      </c>
      <c r="L25" s="10" t="s">
        <v>190</v>
      </c>
      <c r="M25" s="10" t="s">
        <v>190</v>
      </c>
      <c r="N25" s="10" t="s">
        <v>189</v>
      </c>
      <c r="O25" s="10" t="s">
        <v>190</v>
      </c>
      <c r="P25" s="10" t="s">
        <v>190</v>
      </c>
      <c r="Q25" s="10" t="s">
        <v>190</v>
      </c>
      <c r="R25" s="10" t="s">
        <v>190</v>
      </c>
      <c r="S25" s="10" t="s">
        <v>190</v>
      </c>
      <c r="T25" s="10" t="s">
        <v>189</v>
      </c>
      <c r="U25" s="10" t="s">
        <v>189</v>
      </c>
      <c r="V25" s="10" t="s">
        <v>190</v>
      </c>
      <c r="W25" s="10" t="s">
        <v>190</v>
      </c>
      <c r="X25" s="10" t="s">
        <v>190</v>
      </c>
      <c r="Y25" s="10" t="s">
        <v>190</v>
      </c>
      <c r="Z25" s="10" t="s">
        <v>190</v>
      </c>
      <c r="AA25" s="10" t="s">
        <v>189</v>
      </c>
      <c r="AB25" s="10" t="s">
        <v>190</v>
      </c>
      <c r="AC25" s="10" t="s">
        <v>190</v>
      </c>
      <c r="AD25" s="10" t="s">
        <v>190</v>
      </c>
      <c r="AE25" s="10" t="s">
        <v>190</v>
      </c>
      <c r="AF25" s="10" t="s">
        <v>190</v>
      </c>
      <c r="AG25" s="10" t="s">
        <v>190</v>
      </c>
      <c r="AH25" s="10" t="s">
        <v>193</v>
      </c>
      <c r="AI25" s="10" t="s">
        <v>190</v>
      </c>
      <c r="AJ25" s="10" t="s">
        <v>190</v>
      </c>
      <c r="AN25" s="1">
        <f t="shared" si="0"/>
        <v>0</v>
      </c>
    </row>
    <row r="26" s="1" customFormat="1" customHeight="1" spans="1:40">
      <c r="A26" s="3">
        <v>12</v>
      </c>
      <c r="B26" s="3" t="s">
        <v>65</v>
      </c>
      <c r="C26" s="3" t="s">
        <v>195</v>
      </c>
      <c r="D26" s="3" t="s">
        <v>192</v>
      </c>
      <c r="E26" s="2" t="s">
        <v>188</v>
      </c>
      <c r="F26" s="10" t="s">
        <v>189</v>
      </c>
      <c r="G26" s="10" t="s">
        <v>189</v>
      </c>
      <c r="H26" s="10" t="s">
        <v>189</v>
      </c>
      <c r="I26" s="10" t="s">
        <v>189</v>
      </c>
      <c r="J26" s="10" t="s">
        <v>190</v>
      </c>
      <c r="K26" s="10" t="s">
        <v>190</v>
      </c>
      <c r="L26" s="10" t="s">
        <v>190</v>
      </c>
      <c r="M26" s="10" t="s">
        <v>190</v>
      </c>
      <c r="N26" s="10" t="s">
        <v>189</v>
      </c>
      <c r="O26" s="10" t="s">
        <v>190</v>
      </c>
      <c r="P26" s="10" t="s">
        <v>190</v>
      </c>
      <c r="Q26" s="10" t="s">
        <v>190</v>
      </c>
      <c r="R26" s="10" t="s">
        <v>190</v>
      </c>
      <c r="S26" s="10" t="s">
        <v>190</v>
      </c>
      <c r="T26" s="10" t="s">
        <v>189</v>
      </c>
      <c r="U26" s="10" t="s">
        <v>189</v>
      </c>
      <c r="V26" s="10" t="s">
        <v>190</v>
      </c>
      <c r="W26" s="10" t="s">
        <v>190</v>
      </c>
      <c r="X26" s="10" t="s">
        <v>190</v>
      </c>
      <c r="Y26" s="10" t="s">
        <v>190</v>
      </c>
      <c r="Z26" s="10" t="s">
        <v>190</v>
      </c>
      <c r="AA26" s="10" t="s">
        <v>189</v>
      </c>
      <c r="AB26" s="10" t="s">
        <v>190</v>
      </c>
      <c r="AC26" s="10" t="s">
        <v>190</v>
      </c>
      <c r="AD26" s="10" t="s">
        <v>190</v>
      </c>
      <c r="AE26" s="10" t="s">
        <v>190</v>
      </c>
      <c r="AF26" s="10" t="s">
        <v>190</v>
      </c>
      <c r="AG26" s="10" t="s">
        <v>190</v>
      </c>
      <c r="AH26" s="10" t="s">
        <v>193</v>
      </c>
      <c r="AI26" s="10" t="s">
        <v>190</v>
      </c>
      <c r="AJ26" s="10" t="s">
        <v>190</v>
      </c>
      <c r="AL26" s="1">
        <f t="shared" si="1"/>
        <v>22</v>
      </c>
      <c r="AN26" s="1">
        <f t="shared" si="0"/>
        <v>733.333333333333</v>
      </c>
    </row>
    <row r="27" s="1" customFormat="1" customHeight="1" spans="1:40">
      <c r="A27" s="7"/>
      <c r="B27" s="7"/>
      <c r="C27" s="7"/>
      <c r="D27" s="7"/>
      <c r="E27" s="2" t="s">
        <v>191</v>
      </c>
      <c r="F27" s="10" t="s">
        <v>189</v>
      </c>
      <c r="G27" s="10" t="s">
        <v>189</v>
      </c>
      <c r="H27" s="10" t="s">
        <v>189</v>
      </c>
      <c r="I27" s="10" t="s">
        <v>189</v>
      </c>
      <c r="J27" s="10" t="s">
        <v>190</v>
      </c>
      <c r="K27" s="10" t="s">
        <v>190</v>
      </c>
      <c r="L27" s="10" t="s">
        <v>190</v>
      </c>
      <c r="M27" s="10" t="s">
        <v>190</v>
      </c>
      <c r="N27" s="10" t="s">
        <v>189</v>
      </c>
      <c r="O27" s="10" t="s">
        <v>190</v>
      </c>
      <c r="P27" s="10" t="s">
        <v>190</v>
      </c>
      <c r="Q27" s="10" t="s">
        <v>190</v>
      </c>
      <c r="R27" s="10" t="s">
        <v>190</v>
      </c>
      <c r="S27" s="10" t="s">
        <v>190</v>
      </c>
      <c r="T27" s="10" t="s">
        <v>189</v>
      </c>
      <c r="U27" s="10" t="s">
        <v>189</v>
      </c>
      <c r="V27" s="10" t="s">
        <v>190</v>
      </c>
      <c r="W27" s="10" t="s">
        <v>190</v>
      </c>
      <c r="X27" s="10" t="s">
        <v>190</v>
      </c>
      <c r="Y27" s="10" t="s">
        <v>190</v>
      </c>
      <c r="Z27" s="10" t="s">
        <v>190</v>
      </c>
      <c r="AA27" s="10" t="s">
        <v>189</v>
      </c>
      <c r="AB27" s="10" t="s">
        <v>190</v>
      </c>
      <c r="AC27" s="10" t="s">
        <v>190</v>
      </c>
      <c r="AD27" s="10" t="s">
        <v>190</v>
      </c>
      <c r="AE27" s="10" t="s">
        <v>190</v>
      </c>
      <c r="AF27" s="10" t="s">
        <v>190</v>
      </c>
      <c r="AG27" s="10" t="s">
        <v>190</v>
      </c>
      <c r="AH27" s="10" t="s">
        <v>193</v>
      </c>
      <c r="AI27" s="10" t="s">
        <v>190</v>
      </c>
      <c r="AJ27" s="10" t="s">
        <v>190</v>
      </c>
      <c r="AN27" s="1">
        <f t="shared" si="0"/>
        <v>0</v>
      </c>
    </row>
    <row r="28" s="1" customFormat="1" customHeight="1" spans="1:40">
      <c r="A28" s="2">
        <v>13</v>
      </c>
      <c r="B28" s="2" t="s">
        <v>57</v>
      </c>
      <c r="C28" s="3" t="s">
        <v>195</v>
      </c>
      <c r="D28" s="3" t="s">
        <v>192</v>
      </c>
      <c r="E28" s="2" t="s">
        <v>188</v>
      </c>
      <c r="F28" s="10" t="s">
        <v>189</v>
      </c>
      <c r="G28" s="10" t="s">
        <v>189</v>
      </c>
      <c r="H28" s="10" t="s">
        <v>189</v>
      </c>
      <c r="I28" s="10" t="s">
        <v>189</v>
      </c>
      <c r="J28" s="10" t="s">
        <v>190</v>
      </c>
      <c r="K28" s="10" t="s">
        <v>190</v>
      </c>
      <c r="L28" s="10" t="s">
        <v>190</v>
      </c>
      <c r="M28" s="10" t="s">
        <v>190</v>
      </c>
      <c r="N28" s="10" t="s">
        <v>189</v>
      </c>
      <c r="O28" s="10" t="s">
        <v>190</v>
      </c>
      <c r="P28" s="10" t="s">
        <v>190</v>
      </c>
      <c r="Q28" s="10" t="s">
        <v>193</v>
      </c>
      <c r="R28" s="10" t="s">
        <v>190</v>
      </c>
      <c r="S28" s="10" t="s">
        <v>190</v>
      </c>
      <c r="T28" s="10" t="s">
        <v>189</v>
      </c>
      <c r="U28" s="10" t="s">
        <v>189</v>
      </c>
      <c r="V28" s="10" t="s">
        <v>190</v>
      </c>
      <c r="W28" s="10" t="s">
        <v>193</v>
      </c>
      <c r="X28" s="10" t="s">
        <v>190</v>
      </c>
      <c r="Y28" s="10" t="s">
        <v>190</v>
      </c>
      <c r="Z28" s="10" t="s">
        <v>190</v>
      </c>
      <c r="AA28" s="10" t="s">
        <v>189</v>
      </c>
      <c r="AB28" s="10" t="s">
        <v>190</v>
      </c>
      <c r="AC28" s="10" t="s">
        <v>190</v>
      </c>
      <c r="AD28" s="10" t="s">
        <v>190</v>
      </c>
      <c r="AE28" s="10" t="s">
        <v>190</v>
      </c>
      <c r="AF28" s="10" t="s">
        <v>193</v>
      </c>
      <c r="AG28" s="10" t="s">
        <v>193</v>
      </c>
      <c r="AH28" s="10" t="s">
        <v>193</v>
      </c>
      <c r="AI28" s="10" t="s">
        <v>190</v>
      </c>
      <c r="AJ28" s="10" t="s">
        <v>190</v>
      </c>
      <c r="AL28" s="1">
        <f t="shared" si="1"/>
        <v>18</v>
      </c>
      <c r="AN28" s="1">
        <f t="shared" si="0"/>
        <v>600</v>
      </c>
    </row>
    <row r="29" s="1" customFormat="1" customHeight="1" spans="1:40">
      <c r="A29" s="2"/>
      <c r="B29" s="2"/>
      <c r="C29" s="7"/>
      <c r="D29" s="7"/>
      <c r="E29" s="2" t="s">
        <v>191</v>
      </c>
      <c r="F29" s="10" t="s">
        <v>189</v>
      </c>
      <c r="G29" s="10" t="s">
        <v>189</v>
      </c>
      <c r="H29" s="10" t="s">
        <v>189</v>
      </c>
      <c r="I29" s="10" t="s">
        <v>189</v>
      </c>
      <c r="J29" s="10" t="s">
        <v>190</v>
      </c>
      <c r="K29" s="10" t="s">
        <v>190</v>
      </c>
      <c r="L29" s="10" t="s">
        <v>190</v>
      </c>
      <c r="M29" s="10" t="s">
        <v>190</v>
      </c>
      <c r="N29" s="10" t="s">
        <v>189</v>
      </c>
      <c r="O29" s="10" t="s">
        <v>190</v>
      </c>
      <c r="P29" s="10" t="s">
        <v>190</v>
      </c>
      <c r="Q29" s="10" t="s">
        <v>193</v>
      </c>
      <c r="R29" s="10" t="s">
        <v>190</v>
      </c>
      <c r="S29" s="10" t="s">
        <v>190</v>
      </c>
      <c r="T29" s="10" t="s">
        <v>189</v>
      </c>
      <c r="U29" s="10" t="s">
        <v>189</v>
      </c>
      <c r="V29" s="10" t="s">
        <v>190</v>
      </c>
      <c r="W29" s="10" t="s">
        <v>193</v>
      </c>
      <c r="X29" s="10" t="s">
        <v>190</v>
      </c>
      <c r="Y29" s="10" t="s">
        <v>190</v>
      </c>
      <c r="Z29" s="10" t="s">
        <v>190</v>
      </c>
      <c r="AA29" s="10" t="s">
        <v>189</v>
      </c>
      <c r="AB29" s="10" t="s">
        <v>190</v>
      </c>
      <c r="AC29" s="10" t="s">
        <v>190</v>
      </c>
      <c r="AD29" s="10" t="s">
        <v>190</v>
      </c>
      <c r="AE29" s="10" t="s">
        <v>190</v>
      </c>
      <c r="AF29" s="10" t="s">
        <v>193</v>
      </c>
      <c r="AG29" s="10" t="s">
        <v>193</v>
      </c>
      <c r="AH29" s="10" t="s">
        <v>193</v>
      </c>
      <c r="AI29" s="10" t="s">
        <v>190</v>
      </c>
      <c r="AJ29" s="10" t="s">
        <v>190</v>
      </c>
      <c r="AN29" s="1">
        <f t="shared" si="0"/>
        <v>0</v>
      </c>
    </row>
    <row r="30" s="1" customFormat="1" customHeight="1" spans="1:40">
      <c r="A30" s="2">
        <v>14</v>
      </c>
      <c r="B30" s="2" t="s">
        <v>56</v>
      </c>
      <c r="C30" s="3" t="s">
        <v>195</v>
      </c>
      <c r="D30" s="3" t="s">
        <v>192</v>
      </c>
      <c r="E30" s="2" t="s">
        <v>188</v>
      </c>
      <c r="F30" s="10" t="s">
        <v>189</v>
      </c>
      <c r="G30" s="10" t="s">
        <v>189</v>
      </c>
      <c r="H30" s="10" t="s">
        <v>189</v>
      </c>
      <c r="I30" s="10" t="s">
        <v>189</v>
      </c>
      <c r="J30" s="10" t="s">
        <v>190</v>
      </c>
      <c r="K30" s="10" t="s">
        <v>190</v>
      </c>
      <c r="L30" s="10" t="s">
        <v>190</v>
      </c>
      <c r="M30" s="10" t="s">
        <v>190</v>
      </c>
      <c r="N30" s="10" t="s">
        <v>189</v>
      </c>
      <c r="O30" s="10" t="s">
        <v>193</v>
      </c>
      <c r="P30" s="10" t="s">
        <v>193</v>
      </c>
      <c r="Q30" s="10" t="s">
        <v>193</v>
      </c>
      <c r="R30" s="10" t="s">
        <v>190</v>
      </c>
      <c r="S30" s="10" t="s">
        <v>190</v>
      </c>
      <c r="T30" s="10" t="s">
        <v>189</v>
      </c>
      <c r="U30" s="10" t="s">
        <v>189</v>
      </c>
      <c r="V30" s="10" t="s">
        <v>190</v>
      </c>
      <c r="W30" s="10" t="s">
        <v>190</v>
      </c>
      <c r="X30" s="10" t="s">
        <v>190</v>
      </c>
      <c r="Y30" s="10" t="s">
        <v>190</v>
      </c>
      <c r="Z30" s="10" t="s">
        <v>190</v>
      </c>
      <c r="AA30" s="10" t="s">
        <v>189</v>
      </c>
      <c r="AB30" s="10" t="s">
        <v>190</v>
      </c>
      <c r="AC30" s="10" t="s">
        <v>190</v>
      </c>
      <c r="AD30" s="10" t="s">
        <v>190</v>
      </c>
      <c r="AE30" s="10" t="s">
        <v>190</v>
      </c>
      <c r="AF30" s="10" t="s">
        <v>193</v>
      </c>
      <c r="AG30" s="10" t="s">
        <v>193</v>
      </c>
      <c r="AH30" s="10" t="s">
        <v>190</v>
      </c>
      <c r="AI30" s="10" t="s">
        <v>190</v>
      </c>
      <c r="AJ30" s="10" t="s">
        <v>190</v>
      </c>
      <c r="AL30" s="1">
        <f t="shared" si="1"/>
        <v>18</v>
      </c>
      <c r="AN30" s="1">
        <f t="shared" si="0"/>
        <v>600</v>
      </c>
    </row>
    <row r="31" s="1" customFormat="1" customHeight="1" spans="1:36">
      <c r="A31" s="2"/>
      <c r="B31" s="2"/>
      <c r="C31" s="7"/>
      <c r="D31" s="7"/>
      <c r="E31" s="2" t="s">
        <v>191</v>
      </c>
      <c r="F31" s="10" t="s">
        <v>189</v>
      </c>
      <c r="G31" s="10" t="s">
        <v>189</v>
      </c>
      <c r="H31" s="10" t="s">
        <v>189</v>
      </c>
      <c r="I31" s="10" t="s">
        <v>189</v>
      </c>
      <c r="J31" s="10" t="s">
        <v>190</v>
      </c>
      <c r="K31" s="10" t="s">
        <v>190</v>
      </c>
      <c r="L31" s="10" t="s">
        <v>190</v>
      </c>
      <c r="M31" s="10" t="s">
        <v>190</v>
      </c>
      <c r="N31" s="10" t="s">
        <v>189</v>
      </c>
      <c r="O31" s="10" t="s">
        <v>193</v>
      </c>
      <c r="P31" s="10" t="s">
        <v>193</v>
      </c>
      <c r="Q31" s="10" t="s">
        <v>193</v>
      </c>
      <c r="R31" s="10" t="s">
        <v>190</v>
      </c>
      <c r="S31" s="10" t="s">
        <v>190</v>
      </c>
      <c r="T31" s="10" t="s">
        <v>189</v>
      </c>
      <c r="U31" s="10" t="s">
        <v>189</v>
      </c>
      <c r="V31" s="10" t="s">
        <v>190</v>
      </c>
      <c r="W31" s="10" t="s">
        <v>190</v>
      </c>
      <c r="X31" s="10" t="s">
        <v>190</v>
      </c>
      <c r="Y31" s="10" t="s">
        <v>190</v>
      </c>
      <c r="Z31" s="10" t="s">
        <v>190</v>
      </c>
      <c r="AA31" s="10" t="s">
        <v>189</v>
      </c>
      <c r="AB31" s="10" t="s">
        <v>190</v>
      </c>
      <c r="AC31" s="10" t="s">
        <v>190</v>
      </c>
      <c r="AD31" s="10" t="s">
        <v>190</v>
      </c>
      <c r="AE31" s="10" t="s">
        <v>190</v>
      </c>
      <c r="AF31" s="10" t="s">
        <v>193</v>
      </c>
      <c r="AG31" s="10" t="s">
        <v>193</v>
      </c>
      <c r="AH31" s="10" t="s">
        <v>190</v>
      </c>
      <c r="AI31" s="10" t="s">
        <v>190</v>
      </c>
      <c r="AJ31" s="10" t="s">
        <v>190</v>
      </c>
    </row>
    <row r="32" s="1" customFormat="1" customHeight="1" spans="1:36">
      <c r="A32" s="2">
        <v>15</v>
      </c>
      <c r="B32" s="2"/>
      <c r="C32" s="2"/>
      <c r="D32" s="2"/>
      <c r="E32" s="12" t="s">
        <v>196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6"/>
    </row>
    <row r="33" s="1" customFormat="1" customHeight="1" spans="1:36">
      <c r="A33" s="2"/>
      <c r="B33" s="2"/>
      <c r="C33" s="2"/>
      <c r="D33" s="2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7"/>
    </row>
  </sheetData>
  <mergeCells count="98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E32:AJ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劳务费</vt:lpstr>
      <vt:lpstr>小吕 宏达祥</vt:lpstr>
      <vt:lpstr>奖罚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2021-06-29T01:30:49Z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