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6月保险费--座椅" sheetId="1" r:id="rId1"/>
  </sheets>
  <definedNames>
    <definedName name="_xlnm._FilterDatabase" localSheetId="0" hidden="1">'6月保险费--座椅'!$A$2:$M$2</definedName>
  </definedNames>
  <calcPr calcId="144525"/>
</workbook>
</file>

<file path=xl/sharedStrings.xml><?xml version="1.0" encoding="utf-8"?>
<sst xmlns="http://schemas.openxmlformats.org/spreadsheetml/2006/main" count="354" uniqueCount="166">
  <si>
    <t>2021年6月份座椅事业部挂靠劳务人员费用明细表</t>
  </si>
  <si>
    <t>项目</t>
  </si>
  <si>
    <t>姓名</t>
  </si>
  <si>
    <t>车间</t>
  </si>
  <si>
    <t>性别</t>
  </si>
  <si>
    <t>上保时间</t>
  </si>
  <si>
    <t>身份证号</t>
  </si>
  <si>
    <t>检测</t>
  </si>
  <si>
    <t>替换明细</t>
  </si>
  <si>
    <t>协议</t>
  </si>
  <si>
    <t>天数</t>
  </si>
  <si>
    <t>6月
保险费</t>
  </si>
  <si>
    <t>6月
管理费</t>
  </si>
  <si>
    <t>合计</t>
  </si>
  <si>
    <t>刘国红</t>
  </si>
  <si>
    <t>缝纫车间</t>
  </si>
  <si>
    <t>女</t>
  </si>
  <si>
    <t>2021-06-01</t>
  </si>
  <si>
    <t>132930197101051641</t>
  </si>
  <si>
    <t>√</t>
  </si>
  <si>
    <t>于会卿</t>
  </si>
  <si>
    <t>生产管理部</t>
  </si>
  <si>
    <t>132401196704067067</t>
  </si>
  <si>
    <t>王玉霞</t>
  </si>
  <si>
    <t>132930197104161184</t>
  </si>
  <si>
    <t>范洪英</t>
  </si>
  <si>
    <t>焊接车间</t>
  </si>
  <si>
    <t>2021-05-01</t>
  </si>
  <si>
    <t>460001197303140021</t>
  </si>
  <si>
    <t>韩桂栋</t>
  </si>
  <si>
    <t>男</t>
  </si>
  <si>
    <t>132930198109012019</t>
  </si>
  <si>
    <t>井健</t>
  </si>
  <si>
    <t>座椅车间</t>
  </si>
  <si>
    <t>2021-05-21</t>
  </si>
  <si>
    <t>132930199611104116</t>
  </si>
  <si>
    <t>高策</t>
  </si>
  <si>
    <t>2021-05-24</t>
  </si>
  <si>
    <t>130983199904034116</t>
  </si>
  <si>
    <t>王瑞鑫</t>
  </si>
  <si>
    <t>130924200411080515</t>
  </si>
  <si>
    <t>罗培培</t>
  </si>
  <si>
    <t>130921198808222025</t>
  </si>
  <si>
    <t>张振宽</t>
  </si>
  <si>
    <t>130924200306064214</t>
  </si>
  <si>
    <t>刘润霖</t>
  </si>
  <si>
    <t>13098320030506225X</t>
  </si>
  <si>
    <t>张旭江</t>
  </si>
  <si>
    <t>前工序车间</t>
  </si>
  <si>
    <t>130983199803200314</t>
  </si>
  <si>
    <t>马越勇</t>
  </si>
  <si>
    <t>130983198801080035</t>
  </si>
  <si>
    <t>张艳</t>
  </si>
  <si>
    <t>13293019810911092X</t>
  </si>
  <si>
    <t>赵秋杰</t>
  </si>
  <si>
    <t>131025198501223063</t>
  </si>
  <si>
    <t>王从振</t>
  </si>
  <si>
    <t>制造技术部</t>
  </si>
  <si>
    <t>130983198903071156</t>
  </si>
  <si>
    <t>替换刘国红</t>
  </si>
  <si>
    <t>杜静</t>
  </si>
  <si>
    <t>发泡车间</t>
  </si>
  <si>
    <t>132902197705161627</t>
  </si>
  <si>
    <t>替换王玉霞</t>
  </si>
  <si>
    <t>吴凡</t>
  </si>
  <si>
    <t>13098319980323221X</t>
  </si>
  <si>
    <t>李浩瀚</t>
  </si>
  <si>
    <t>130930199705233937</t>
  </si>
  <si>
    <t>替换马越勇</t>
  </si>
  <si>
    <t>刘守旭</t>
  </si>
  <si>
    <t>130983199807202413</t>
  </si>
  <si>
    <t>孙刚</t>
  </si>
  <si>
    <t>总装厂</t>
  </si>
  <si>
    <t>2021-06-02</t>
  </si>
  <si>
    <t>132624198002157513</t>
  </si>
  <si>
    <t>刘振娜</t>
  </si>
  <si>
    <t>2021-06-03</t>
  </si>
  <si>
    <t>130921198802042066</t>
  </si>
  <si>
    <t>王艳</t>
  </si>
  <si>
    <t>2021-06-05</t>
  </si>
  <si>
    <t>132930199211102824</t>
  </si>
  <si>
    <t>替换刘守旭</t>
  </si>
  <si>
    <t>辛鹏玉</t>
  </si>
  <si>
    <t>2021-06-07</t>
  </si>
  <si>
    <t>132930199412051138</t>
  </si>
  <si>
    <t>侯迪</t>
  </si>
  <si>
    <t>2021-06-08</t>
  </si>
  <si>
    <t>130984200310203631</t>
  </si>
  <si>
    <t>刘孝昌</t>
  </si>
  <si>
    <t>130983200501273919</t>
  </si>
  <si>
    <t>孟庆泽</t>
  </si>
  <si>
    <t>130983200002073015</t>
  </si>
  <si>
    <t>辛景政</t>
  </si>
  <si>
    <t>132930199411024138</t>
  </si>
  <si>
    <t>房珍珍</t>
  </si>
  <si>
    <t>综合管理部</t>
  </si>
  <si>
    <t>2021-06-09</t>
  </si>
  <si>
    <t>130434199107160529</t>
  </si>
  <si>
    <t>孟祥春</t>
  </si>
  <si>
    <t>130983198606055010</t>
  </si>
  <si>
    <t>魏新合</t>
  </si>
  <si>
    <t>骨架组装</t>
  </si>
  <si>
    <t>2021-06-10</t>
  </si>
  <si>
    <t>132930197106201127</t>
  </si>
  <si>
    <t>替换吴凡</t>
  </si>
  <si>
    <t>赵广超</t>
  </si>
  <si>
    <t>质量管理部</t>
  </si>
  <si>
    <t>130983199402180914</t>
  </si>
  <si>
    <t>刘树田</t>
  </si>
  <si>
    <t>132930199507203739</t>
  </si>
  <si>
    <t>田震</t>
  </si>
  <si>
    <t>231181199712232562</t>
  </si>
  <si>
    <t>贾杉杉</t>
  </si>
  <si>
    <t>金属件厂</t>
  </si>
  <si>
    <t>2021-06-11</t>
  </si>
  <si>
    <t>132930199011134725</t>
  </si>
  <si>
    <t>唐学贤</t>
  </si>
  <si>
    <t>2021-06-16</t>
  </si>
  <si>
    <t>130983199608123018</t>
  </si>
  <si>
    <t>姜文浩</t>
  </si>
  <si>
    <t>130926199501283014</t>
  </si>
  <si>
    <t>刘祥成</t>
  </si>
  <si>
    <t>130983199609301410</t>
  </si>
  <si>
    <t>蔡维超</t>
  </si>
  <si>
    <t>130983198710153913</t>
  </si>
  <si>
    <t>孙立梅</t>
  </si>
  <si>
    <t>2021-06-17</t>
  </si>
  <si>
    <t>130921198212061021</t>
  </si>
  <si>
    <t>保广坤</t>
  </si>
  <si>
    <t>130921198708122051</t>
  </si>
  <si>
    <t>刘谕鑫</t>
  </si>
  <si>
    <t>132930199603283716</t>
  </si>
  <si>
    <t>张博</t>
  </si>
  <si>
    <t>130983200407082876</t>
  </si>
  <si>
    <t>徐萌</t>
  </si>
  <si>
    <t>130983200303232817</t>
  </si>
  <si>
    <t>刘松</t>
  </si>
  <si>
    <t>2021-06-18</t>
  </si>
  <si>
    <t>130983199602285016</t>
  </si>
  <si>
    <t>替换唐学贤</t>
  </si>
  <si>
    <t>刘振山</t>
  </si>
  <si>
    <t>132930199807231838</t>
  </si>
  <si>
    <t>替换保广坤</t>
  </si>
  <si>
    <t>崔华丽</t>
  </si>
  <si>
    <t>130925199309027241</t>
  </si>
  <si>
    <t>刘东良</t>
  </si>
  <si>
    <t>2021-06-21</t>
  </si>
  <si>
    <t>130983199711182219</t>
  </si>
  <si>
    <t>替换崔华丽</t>
  </si>
  <si>
    <t>吴洪宇</t>
  </si>
  <si>
    <t>130983199712230315</t>
  </si>
  <si>
    <t>向利新</t>
  </si>
  <si>
    <t>132435197807162110</t>
  </si>
  <si>
    <t>滕家宝</t>
  </si>
  <si>
    <t>130983199301292415</t>
  </si>
  <si>
    <t>柳向龙</t>
  </si>
  <si>
    <t>2021-06-22</t>
  </si>
  <si>
    <t>130924200012144235</t>
  </si>
  <si>
    <t>替换孟祥春</t>
  </si>
  <si>
    <t>王坤泽</t>
  </si>
  <si>
    <t>130983200011260015</t>
  </si>
  <si>
    <t>赵全乐</t>
  </si>
  <si>
    <t>130922199307072015</t>
  </si>
  <si>
    <t>曹肖桐</t>
  </si>
  <si>
    <t>2021-06-23</t>
  </si>
  <si>
    <t>130983200210240914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</si>
</sst>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27">
    <font>
      <sz val="11"/>
      <color theme="1"/>
      <name val="Tahoma"/>
      <charset val="134"/>
    </font>
    <font>
      <b/>
      <sz val="18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1"/>
      <color indexed="8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1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4" fillId="0" borderId="0"/>
    <xf numFmtId="41" fontId="11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22" fillId="16" borderId="7" applyNumberFormat="0" applyAlignment="0" applyProtection="0">
      <alignment vertical="center"/>
    </xf>
    <xf numFmtId="0" fontId="25" fillId="32" borderId="11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0"/>
    <xf numFmtId="0" fontId="1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32" applyFont="1" applyFill="1" applyBorder="1" applyAlignment="1">
      <alignment horizontal="center" vertical="center" wrapText="1"/>
    </xf>
    <xf numFmtId="49" fontId="3" fillId="0" borderId="1" xfId="3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5" applyFont="1" applyFill="1" applyBorder="1" applyAlignment="1">
      <alignment horizontal="center" vertical="center" wrapText="1"/>
    </xf>
    <xf numFmtId="0" fontId="3" fillId="2" borderId="1" xfId="32" applyFont="1" applyFill="1" applyBorder="1" applyAlignment="1">
      <alignment horizontal="center" vertical="center" wrapText="1"/>
    </xf>
    <xf numFmtId="0" fontId="2" fillId="2" borderId="1" xfId="5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1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32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2 2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常规 27" xfId="32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8"/>
  <sheetViews>
    <sheetView showGridLines="0" tabSelected="1" workbookViewId="0">
      <pane xSplit="3" ySplit="2" topLeftCell="D3" activePane="bottomRight" state="frozen"/>
      <selection/>
      <selection pane="topRight"/>
      <selection pane="bottomLeft"/>
      <selection pane="bottomRight" activeCell="D8" sqref="D8"/>
    </sheetView>
  </sheetViews>
  <sheetFormatPr defaultColWidth="9" defaultRowHeight="14.25"/>
  <cols>
    <col min="1" max="1" width="7.375" customWidth="1"/>
    <col min="3" max="3" width="18.625" customWidth="1"/>
    <col min="4" max="4" width="5.75" customWidth="1"/>
    <col min="5" max="5" width="12" customWidth="1"/>
    <col min="6" max="6" width="22.25" customWidth="1"/>
    <col min="7" max="7" width="4.75" customWidth="1"/>
    <col min="8" max="8" width="15.875" customWidth="1"/>
    <col min="9" max="9" width="9" customWidth="1"/>
    <col min="10" max="10" width="9.625"/>
    <col min="11" max="12" width="9.375" customWidth="1"/>
    <col min="13" max="13" width="13.25" customWidth="1"/>
  </cols>
  <sheetData>
    <row r="1" ht="38" customHeight="1" spans="1:13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22"/>
      <c r="L1" s="22"/>
      <c r="M1" s="1"/>
    </row>
    <row r="2" ht="35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23" t="s">
        <v>10</v>
      </c>
      <c r="K2" s="24" t="s">
        <v>11</v>
      </c>
      <c r="L2" s="24" t="s">
        <v>12</v>
      </c>
      <c r="M2" s="24" t="s">
        <v>13</v>
      </c>
    </row>
    <row r="3" ht="19" customHeight="1" spans="1:13">
      <c r="A3" s="3">
        <v>1</v>
      </c>
      <c r="B3" s="7" t="s">
        <v>14</v>
      </c>
      <c r="C3" s="8" t="s">
        <v>15</v>
      </c>
      <c r="D3" s="9" t="s">
        <v>16</v>
      </c>
      <c r="E3" s="10" t="s">
        <v>17</v>
      </c>
      <c r="F3" s="11" t="s">
        <v>18</v>
      </c>
      <c r="G3" s="11" t="str">
        <f>IF(LEN(F3)=18,(IF(LOOKUP(MOD(SUM(MID(F3,1,1)*7,MID(F3,2,1)*9,MID(F3,3,1)*10,MID(F3,4,1)*5,MID(F3,5,1)*8,MID(F3,6,1)*4,MID(F3,7,1)*2,MID(F3,8,1),MID(F3,9,1)*6,MID(F3,10,1)*3,MID(F3,11,1)*7,MID(F3,12,1)*9,MID(F3,13,1)*10,MID(F3,14,1)*5,MID(F3,15,1)*8,MID(F3,16,1)*4,MID(F3,17,1)*2),11),{0,1,2,3,4,5,6,7,8,9,10},{"1","0","x","9","8","7","6","5","4","3","2"})=RIGHT(F3,1),"√","×")),"身份证号长度不符")</f>
        <v>√</v>
      </c>
      <c r="H3" s="12"/>
      <c r="I3" s="12" t="s">
        <v>19</v>
      </c>
      <c r="J3" s="12">
        <v>30</v>
      </c>
      <c r="K3" s="25">
        <v>59</v>
      </c>
      <c r="L3" s="25">
        <v>30</v>
      </c>
      <c r="M3" s="25">
        <f t="shared" ref="M3:M58" si="0">K3+L3</f>
        <v>89</v>
      </c>
    </row>
    <row r="4" ht="19" customHeight="1" spans="1:13">
      <c r="A4" s="3">
        <v>2</v>
      </c>
      <c r="B4" s="13" t="s">
        <v>20</v>
      </c>
      <c r="C4" s="4" t="s">
        <v>21</v>
      </c>
      <c r="D4" s="14" t="s">
        <v>16</v>
      </c>
      <c r="E4" s="15" t="s">
        <v>17</v>
      </c>
      <c r="F4" s="16" t="s">
        <v>22</v>
      </c>
      <c r="G4" s="16" t="str">
        <f>IF(LEN(F4)=18,(IF(LOOKUP(MOD(SUM(MID(F4,1,1)*7,MID(F4,2,1)*9,MID(F4,3,1)*10,MID(F4,4,1)*5,MID(F4,5,1)*8,MID(F4,6,1)*4,MID(F4,7,1)*2,MID(F4,8,1),MID(F4,9,1)*6,MID(F4,10,1)*3,MID(F4,11,1)*7,MID(F4,12,1)*9,MID(F4,13,1)*10,MID(F4,14,1)*5,MID(F4,15,1)*8,MID(F4,16,1)*4,MID(F4,17,1)*2),11),{0,1,2,3,4,5,6,7,8,9,10},{"1","0","x","9","8","7","6","5","4","3","2"})=RIGHT(F4,1),"√","×")),"身份证号长度不符")</f>
        <v>√</v>
      </c>
      <c r="H4" s="6"/>
      <c r="I4" s="6" t="s">
        <v>19</v>
      </c>
      <c r="J4" s="6">
        <v>30</v>
      </c>
      <c r="K4" s="26">
        <v>59</v>
      </c>
      <c r="L4" s="26">
        <v>30</v>
      </c>
      <c r="M4" s="26">
        <f t="shared" si="0"/>
        <v>89</v>
      </c>
    </row>
    <row r="5" ht="19" customHeight="1" spans="1:13">
      <c r="A5" s="3">
        <v>3</v>
      </c>
      <c r="B5" s="17" t="s">
        <v>23</v>
      </c>
      <c r="C5" s="8" t="s">
        <v>15</v>
      </c>
      <c r="D5" s="9" t="s">
        <v>16</v>
      </c>
      <c r="E5" s="10" t="s">
        <v>17</v>
      </c>
      <c r="F5" s="11" t="s">
        <v>24</v>
      </c>
      <c r="G5" s="11" t="str">
        <f>IF(LEN(F5)=18,(IF(LOOKUP(MOD(SUM(MID(F5,1,1)*7,MID(F5,2,1)*9,MID(F5,3,1)*10,MID(F5,4,1)*5,MID(F5,5,1)*8,MID(F5,6,1)*4,MID(F5,7,1)*2,MID(F5,8,1),MID(F5,9,1)*6,MID(F5,10,1)*3,MID(F5,11,1)*7,MID(F5,12,1)*9,MID(F5,13,1)*10,MID(F5,14,1)*5,MID(F5,15,1)*8,MID(F5,16,1)*4,MID(F5,17,1)*2),11),{0,1,2,3,4,5,6,7,8,9,10},{"1","0","x","9","8","7","6","5","4","3","2"})=RIGHT(F5,1),"√","×")),"身份证号长度不符")</f>
        <v>√</v>
      </c>
      <c r="H5" s="12"/>
      <c r="I5" s="12" t="s">
        <v>19</v>
      </c>
      <c r="J5" s="12">
        <v>30</v>
      </c>
      <c r="K5" s="25">
        <v>59</v>
      </c>
      <c r="L5" s="25">
        <v>30</v>
      </c>
      <c r="M5" s="25">
        <f t="shared" si="0"/>
        <v>89</v>
      </c>
    </row>
    <row r="6" ht="19" customHeight="1" spans="1:13">
      <c r="A6" s="3">
        <v>4</v>
      </c>
      <c r="B6" s="18" t="s">
        <v>25</v>
      </c>
      <c r="C6" s="4" t="s">
        <v>26</v>
      </c>
      <c r="D6" s="14" t="s">
        <v>16</v>
      </c>
      <c r="E6" s="15" t="s">
        <v>27</v>
      </c>
      <c r="F6" s="16" t="s">
        <v>28</v>
      </c>
      <c r="G6" s="16" t="str">
        <f>IF(LEN(F6)=18,(IF(LOOKUP(MOD(SUM(MID(F6,1,1)*7,MID(F6,2,1)*9,MID(F6,3,1)*10,MID(F6,4,1)*5,MID(F6,5,1)*8,MID(F6,6,1)*4,MID(F6,7,1)*2,MID(F6,8,1),MID(F6,9,1)*6,MID(F6,10,1)*3,MID(F6,11,1)*7,MID(F6,12,1)*9,MID(F6,13,1)*10,MID(F6,14,1)*5,MID(F6,15,1)*8,MID(F6,16,1)*4,MID(F6,17,1)*2),11),{0,1,2,3,4,5,6,7,8,9,10},{"1","0","x","9","8","7","6","5","4","3","2"})=RIGHT(F6,1),"√","×")),"身份证号长度不符")</f>
        <v>√</v>
      </c>
      <c r="H6" s="6"/>
      <c r="I6" s="6" t="s">
        <v>19</v>
      </c>
      <c r="J6" s="6">
        <v>30</v>
      </c>
      <c r="K6" s="26">
        <v>59</v>
      </c>
      <c r="L6" s="26">
        <v>30</v>
      </c>
      <c r="M6" s="26">
        <f t="shared" si="0"/>
        <v>89</v>
      </c>
    </row>
    <row r="7" ht="19" customHeight="1" spans="1:13">
      <c r="A7" s="3">
        <v>5</v>
      </c>
      <c r="B7" s="18" t="s">
        <v>29</v>
      </c>
      <c r="C7" s="4" t="s">
        <v>26</v>
      </c>
      <c r="D7" s="14" t="s">
        <v>30</v>
      </c>
      <c r="E7" s="15" t="s">
        <v>17</v>
      </c>
      <c r="F7" s="16" t="s">
        <v>31</v>
      </c>
      <c r="G7" s="16" t="str">
        <f>IF(LEN(F7)=18,(IF(LOOKUP(MOD(SUM(MID(F7,1,1)*7,MID(F7,2,1)*9,MID(F7,3,1)*10,MID(F7,4,1)*5,MID(F7,5,1)*8,MID(F7,6,1)*4,MID(F7,7,1)*2,MID(F7,8,1),MID(F7,9,1)*6,MID(F7,10,1)*3,MID(F7,11,1)*7,MID(F7,12,1)*9,MID(F7,13,1)*10,MID(F7,14,1)*5,MID(F7,15,1)*8,MID(F7,16,1)*4,MID(F7,17,1)*2),11),{0,1,2,3,4,5,6,7,8,9,10},{"1","0","x","9","8","7","6","5","4","3","2"})=RIGHT(F7,1),"√","×")),"身份证号长度不符")</f>
        <v>√</v>
      </c>
      <c r="H7" s="6"/>
      <c r="I7" s="6" t="s">
        <v>19</v>
      </c>
      <c r="J7" s="6">
        <v>30</v>
      </c>
      <c r="K7" s="26">
        <v>59</v>
      </c>
      <c r="L7" s="26">
        <v>30</v>
      </c>
      <c r="M7" s="26">
        <f t="shared" si="0"/>
        <v>89</v>
      </c>
    </row>
    <row r="8" ht="19" customHeight="1" spans="1:13">
      <c r="A8" s="3">
        <v>6</v>
      </c>
      <c r="B8" s="18" t="s">
        <v>32</v>
      </c>
      <c r="C8" s="4" t="s">
        <v>33</v>
      </c>
      <c r="D8" s="14" t="s">
        <v>30</v>
      </c>
      <c r="E8" s="15" t="s">
        <v>34</v>
      </c>
      <c r="F8" s="16" t="s">
        <v>35</v>
      </c>
      <c r="G8" s="16" t="str">
        <f>IF(LEN(F8)=18,(IF(LOOKUP(MOD(SUM(MID(F8,1,1)*7,MID(F8,2,1)*9,MID(F8,3,1)*10,MID(F8,4,1)*5,MID(F8,5,1)*8,MID(F8,6,1)*4,MID(F8,7,1)*2,MID(F8,8,1),MID(F8,9,1)*6,MID(F8,10,1)*3,MID(F8,11,1)*7,MID(F8,12,1)*9,MID(F8,13,1)*10,MID(F8,14,1)*5,MID(F8,15,1)*8,MID(F8,16,1)*4,MID(F8,17,1)*2),11),{0,1,2,3,4,5,6,7,8,9,10},{"1","0","x","9","8","7","6","5","4","3","2"})=RIGHT(F8,1),"√","×")),"身份证号长度不符")</f>
        <v>√</v>
      </c>
      <c r="H8" s="6"/>
      <c r="I8" s="6" t="s">
        <v>19</v>
      </c>
      <c r="J8" s="6">
        <v>30</v>
      </c>
      <c r="K8" s="26">
        <v>59</v>
      </c>
      <c r="L8" s="26">
        <v>30</v>
      </c>
      <c r="M8" s="26">
        <f t="shared" si="0"/>
        <v>89</v>
      </c>
    </row>
    <row r="9" ht="19" customHeight="1" spans="1:13">
      <c r="A9" s="3">
        <v>7</v>
      </c>
      <c r="B9" s="18" t="s">
        <v>36</v>
      </c>
      <c r="C9" s="4" t="s">
        <v>33</v>
      </c>
      <c r="D9" s="14" t="s">
        <v>30</v>
      </c>
      <c r="E9" s="15" t="s">
        <v>37</v>
      </c>
      <c r="F9" s="16" t="s">
        <v>38</v>
      </c>
      <c r="G9" s="16" t="str">
        <f>IF(LEN(F9)=18,(IF(LOOKUP(MOD(SUM(MID(F9,1,1)*7,MID(F9,2,1)*9,MID(F9,3,1)*10,MID(F9,4,1)*5,MID(F9,5,1)*8,MID(F9,6,1)*4,MID(F9,7,1)*2,MID(F9,8,1),MID(F9,9,1)*6,MID(F9,10,1)*3,MID(F9,11,1)*7,MID(F9,12,1)*9,MID(F9,13,1)*10,MID(F9,14,1)*5,MID(F9,15,1)*8,MID(F9,16,1)*4,MID(F9,17,1)*2),11),{0,1,2,3,4,5,6,7,8,9,10},{"1","0","x","9","8","7","6","5","4","3","2"})=RIGHT(F9,1),"√","×")),"身份证号长度不符")</f>
        <v>√</v>
      </c>
      <c r="H9" s="6"/>
      <c r="I9" s="6" t="s">
        <v>19</v>
      </c>
      <c r="J9" s="6">
        <v>30</v>
      </c>
      <c r="K9" s="26">
        <v>59</v>
      </c>
      <c r="L9" s="26">
        <v>30</v>
      </c>
      <c r="M9" s="26">
        <f t="shared" si="0"/>
        <v>89</v>
      </c>
    </row>
    <row r="10" ht="19" customHeight="1" spans="1:13">
      <c r="A10" s="3">
        <v>8</v>
      </c>
      <c r="B10" s="18" t="s">
        <v>39</v>
      </c>
      <c r="C10" s="4" t="s">
        <v>33</v>
      </c>
      <c r="D10" s="14" t="s">
        <v>30</v>
      </c>
      <c r="E10" s="15" t="s">
        <v>37</v>
      </c>
      <c r="F10" s="16" t="s">
        <v>40</v>
      </c>
      <c r="G10" s="16" t="str">
        <f>IF(LEN(F10)=18,(IF(LOOKUP(MOD(SUM(MID(F10,1,1)*7,MID(F10,2,1)*9,MID(F10,3,1)*10,MID(F10,4,1)*5,MID(F10,5,1)*8,MID(F10,6,1)*4,MID(F10,7,1)*2,MID(F10,8,1),MID(F10,9,1)*6,MID(F10,10,1)*3,MID(F10,11,1)*7,MID(F10,12,1)*9,MID(F10,13,1)*10,MID(F10,14,1)*5,MID(F10,15,1)*8,MID(F10,16,1)*4,MID(F10,17,1)*2),11),{0,1,2,3,4,5,6,7,8,9,10},{"1","0","x","9","8","7","6","5","4","3","2"})=RIGHT(F10,1),"√","×")),"身份证号长度不符")</f>
        <v>√</v>
      </c>
      <c r="H10" s="6"/>
      <c r="I10" s="6" t="s">
        <v>19</v>
      </c>
      <c r="J10" s="6">
        <v>30</v>
      </c>
      <c r="K10" s="26">
        <v>59</v>
      </c>
      <c r="L10" s="26">
        <v>30</v>
      </c>
      <c r="M10" s="26">
        <f t="shared" si="0"/>
        <v>89</v>
      </c>
    </row>
    <row r="11" ht="19" customHeight="1" spans="1:13">
      <c r="A11" s="3">
        <v>9</v>
      </c>
      <c r="B11" s="18" t="s">
        <v>41</v>
      </c>
      <c r="C11" s="4" t="s">
        <v>15</v>
      </c>
      <c r="D11" s="14" t="s">
        <v>16</v>
      </c>
      <c r="E11" s="15" t="s">
        <v>17</v>
      </c>
      <c r="F11" s="16" t="s">
        <v>42</v>
      </c>
      <c r="G11" s="16" t="str">
        <f>IF(LEN(F11)=18,(IF(LOOKUP(MOD(SUM(MID(F11,1,1)*7,MID(F11,2,1)*9,MID(F11,3,1)*10,MID(F11,4,1)*5,MID(F11,5,1)*8,MID(F11,6,1)*4,MID(F11,7,1)*2,MID(F11,8,1),MID(F11,9,1)*6,MID(F11,10,1)*3,MID(F11,11,1)*7,MID(F11,12,1)*9,MID(F11,13,1)*10,MID(F11,14,1)*5,MID(F11,15,1)*8,MID(F11,16,1)*4,MID(F11,17,1)*2),11),{0,1,2,3,4,5,6,7,8,9,10},{"1","0","x","9","8","7","6","5","4","3","2"})=RIGHT(F11,1),"√","×")),"身份证号长度不符")</f>
        <v>√</v>
      </c>
      <c r="H11" s="6"/>
      <c r="I11" s="6" t="s">
        <v>19</v>
      </c>
      <c r="J11" s="6">
        <v>30</v>
      </c>
      <c r="K11" s="26">
        <v>59</v>
      </c>
      <c r="L11" s="26">
        <v>30</v>
      </c>
      <c r="M11" s="26">
        <f t="shared" si="0"/>
        <v>89</v>
      </c>
    </row>
    <row r="12" ht="19" customHeight="1" spans="1:13">
      <c r="A12" s="3">
        <v>10</v>
      </c>
      <c r="B12" s="18" t="s">
        <v>43</v>
      </c>
      <c r="C12" s="4" t="s">
        <v>33</v>
      </c>
      <c r="D12" s="14" t="s">
        <v>30</v>
      </c>
      <c r="E12" s="15" t="s">
        <v>17</v>
      </c>
      <c r="F12" s="16" t="s">
        <v>44</v>
      </c>
      <c r="G12" s="16" t="str">
        <f>IF(LEN(F12)=18,(IF(LOOKUP(MOD(SUM(MID(F12,1,1)*7,MID(F12,2,1)*9,MID(F12,3,1)*10,MID(F12,4,1)*5,MID(F12,5,1)*8,MID(F12,6,1)*4,MID(F12,7,1)*2,MID(F12,8,1),MID(F12,9,1)*6,MID(F12,10,1)*3,MID(F12,11,1)*7,MID(F12,12,1)*9,MID(F12,13,1)*10,MID(F12,14,1)*5,MID(F12,15,1)*8,MID(F12,16,1)*4,MID(F12,17,1)*2),11),{0,1,2,3,4,5,6,7,8,9,10},{"1","0","x","9","8","7","6","5","4","3","2"})=RIGHT(F12,1),"√","×")),"身份证号长度不符")</f>
        <v>√</v>
      </c>
      <c r="H12" s="6"/>
      <c r="I12" s="6" t="s">
        <v>19</v>
      </c>
      <c r="J12" s="6">
        <v>30</v>
      </c>
      <c r="K12" s="26">
        <v>59</v>
      </c>
      <c r="L12" s="26">
        <v>30</v>
      </c>
      <c r="M12" s="26">
        <f t="shared" si="0"/>
        <v>89</v>
      </c>
    </row>
    <row r="13" ht="19" customHeight="1" spans="1:13">
      <c r="A13" s="3">
        <v>11</v>
      </c>
      <c r="B13" s="18" t="s">
        <v>45</v>
      </c>
      <c r="C13" s="4" t="s">
        <v>26</v>
      </c>
      <c r="D13" s="14" t="s">
        <v>30</v>
      </c>
      <c r="E13" s="15" t="s">
        <v>17</v>
      </c>
      <c r="F13" s="16" t="s">
        <v>46</v>
      </c>
      <c r="G13" s="16" t="str">
        <f>IF(LEN(F13)=18,(IF(LOOKUP(MOD(SUM(MID(F13,1,1)*7,MID(F13,2,1)*9,MID(F13,3,1)*10,MID(F13,4,1)*5,MID(F13,5,1)*8,MID(F13,6,1)*4,MID(F13,7,1)*2,MID(F13,8,1),MID(F13,9,1)*6,MID(F13,10,1)*3,MID(F13,11,1)*7,MID(F13,12,1)*9,MID(F13,13,1)*10,MID(F13,14,1)*5,MID(F13,15,1)*8,MID(F13,16,1)*4,MID(F13,17,1)*2),11),{0,1,2,3,4,5,6,7,8,9,10},{"1","0","x","9","8","7","6","5","4","3","2"})=RIGHT(F13,1),"√","×")),"身份证号长度不符")</f>
        <v>√</v>
      </c>
      <c r="H13" s="6"/>
      <c r="I13" s="6" t="s">
        <v>19</v>
      </c>
      <c r="J13" s="6">
        <v>30</v>
      </c>
      <c r="K13" s="26">
        <v>59</v>
      </c>
      <c r="L13" s="26">
        <v>30</v>
      </c>
      <c r="M13" s="26">
        <f t="shared" si="0"/>
        <v>89</v>
      </c>
    </row>
    <row r="14" ht="19" customHeight="1" spans="1:13">
      <c r="A14" s="3">
        <v>12</v>
      </c>
      <c r="B14" s="18" t="s">
        <v>47</v>
      </c>
      <c r="C14" s="4" t="s">
        <v>48</v>
      </c>
      <c r="D14" s="14" t="s">
        <v>30</v>
      </c>
      <c r="E14" s="15" t="s">
        <v>17</v>
      </c>
      <c r="F14" s="16" t="s">
        <v>49</v>
      </c>
      <c r="G14" s="16" t="str">
        <f>IF(LEN(F14)=18,(IF(LOOKUP(MOD(SUM(MID(F14,1,1)*7,MID(F14,2,1)*9,MID(F14,3,1)*10,MID(F14,4,1)*5,MID(F14,5,1)*8,MID(F14,6,1)*4,MID(F14,7,1)*2,MID(F14,8,1),MID(F14,9,1)*6,MID(F14,10,1)*3,MID(F14,11,1)*7,MID(F14,12,1)*9,MID(F14,13,1)*10,MID(F14,14,1)*5,MID(F14,15,1)*8,MID(F14,16,1)*4,MID(F14,17,1)*2),11),{0,1,2,3,4,5,6,7,8,9,10},{"1","0","x","9","8","7","6","5","4","3","2"})=RIGHT(F14,1),"√","×")),"身份证号长度不符")</f>
        <v>√</v>
      </c>
      <c r="H14" s="6"/>
      <c r="I14" s="6" t="s">
        <v>19</v>
      </c>
      <c r="J14" s="6">
        <v>30</v>
      </c>
      <c r="K14" s="26">
        <v>59</v>
      </c>
      <c r="L14" s="26">
        <v>30</v>
      </c>
      <c r="M14" s="26">
        <f t="shared" si="0"/>
        <v>89</v>
      </c>
    </row>
    <row r="15" ht="19" customHeight="1" spans="1:13">
      <c r="A15" s="3">
        <v>13</v>
      </c>
      <c r="B15" s="17" t="s">
        <v>50</v>
      </c>
      <c r="C15" s="8" t="s">
        <v>21</v>
      </c>
      <c r="D15" s="9" t="s">
        <v>30</v>
      </c>
      <c r="E15" s="10" t="s">
        <v>17</v>
      </c>
      <c r="F15" s="11" t="s">
        <v>51</v>
      </c>
      <c r="G15" s="11" t="str">
        <f>IF(LEN(F15)=18,(IF(LOOKUP(MOD(SUM(MID(F15,1,1)*7,MID(F15,2,1)*9,MID(F15,3,1)*10,MID(F15,4,1)*5,MID(F15,5,1)*8,MID(F15,6,1)*4,MID(F15,7,1)*2,MID(F15,8,1),MID(F15,9,1)*6,MID(F15,10,1)*3,MID(F15,11,1)*7,MID(F15,12,1)*9,MID(F15,13,1)*10,MID(F15,14,1)*5,MID(F15,15,1)*8,MID(F15,16,1)*4,MID(F15,17,1)*2),11),{0,1,2,3,4,5,6,7,8,9,10},{"1","0","x","9","8","7","6","5","4","3","2"})=RIGHT(F15,1),"√","×")),"身份证号长度不符")</f>
        <v>√</v>
      </c>
      <c r="H15" s="12"/>
      <c r="I15" s="12" t="s">
        <v>19</v>
      </c>
      <c r="J15" s="12">
        <v>30</v>
      </c>
      <c r="K15" s="25">
        <v>59</v>
      </c>
      <c r="L15" s="25">
        <v>30</v>
      </c>
      <c r="M15" s="25">
        <f t="shared" si="0"/>
        <v>89</v>
      </c>
    </row>
    <row r="16" ht="19" customHeight="1" spans="1:13">
      <c r="A16" s="3">
        <v>14</v>
      </c>
      <c r="B16" s="18" t="s">
        <v>52</v>
      </c>
      <c r="C16" s="4" t="s">
        <v>48</v>
      </c>
      <c r="D16" s="14" t="s">
        <v>16</v>
      </c>
      <c r="E16" s="15" t="s">
        <v>17</v>
      </c>
      <c r="F16" s="16" t="s">
        <v>53</v>
      </c>
      <c r="G16" s="16" t="str">
        <f>IF(LEN(F16)=18,(IF(LOOKUP(MOD(SUM(MID(F16,1,1)*7,MID(F16,2,1)*9,MID(F16,3,1)*10,MID(F16,4,1)*5,MID(F16,5,1)*8,MID(F16,6,1)*4,MID(F16,7,1)*2,MID(F16,8,1),MID(F16,9,1)*6,MID(F16,10,1)*3,MID(F16,11,1)*7,MID(F16,12,1)*9,MID(F16,13,1)*10,MID(F16,14,1)*5,MID(F16,15,1)*8,MID(F16,16,1)*4,MID(F16,17,1)*2),11),{0,1,2,3,4,5,6,7,8,9,10},{"1","0","x","9","8","7","6","5","4","3","2"})=RIGHT(F16,1),"√","×")),"身份证号长度不符")</f>
        <v>√</v>
      </c>
      <c r="H16" s="6"/>
      <c r="I16" s="6" t="s">
        <v>19</v>
      </c>
      <c r="J16" s="6">
        <v>30</v>
      </c>
      <c r="K16" s="26">
        <v>59</v>
      </c>
      <c r="L16" s="26">
        <v>30</v>
      </c>
      <c r="M16" s="26">
        <f t="shared" si="0"/>
        <v>89</v>
      </c>
    </row>
    <row r="17" ht="19" customHeight="1" spans="1:13">
      <c r="A17" s="3">
        <v>15</v>
      </c>
      <c r="B17" s="18" t="s">
        <v>54</v>
      </c>
      <c r="C17" s="4" t="s">
        <v>21</v>
      </c>
      <c r="D17" s="14" t="s">
        <v>16</v>
      </c>
      <c r="E17" s="15" t="s">
        <v>17</v>
      </c>
      <c r="F17" s="16" t="s">
        <v>55</v>
      </c>
      <c r="G17" s="16" t="str">
        <f>IF(LEN(F17)=18,(IF(LOOKUP(MOD(SUM(MID(F17,1,1)*7,MID(F17,2,1)*9,MID(F17,3,1)*10,MID(F17,4,1)*5,MID(F17,5,1)*8,MID(F17,6,1)*4,MID(F17,7,1)*2,MID(F17,8,1),MID(F17,9,1)*6,MID(F17,10,1)*3,MID(F17,11,1)*7,MID(F17,12,1)*9,MID(F17,13,1)*10,MID(F17,14,1)*5,MID(F17,15,1)*8,MID(F17,16,1)*4,MID(F17,17,1)*2),11),{0,1,2,3,4,5,6,7,8,9,10},{"1","0","x","9","8","7","6","5","4","3","2"})=RIGHT(F17,1),"√","×")),"身份证号长度不符")</f>
        <v>√</v>
      </c>
      <c r="H17" s="6"/>
      <c r="I17" s="6" t="s">
        <v>19</v>
      </c>
      <c r="J17" s="6">
        <v>30</v>
      </c>
      <c r="K17" s="26">
        <v>59</v>
      </c>
      <c r="L17" s="26">
        <v>30</v>
      </c>
      <c r="M17" s="26">
        <f t="shared" si="0"/>
        <v>89</v>
      </c>
    </row>
    <row r="18" ht="19" customHeight="1" spans="1:13">
      <c r="A18" s="3">
        <v>16</v>
      </c>
      <c r="B18" s="17" t="s">
        <v>56</v>
      </c>
      <c r="C18" s="8" t="s">
        <v>57</v>
      </c>
      <c r="D18" s="9" t="s">
        <v>30</v>
      </c>
      <c r="E18" s="10" t="s">
        <v>17</v>
      </c>
      <c r="F18" s="11" t="s">
        <v>58</v>
      </c>
      <c r="G18" s="11" t="str">
        <f>IF(LEN(F18)=18,(IF(LOOKUP(MOD(SUM(MID(F18,1,1)*7,MID(F18,2,1)*9,MID(F18,3,1)*10,MID(F18,4,1)*5,MID(F18,5,1)*8,MID(F18,6,1)*4,MID(F18,7,1)*2,MID(F18,8,1),MID(F18,9,1)*6,MID(F18,10,1)*3,MID(F18,11,1)*7,MID(F18,12,1)*9,MID(F18,13,1)*10,MID(F18,14,1)*5,MID(F18,15,1)*8,MID(F18,16,1)*4,MID(F18,17,1)*2),11),{0,1,2,3,4,5,6,7,8,9,10},{"1","0","x","9","8","7","6","5","4","3","2"})=RIGHT(F18,1),"√","×")),"身份证号长度不符")</f>
        <v>√</v>
      </c>
      <c r="H18" s="12" t="s">
        <v>59</v>
      </c>
      <c r="I18" s="12" t="s">
        <v>19</v>
      </c>
      <c r="J18" s="12">
        <f t="shared" ref="J18:J57" si="1">DAY(EOMONTH(E18,0))-DAY(E18)+1</f>
        <v>30</v>
      </c>
      <c r="K18" s="25">
        <v>0</v>
      </c>
      <c r="L18" s="25">
        <v>0</v>
      </c>
      <c r="M18" s="25">
        <f t="shared" si="0"/>
        <v>0</v>
      </c>
    </row>
    <row r="19" ht="19" customHeight="1" spans="1:13">
      <c r="A19" s="3">
        <v>17</v>
      </c>
      <c r="B19" s="18" t="s">
        <v>60</v>
      </c>
      <c r="C19" s="4" t="s">
        <v>61</v>
      </c>
      <c r="D19" s="14" t="s">
        <v>16</v>
      </c>
      <c r="E19" s="15" t="s">
        <v>17</v>
      </c>
      <c r="F19" s="16" t="s">
        <v>62</v>
      </c>
      <c r="G19" s="16" t="str">
        <f>IF(LEN(F19)=18,(IF(LOOKUP(MOD(SUM(MID(F19,1,1)*7,MID(F19,2,1)*9,MID(F19,3,1)*10,MID(F19,4,1)*5,MID(F19,5,1)*8,MID(F19,6,1)*4,MID(F19,7,1)*2,MID(F19,8,1),MID(F19,9,1)*6,MID(F19,10,1)*3,MID(F19,11,1)*7,MID(F19,12,1)*9,MID(F19,13,1)*10,MID(F19,14,1)*5,MID(F19,15,1)*8,MID(F19,16,1)*4,MID(F19,17,1)*2),11),{0,1,2,3,4,5,6,7,8,9,10},{"1","0","x","9","8","7","6","5","4","3","2"})=RIGHT(F19,1),"√","×")),"身份证号长度不符")</f>
        <v>√</v>
      </c>
      <c r="H19" s="6" t="s">
        <v>63</v>
      </c>
      <c r="I19" s="6" t="s">
        <v>19</v>
      </c>
      <c r="J19" s="6">
        <f t="shared" si="1"/>
        <v>30</v>
      </c>
      <c r="K19" s="26">
        <v>0</v>
      </c>
      <c r="L19" s="26">
        <f>K19*1.966</f>
        <v>0</v>
      </c>
      <c r="M19" s="26">
        <f t="shared" si="0"/>
        <v>0</v>
      </c>
    </row>
    <row r="20" ht="19" customHeight="1" spans="1:13">
      <c r="A20" s="3">
        <v>18</v>
      </c>
      <c r="B20" s="17" t="s">
        <v>64</v>
      </c>
      <c r="C20" s="8" t="s">
        <v>26</v>
      </c>
      <c r="D20" s="9" t="s">
        <v>30</v>
      </c>
      <c r="E20" s="10" t="s">
        <v>17</v>
      </c>
      <c r="F20" s="11" t="s">
        <v>65</v>
      </c>
      <c r="G20" s="11" t="str">
        <f>IF(LEN(F20)=18,(IF(LOOKUP(MOD(SUM(MID(F20,1,1)*7,MID(F20,2,1)*9,MID(F20,3,1)*10,MID(F20,4,1)*5,MID(F20,5,1)*8,MID(F20,6,1)*4,MID(F20,7,1)*2,MID(F20,8,1),MID(F20,9,1)*6,MID(F20,10,1)*3,MID(F20,11,1)*7,MID(F20,12,1)*9,MID(F20,13,1)*10,MID(F20,14,1)*5,MID(F20,15,1)*8,MID(F20,16,1)*4,MID(F20,17,1)*2),11),{0,1,2,3,4,5,6,7,8,9,10},{"1","0","x","9","8","7","6","5","4","3","2"})=RIGHT(F20,1),"√","×")),"身份证号长度不符")</f>
        <v>√</v>
      </c>
      <c r="H20" s="12"/>
      <c r="I20" s="12" t="s">
        <v>19</v>
      </c>
      <c r="J20" s="12">
        <f t="shared" si="1"/>
        <v>30</v>
      </c>
      <c r="K20" s="25">
        <f t="shared" ref="K20:K24" si="2">J20*1.966</f>
        <v>58.98</v>
      </c>
      <c r="L20" s="25">
        <f t="shared" ref="L20:L24" si="3">J20*1</f>
        <v>30</v>
      </c>
      <c r="M20" s="25">
        <f t="shared" si="0"/>
        <v>88.98</v>
      </c>
    </row>
    <row r="21" ht="19" customHeight="1" spans="1:13">
      <c r="A21" s="3">
        <v>19</v>
      </c>
      <c r="B21" s="17" t="s">
        <v>66</v>
      </c>
      <c r="C21" s="8" t="s">
        <v>26</v>
      </c>
      <c r="D21" s="9" t="s">
        <v>30</v>
      </c>
      <c r="E21" s="10" t="s">
        <v>17</v>
      </c>
      <c r="F21" s="11" t="s">
        <v>67</v>
      </c>
      <c r="G21" s="11" t="str">
        <f>IF(LEN(F21)=18,(IF(LOOKUP(MOD(SUM(MID(F21,1,1)*7,MID(F21,2,1)*9,MID(F21,3,1)*10,MID(F21,4,1)*5,MID(F21,5,1)*8,MID(F21,6,1)*4,MID(F21,7,1)*2,MID(F21,8,1),MID(F21,9,1)*6,MID(F21,10,1)*3,MID(F21,11,1)*7,MID(F21,12,1)*9,MID(F21,13,1)*10,MID(F21,14,1)*5,MID(F21,15,1)*8,MID(F21,16,1)*4,MID(F21,17,1)*2),11),{0,1,2,3,4,5,6,7,8,9,10},{"1","0","x","9","8","7","6","5","4","3","2"})=RIGHT(F21,1),"√","×")),"身份证号长度不符")</f>
        <v>√</v>
      </c>
      <c r="H21" s="12" t="s">
        <v>68</v>
      </c>
      <c r="I21" s="12" t="s">
        <v>19</v>
      </c>
      <c r="J21" s="12">
        <f t="shared" si="1"/>
        <v>30</v>
      </c>
      <c r="K21" s="25">
        <v>0</v>
      </c>
      <c r="L21" s="25">
        <v>0</v>
      </c>
      <c r="M21" s="25">
        <f t="shared" si="0"/>
        <v>0</v>
      </c>
    </row>
    <row r="22" ht="19" customHeight="1" spans="1:13">
      <c r="A22" s="3">
        <v>20</v>
      </c>
      <c r="B22" s="17" t="s">
        <v>69</v>
      </c>
      <c r="C22" s="8" t="s">
        <v>21</v>
      </c>
      <c r="D22" s="9" t="s">
        <v>30</v>
      </c>
      <c r="E22" s="10" t="s">
        <v>17</v>
      </c>
      <c r="F22" s="11" t="s">
        <v>70</v>
      </c>
      <c r="G22" s="11" t="str">
        <f>IF(LEN(F22)=18,(IF(LOOKUP(MOD(SUM(MID(F22,1,1)*7,MID(F22,2,1)*9,MID(F22,3,1)*10,MID(F22,4,1)*5,MID(F22,5,1)*8,MID(F22,6,1)*4,MID(F22,7,1)*2,MID(F22,8,1),MID(F22,9,1)*6,MID(F22,10,1)*3,MID(F22,11,1)*7,MID(F22,12,1)*9,MID(F22,13,1)*10,MID(F22,14,1)*5,MID(F22,15,1)*8,MID(F22,16,1)*4,MID(F22,17,1)*2),11),{0,1,2,3,4,5,6,7,8,9,10},{"1","0","x","9","8","7","6","5","4","3","2"})=RIGHT(F22,1),"√","×")),"身份证号长度不符")</f>
        <v>√</v>
      </c>
      <c r="H22" s="12"/>
      <c r="I22" s="12" t="s">
        <v>19</v>
      </c>
      <c r="J22" s="12">
        <f t="shared" si="1"/>
        <v>30</v>
      </c>
      <c r="K22" s="25">
        <f t="shared" si="2"/>
        <v>58.98</v>
      </c>
      <c r="L22" s="25">
        <f t="shared" si="3"/>
        <v>30</v>
      </c>
      <c r="M22" s="25">
        <f t="shared" si="0"/>
        <v>88.98</v>
      </c>
    </row>
    <row r="23" ht="19" customHeight="1" spans="1:13">
      <c r="A23" s="3">
        <v>21</v>
      </c>
      <c r="B23" s="18" t="s">
        <v>71</v>
      </c>
      <c r="C23" s="4" t="s">
        <v>72</v>
      </c>
      <c r="D23" s="14" t="s">
        <v>30</v>
      </c>
      <c r="E23" s="15" t="s">
        <v>73</v>
      </c>
      <c r="F23" s="16" t="s">
        <v>74</v>
      </c>
      <c r="G23" s="16" t="str">
        <f>IF(LEN(F23)=18,(IF(LOOKUP(MOD(SUM(MID(F23,1,1)*7,MID(F23,2,1)*9,MID(F23,3,1)*10,MID(F23,4,1)*5,MID(F23,5,1)*8,MID(F23,6,1)*4,MID(F23,7,1)*2,MID(F23,8,1),MID(F23,9,1)*6,MID(F23,10,1)*3,MID(F23,11,1)*7,MID(F23,12,1)*9,MID(F23,13,1)*10,MID(F23,14,1)*5,MID(F23,15,1)*8,MID(F23,16,1)*4,MID(F23,17,1)*2),11),{0,1,2,3,4,5,6,7,8,9,10},{"1","0","x","9","8","7","6","5","4","3","2"})=RIGHT(F23,1),"√","×")),"身份证号长度不符")</f>
        <v>√</v>
      </c>
      <c r="H23" s="6"/>
      <c r="I23" s="6" t="s">
        <v>19</v>
      </c>
      <c r="J23" s="6">
        <f t="shared" si="1"/>
        <v>29</v>
      </c>
      <c r="K23" s="26">
        <f t="shared" si="2"/>
        <v>57.014</v>
      </c>
      <c r="L23" s="26">
        <f t="shared" si="3"/>
        <v>29</v>
      </c>
      <c r="M23" s="26">
        <f t="shared" si="0"/>
        <v>86.014</v>
      </c>
    </row>
    <row r="24" ht="19" customHeight="1" spans="1:13">
      <c r="A24" s="3">
        <v>22</v>
      </c>
      <c r="B24" s="18" t="s">
        <v>75</v>
      </c>
      <c r="C24" s="4" t="s">
        <v>21</v>
      </c>
      <c r="D24" s="14" t="s">
        <v>16</v>
      </c>
      <c r="E24" s="15" t="s">
        <v>76</v>
      </c>
      <c r="F24" s="16" t="s">
        <v>77</v>
      </c>
      <c r="G24" s="16" t="str">
        <f>IF(LEN(F24)=18,(IF(LOOKUP(MOD(SUM(MID(F24,1,1)*7,MID(F24,2,1)*9,MID(F24,3,1)*10,MID(F24,4,1)*5,MID(F24,5,1)*8,MID(F24,6,1)*4,MID(F24,7,1)*2,MID(F24,8,1),MID(F24,9,1)*6,MID(F24,10,1)*3,MID(F24,11,1)*7,MID(F24,12,1)*9,MID(F24,13,1)*10,MID(F24,14,1)*5,MID(F24,15,1)*8,MID(F24,16,1)*4,MID(F24,17,1)*2),11),{0,1,2,3,4,5,6,7,8,9,10},{"1","0","x","9","8","7","6","5","4","3","2"})=RIGHT(F24,1),"√","×")),"身份证号长度不符")</f>
        <v>√</v>
      </c>
      <c r="H24" s="6"/>
      <c r="I24" s="6" t="s">
        <v>19</v>
      </c>
      <c r="J24" s="6">
        <f t="shared" si="1"/>
        <v>28</v>
      </c>
      <c r="K24" s="26">
        <f t="shared" si="2"/>
        <v>55.048</v>
      </c>
      <c r="L24" s="26">
        <f t="shared" si="3"/>
        <v>28</v>
      </c>
      <c r="M24" s="26">
        <f t="shared" si="0"/>
        <v>83.048</v>
      </c>
    </row>
    <row r="25" ht="19" customHeight="1" spans="1:13">
      <c r="A25" s="3">
        <v>23</v>
      </c>
      <c r="B25" s="18" t="s">
        <v>78</v>
      </c>
      <c r="C25" s="4" t="s">
        <v>33</v>
      </c>
      <c r="D25" s="14" t="s">
        <v>16</v>
      </c>
      <c r="E25" s="15" t="s">
        <v>79</v>
      </c>
      <c r="F25" s="16" t="s">
        <v>80</v>
      </c>
      <c r="G25" s="16" t="str">
        <f>IF(LEN(F25)=18,(IF(LOOKUP(MOD(SUM(MID(F25,1,1)*7,MID(F25,2,1)*9,MID(F25,3,1)*10,MID(F25,4,1)*5,MID(F25,5,1)*8,MID(F25,6,1)*4,MID(F25,7,1)*2,MID(F25,8,1),MID(F25,9,1)*6,MID(F25,10,1)*3,MID(F25,11,1)*7,MID(F25,12,1)*9,MID(F25,13,1)*10,MID(F25,14,1)*5,MID(F25,15,1)*8,MID(F25,16,1)*4,MID(F25,17,1)*2),11),{0,1,2,3,4,5,6,7,8,9,10},{"1","0","x","9","8","7","6","5","4","3","2"})=RIGHT(F25,1),"√","×")),"身份证号长度不符")</f>
        <v>√</v>
      </c>
      <c r="H25" s="6" t="s">
        <v>81</v>
      </c>
      <c r="I25" s="6" t="s">
        <v>19</v>
      </c>
      <c r="J25" s="6">
        <f t="shared" si="1"/>
        <v>26</v>
      </c>
      <c r="K25" s="26">
        <v>0</v>
      </c>
      <c r="L25" s="26">
        <v>0</v>
      </c>
      <c r="M25" s="26">
        <f t="shared" si="0"/>
        <v>0</v>
      </c>
    </row>
    <row r="26" ht="19" customHeight="1" spans="1:13">
      <c r="A26" s="3">
        <v>24</v>
      </c>
      <c r="B26" s="18" t="s">
        <v>82</v>
      </c>
      <c r="C26" s="4" t="s">
        <v>33</v>
      </c>
      <c r="D26" s="14" t="s">
        <v>30</v>
      </c>
      <c r="E26" s="15" t="s">
        <v>83</v>
      </c>
      <c r="F26" s="16" t="s">
        <v>84</v>
      </c>
      <c r="G26" s="16" t="str">
        <f>IF(LEN(F26)=18,(IF(LOOKUP(MOD(SUM(MID(F26,1,1)*7,MID(F26,2,1)*9,MID(F26,3,1)*10,MID(F26,4,1)*5,MID(F26,5,1)*8,MID(F26,6,1)*4,MID(F26,7,1)*2,MID(F26,8,1),MID(F26,9,1)*6,MID(F26,10,1)*3,MID(F26,11,1)*7,MID(F26,12,1)*9,MID(F26,13,1)*10,MID(F26,14,1)*5,MID(F26,15,1)*8,MID(F26,16,1)*4,MID(F26,17,1)*2),11),{0,1,2,3,4,5,6,7,8,9,10},{"1","0","x","9","8","7","6","5","4","3","2"})=RIGHT(F26,1),"√","×")),"身份证号长度不符")</f>
        <v>√</v>
      </c>
      <c r="H26" s="6"/>
      <c r="I26" s="6" t="s">
        <v>19</v>
      </c>
      <c r="J26" s="6">
        <f t="shared" si="1"/>
        <v>24</v>
      </c>
      <c r="K26" s="26">
        <f t="shared" ref="K26:K32" si="4">J26*1.966</f>
        <v>47.184</v>
      </c>
      <c r="L26" s="26">
        <f t="shared" ref="L26:L32" si="5">J26*1</f>
        <v>24</v>
      </c>
      <c r="M26" s="26">
        <f t="shared" si="0"/>
        <v>71.184</v>
      </c>
    </row>
    <row r="27" ht="19" customHeight="1" spans="1:13">
      <c r="A27" s="3">
        <v>25</v>
      </c>
      <c r="B27" s="18" t="s">
        <v>85</v>
      </c>
      <c r="C27" s="4" t="s">
        <v>33</v>
      </c>
      <c r="D27" s="14" t="s">
        <v>30</v>
      </c>
      <c r="E27" s="15" t="s">
        <v>86</v>
      </c>
      <c r="F27" s="16" t="s">
        <v>87</v>
      </c>
      <c r="G27" s="16" t="str">
        <f>IF(LEN(F27)=18,(IF(LOOKUP(MOD(SUM(MID(F27,1,1)*7,MID(F27,2,1)*9,MID(F27,3,1)*10,MID(F27,4,1)*5,MID(F27,5,1)*8,MID(F27,6,1)*4,MID(F27,7,1)*2,MID(F27,8,1),MID(F27,9,1)*6,MID(F27,10,1)*3,MID(F27,11,1)*7,MID(F27,12,1)*9,MID(F27,13,1)*10,MID(F27,14,1)*5,MID(F27,15,1)*8,MID(F27,16,1)*4,MID(F27,17,1)*2),11),{0,1,2,3,4,5,6,7,8,9,10},{"1","0","x","9","8","7","6","5","4","3","2"})=RIGHT(F27,1),"√","×")),"身份证号长度不符")</f>
        <v>√</v>
      </c>
      <c r="H27" s="6"/>
      <c r="I27" s="6" t="s">
        <v>19</v>
      </c>
      <c r="J27" s="6">
        <f t="shared" si="1"/>
        <v>23</v>
      </c>
      <c r="K27" s="26">
        <f t="shared" si="4"/>
        <v>45.218</v>
      </c>
      <c r="L27" s="26">
        <f t="shared" si="5"/>
        <v>23</v>
      </c>
      <c r="M27" s="26">
        <f t="shared" si="0"/>
        <v>68.218</v>
      </c>
    </row>
    <row r="28" ht="19" customHeight="1" spans="1:13">
      <c r="A28" s="3">
        <v>26</v>
      </c>
      <c r="B28" s="18" t="s">
        <v>88</v>
      </c>
      <c r="C28" s="4" t="s">
        <v>33</v>
      </c>
      <c r="D28" s="14" t="s">
        <v>30</v>
      </c>
      <c r="E28" s="15" t="s">
        <v>86</v>
      </c>
      <c r="F28" s="16" t="s">
        <v>89</v>
      </c>
      <c r="G28" s="16" t="str">
        <f>IF(LEN(F28)=18,(IF(LOOKUP(MOD(SUM(MID(F28,1,1)*7,MID(F28,2,1)*9,MID(F28,3,1)*10,MID(F28,4,1)*5,MID(F28,5,1)*8,MID(F28,6,1)*4,MID(F28,7,1)*2,MID(F28,8,1),MID(F28,9,1)*6,MID(F28,10,1)*3,MID(F28,11,1)*7,MID(F28,12,1)*9,MID(F28,13,1)*10,MID(F28,14,1)*5,MID(F28,15,1)*8,MID(F28,16,1)*4,MID(F28,17,1)*2),11),{0,1,2,3,4,5,6,7,8,9,10},{"1","0","x","9","8","7","6","5","4","3","2"})=RIGHT(F28,1),"√","×")),"身份证号长度不符")</f>
        <v>√</v>
      </c>
      <c r="H28" s="6"/>
      <c r="I28" s="6" t="s">
        <v>19</v>
      </c>
      <c r="J28" s="6">
        <f t="shared" si="1"/>
        <v>23</v>
      </c>
      <c r="K28" s="26">
        <f t="shared" si="4"/>
        <v>45.218</v>
      </c>
      <c r="L28" s="26">
        <f t="shared" si="5"/>
        <v>23</v>
      </c>
      <c r="M28" s="26">
        <f t="shared" si="0"/>
        <v>68.218</v>
      </c>
    </row>
    <row r="29" ht="19" customHeight="1" spans="1:13">
      <c r="A29" s="3">
        <v>27</v>
      </c>
      <c r="B29" s="18" t="s">
        <v>90</v>
      </c>
      <c r="C29" s="4" t="s">
        <v>33</v>
      </c>
      <c r="D29" s="14" t="s">
        <v>30</v>
      </c>
      <c r="E29" s="15" t="s">
        <v>86</v>
      </c>
      <c r="F29" s="16" t="s">
        <v>91</v>
      </c>
      <c r="G29" s="16" t="str">
        <f>IF(LEN(F29)=18,(IF(LOOKUP(MOD(SUM(MID(F29,1,1)*7,MID(F29,2,1)*9,MID(F29,3,1)*10,MID(F29,4,1)*5,MID(F29,5,1)*8,MID(F29,6,1)*4,MID(F29,7,1)*2,MID(F29,8,1),MID(F29,9,1)*6,MID(F29,10,1)*3,MID(F29,11,1)*7,MID(F29,12,1)*9,MID(F29,13,1)*10,MID(F29,14,1)*5,MID(F29,15,1)*8,MID(F29,16,1)*4,MID(F29,17,1)*2),11),{0,1,2,3,4,5,6,7,8,9,10},{"1","0","x","9","8","7","6","5","4","3","2"})=RIGHT(F29,1),"√","×")),"身份证号长度不符")</f>
        <v>√</v>
      </c>
      <c r="H29" s="6"/>
      <c r="I29" s="6" t="s">
        <v>19</v>
      </c>
      <c r="J29" s="6">
        <f t="shared" si="1"/>
        <v>23</v>
      </c>
      <c r="K29" s="26">
        <f t="shared" si="4"/>
        <v>45.218</v>
      </c>
      <c r="L29" s="26">
        <f t="shared" si="5"/>
        <v>23</v>
      </c>
      <c r="M29" s="26">
        <f t="shared" si="0"/>
        <v>68.218</v>
      </c>
    </row>
    <row r="30" ht="19" customHeight="1" spans="1:13">
      <c r="A30" s="3">
        <v>28</v>
      </c>
      <c r="B30" s="18" t="s">
        <v>92</v>
      </c>
      <c r="C30" s="4" t="s">
        <v>48</v>
      </c>
      <c r="D30" s="14" t="s">
        <v>30</v>
      </c>
      <c r="E30" s="15" t="s">
        <v>86</v>
      </c>
      <c r="F30" s="16" t="s">
        <v>93</v>
      </c>
      <c r="G30" s="16" t="str">
        <f>IF(LEN(F30)=18,(IF(LOOKUP(MOD(SUM(MID(F30,1,1)*7,MID(F30,2,1)*9,MID(F30,3,1)*10,MID(F30,4,1)*5,MID(F30,5,1)*8,MID(F30,6,1)*4,MID(F30,7,1)*2,MID(F30,8,1),MID(F30,9,1)*6,MID(F30,10,1)*3,MID(F30,11,1)*7,MID(F30,12,1)*9,MID(F30,13,1)*10,MID(F30,14,1)*5,MID(F30,15,1)*8,MID(F30,16,1)*4,MID(F30,17,1)*2),11),{0,1,2,3,4,5,6,7,8,9,10},{"1","0","x","9","8","7","6","5","4","3","2"})=RIGHT(F30,1),"√","×")),"身份证号长度不符")</f>
        <v>√</v>
      </c>
      <c r="H30" s="6"/>
      <c r="I30" s="6" t="s">
        <v>19</v>
      </c>
      <c r="J30" s="6">
        <f t="shared" si="1"/>
        <v>23</v>
      </c>
      <c r="K30" s="26">
        <f t="shared" si="4"/>
        <v>45.218</v>
      </c>
      <c r="L30" s="26">
        <f t="shared" si="5"/>
        <v>23</v>
      </c>
      <c r="M30" s="26">
        <f t="shared" si="0"/>
        <v>68.218</v>
      </c>
    </row>
    <row r="31" ht="19" customHeight="1" spans="1:13">
      <c r="A31" s="3">
        <v>29</v>
      </c>
      <c r="B31" s="18" t="s">
        <v>94</v>
      </c>
      <c r="C31" s="4" t="s">
        <v>95</v>
      </c>
      <c r="D31" s="14" t="s">
        <v>16</v>
      </c>
      <c r="E31" s="15" t="s">
        <v>96</v>
      </c>
      <c r="F31" s="16" t="s">
        <v>97</v>
      </c>
      <c r="G31" s="16" t="str">
        <f>IF(LEN(F31)=18,(IF(LOOKUP(MOD(SUM(MID(F31,1,1)*7,MID(F31,2,1)*9,MID(F31,3,1)*10,MID(F31,4,1)*5,MID(F31,5,1)*8,MID(F31,6,1)*4,MID(F31,7,1)*2,MID(F31,8,1),MID(F31,9,1)*6,MID(F31,10,1)*3,MID(F31,11,1)*7,MID(F31,12,1)*9,MID(F31,13,1)*10,MID(F31,14,1)*5,MID(F31,15,1)*8,MID(F31,16,1)*4,MID(F31,17,1)*2),11),{0,1,2,3,4,5,6,7,8,9,10},{"1","0","x","9","8","7","6","5","4","3","2"})=RIGHT(F31,1),"√","×")),"身份证号长度不符")</f>
        <v>√</v>
      </c>
      <c r="H31" s="6"/>
      <c r="I31" s="6" t="s">
        <v>19</v>
      </c>
      <c r="J31" s="6">
        <f t="shared" si="1"/>
        <v>22</v>
      </c>
      <c r="K31" s="26">
        <f t="shared" si="4"/>
        <v>43.252</v>
      </c>
      <c r="L31" s="26">
        <f t="shared" si="5"/>
        <v>22</v>
      </c>
      <c r="M31" s="26">
        <f t="shared" si="0"/>
        <v>65.252</v>
      </c>
    </row>
    <row r="32" ht="19" customHeight="1" spans="1:13">
      <c r="A32" s="3">
        <v>30</v>
      </c>
      <c r="B32" s="17" t="s">
        <v>98</v>
      </c>
      <c r="C32" s="8" t="s">
        <v>33</v>
      </c>
      <c r="D32" s="9" t="s">
        <v>30</v>
      </c>
      <c r="E32" s="10" t="s">
        <v>96</v>
      </c>
      <c r="F32" s="11" t="s">
        <v>99</v>
      </c>
      <c r="G32" s="11" t="str">
        <f>IF(LEN(F32)=18,(IF(LOOKUP(MOD(SUM(MID(F32,1,1)*7,MID(F32,2,1)*9,MID(F32,3,1)*10,MID(F32,4,1)*5,MID(F32,5,1)*8,MID(F32,6,1)*4,MID(F32,7,1)*2,MID(F32,8,1),MID(F32,9,1)*6,MID(F32,10,1)*3,MID(F32,11,1)*7,MID(F32,12,1)*9,MID(F32,13,1)*10,MID(F32,14,1)*5,MID(F32,15,1)*8,MID(F32,16,1)*4,MID(F32,17,1)*2),11),{0,1,2,3,4,5,6,7,8,9,10},{"1","0","x","9","8","7","6","5","4","3","2"})=RIGHT(F32,1),"√","×")),"身份证号长度不符")</f>
        <v>√</v>
      </c>
      <c r="H32" s="12"/>
      <c r="I32" s="12" t="s">
        <v>19</v>
      </c>
      <c r="J32" s="12">
        <f t="shared" si="1"/>
        <v>22</v>
      </c>
      <c r="K32" s="25">
        <f t="shared" si="4"/>
        <v>43.252</v>
      </c>
      <c r="L32" s="25">
        <f t="shared" si="5"/>
        <v>22</v>
      </c>
      <c r="M32" s="25">
        <f t="shared" si="0"/>
        <v>65.252</v>
      </c>
    </row>
    <row r="33" ht="19" customHeight="1" spans="1:13">
      <c r="A33" s="3">
        <v>31</v>
      </c>
      <c r="B33" s="18" t="s">
        <v>100</v>
      </c>
      <c r="C33" s="4" t="s">
        <v>101</v>
      </c>
      <c r="D33" s="14" t="s">
        <v>16</v>
      </c>
      <c r="E33" s="15" t="s">
        <v>102</v>
      </c>
      <c r="F33" s="16" t="s">
        <v>103</v>
      </c>
      <c r="G33" s="16" t="str">
        <f>IF(LEN(F33)=18,(IF(LOOKUP(MOD(SUM(MID(F33,1,1)*7,MID(F33,2,1)*9,MID(F33,3,1)*10,MID(F33,4,1)*5,MID(F33,5,1)*8,MID(F33,6,1)*4,MID(F33,7,1)*2,MID(F33,8,1),MID(F33,9,1)*6,MID(F33,10,1)*3,MID(F33,11,1)*7,MID(F33,12,1)*9,MID(F33,13,1)*10,MID(F33,14,1)*5,MID(F33,15,1)*8,MID(F33,16,1)*4,MID(F33,17,1)*2),11),{0,1,2,3,4,5,6,7,8,9,10},{"1","0","x","9","8","7","6","5","4","3","2"})=RIGHT(F33,1),"√","×")),"身份证号长度不符")</f>
        <v>√</v>
      </c>
      <c r="H33" s="6" t="s">
        <v>104</v>
      </c>
      <c r="I33" s="6" t="s">
        <v>19</v>
      </c>
      <c r="J33" s="6">
        <f t="shared" si="1"/>
        <v>21</v>
      </c>
      <c r="K33" s="26">
        <v>0</v>
      </c>
      <c r="L33" s="26">
        <v>0</v>
      </c>
      <c r="M33" s="26">
        <f t="shared" si="0"/>
        <v>0</v>
      </c>
    </row>
    <row r="34" ht="19" customHeight="1" spans="1:13">
      <c r="A34" s="3">
        <v>32</v>
      </c>
      <c r="B34" s="18" t="s">
        <v>105</v>
      </c>
      <c r="C34" s="4" t="s">
        <v>106</v>
      </c>
      <c r="D34" s="14" t="s">
        <v>30</v>
      </c>
      <c r="E34" s="15" t="s">
        <v>102</v>
      </c>
      <c r="F34" s="16" t="s">
        <v>107</v>
      </c>
      <c r="G34" s="16" t="str">
        <f>IF(LEN(F34)=18,(IF(LOOKUP(MOD(SUM(MID(F34,1,1)*7,MID(F34,2,1)*9,MID(F34,3,1)*10,MID(F34,4,1)*5,MID(F34,5,1)*8,MID(F34,6,1)*4,MID(F34,7,1)*2,MID(F34,8,1),MID(F34,9,1)*6,MID(F34,10,1)*3,MID(F34,11,1)*7,MID(F34,12,1)*9,MID(F34,13,1)*10,MID(F34,14,1)*5,MID(F34,15,1)*8,MID(F34,16,1)*4,MID(F34,17,1)*2),11),{0,1,2,3,4,5,6,7,8,9,10},{"1","0","x","9","8","7","6","5","4","3","2"})=RIGHT(F34,1),"√","×")),"身份证号长度不符")</f>
        <v>√</v>
      </c>
      <c r="H34" s="6"/>
      <c r="I34" s="6" t="s">
        <v>19</v>
      </c>
      <c r="J34" s="6">
        <f t="shared" si="1"/>
        <v>21</v>
      </c>
      <c r="K34" s="26">
        <f t="shared" ref="K34:K46" si="6">J34*1.966</f>
        <v>41.286</v>
      </c>
      <c r="L34" s="26">
        <f t="shared" ref="L34:L46" si="7">J34*1</f>
        <v>21</v>
      </c>
      <c r="M34" s="26">
        <f t="shared" si="0"/>
        <v>62.286</v>
      </c>
    </row>
    <row r="35" ht="19" customHeight="1" spans="1:13">
      <c r="A35" s="3">
        <v>33</v>
      </c>
      <c r="B35" s="18" t="s">
        <v>108</v>
      </c>
      <c r="C35" s="4" t="s">
        <v>101</v>
      </c>
      <c r="D35" s="14" t="s">
        <v>30</v>
      </c>
      <c r="E35" s="15" t="s">
        <v>102</v>
      </c>
      <c r="F35" s="16" t="s">
        <v>109</v>
      </c>
      <c r="G35" s="16" t="str">
        <f>IF(LEN(F35)=18,(IF(LOOKUP(MOD(SUM(MID(F35,1,1)*7,MID(F35,2,1)*9,MID(F35,3,1)*10,MID(F35,4,1)*5,MID(F35,5,1)*8,MID(F35,6,1)*4,MID(F35,7,1)*2,MID(F35,8,1),MID(F35,9,1)*6,MID(F35,10,1)*3,MID(F35,11,1)*7,MID(F35,12,1)*9,MID(F35,13,1)*10,MID(F35,14,1)*5,MID(F35,15,1)*8,MID(F35,16,1)*4,MID(F35,17,1)*2),11),{0,1,2,3,4,5,6,7,8,9,10},{"1","0","x","9","8","7","6","5","4","3","2"})=RIGHT(F35,1),"√","×")),"身份证号长度不符")</f>
        <v>√</v>
      </c>
      <c r="H35" s="6"/>
      <c r="I35" s="6" t="s">
        <v>19</v>
      </c>
      <c r="J35" s="6">
        <f t="shared" si="1"/>
        <v>21</v>
      </c>
      <c r="K35" s="26">
        <f t="shared" si="6"/>
        <v>41.286</v>
      </c>
      <c r="L35" s="26">
        <f t="shared" si="7"/>
        <v>21</v>
      </c>
      <c r="M35" s="26">
        <f t="shared" si="0"/>
        <v>62.286</v>
      </c>
    </row>
    <row r="36" ht="19" customHeight="1" spans="1:13">
      <c r="A36" s="3">
        <v>34</v>
      </c>
      <c r="B36" s="18" t="s">
        <v>110</v>
      </c>
      <c r="C36" s="4" t="s">
        <v>48</v>
      </c>
      <c r="D36" s="14" t="s">
        <v>16</v>
      </c>
      <c r="E36" s="15" t="s">
        <v>102</v>
      </c>
      <c r="F36" s="16" t="s">
        <v>111</v>
      </c>
      <c r="G36" s="16" t="str">
        <f>IF(LEN(F36)=18,(IF(LOOKUP(MOD(SUM(MID(F36,1,1)*7,MID(F36,2,1)*9,MID(F36,3,1)*10,MID(F36,4,1)*5,MID(F36,5,1)*8,MID(F36,6,1)*4,MID(F36,7,1)*2,MID(F36,8,1),MID(F36,9,1)*6,MID(F36,10,1)*3,MID(F36,11,1)*7,MID(F36,12,1)*9,MID(F36,13,1)*10,MID(F36,14,1)*5,MID(F36,15,1)*8,MID(F36,16,1)*4,MID(F36,17,1)*2),11),{0,1,2,3,4,5,6,7,8,9,10},{"1","0","x","9","8","7","6","5","4","3","2"})=RIGHT(F36,1),"√","×")),"身份证号长度不符")</f>
        <v>√</v>
      </c>
      <c r="H36" s="6"/>
      <c r="I36" s="6" t="s">
        <v>19</v>
      </c>
      <c r="J36" s="6">
        <f t="shared" si="1"/>
        <v>21</v>
      </c>
      <c r="K36" s="26">
        <f t="shared" si="6"/>
        <v>41.286</v>
      </c>
      <c r="L36" s="26">
        <f t="shared" si="7"/>
        <v>21</v>
      </c>
      <c r="M36" s="26">
        <f t="shared" si="0"/>
        <v>62.286</v>
      </c>
    </row>
    <row r="37" ht="19" customHeight="1" spans="1:13">
      <c r="A37" s="3">
        <v>35</v>
      </c>
      <c r="B37" s="18" t="s">
        <v>112</v>
      </c>
      <c r="C37" s="4" t="s">
        <v>113</v>
      </c>
      <c r="D37" s="14" t="s">
        <v>16</v>
      </c>
      <c r="E37" s="15" t="s">
        <v>114</v>
      </c>
      <c r="F37" s="16" t="s">
        <v>115</v>
      </c>
      <c r="G37" s="16" t="str">
        <f>IF(LEN(F37)=18,(IF(LOOKUP(MOD(SUM(MID(F37,1,1)*7,MID(F37,2,1)*9,MID(F37,3,1)*10,MID(F37,4,1)*5,MID(F37,5,1)*8,MID(F37,6,1)*4,MID(F37,7,1)*2,MID(F37,8,1),MID(F37,9,1)*6,MID(F37,10,1)*3,MID(F37,11,1)*7,MID(F37,12,1)*9,MID(F37,13,1)*10,MID(F37,14,1)*5,MID(F37,15,1)*8,MID(F37,16,1)*4,MID(F37,17,1)*2),11),{0,1,2,3,4,5,6,7,8,9,10},{"1","0","x","9","8","7","6","5","4","3","2"})=RIGHT(F37,1),"√","×")),"身份证号长度不符")</f>
        <v>√</v>
      </c>
      <c r="H37" s="6"/>
      <c r="I37" s="6" t="s">
        <v>19</v>
      </c>
      <c r="J37" s="6">
        <f t="shared" si="1"/>
        <v>20</v>
      </c>
      <c r="K37" s="26">
        <f t="shared" si="6"/>
        <v>39.32</v>
      </c>
      <c r="L37" s="26">
        <f t="shared" si="7"/>
        <v>20</v>
      </c>
      <c r="M37" s="26">
        <f t="shared" si="0"/>
        <v>59.32</v>
      </c>
    </row>
    <row r="38" ht="19" customHeight="1" spans="1:13">
      <c r="A38" s="3">
        <v>36</v>
      </c>
      <c r="B38" s="17" t="s">
        <v>116</v>
      </c>
      <c r="C38" s="8" t="s">
        <v>101</v>
      </c>
      <c r="D38" s="9" t="s">
        <v>30</v>
      </c>
      <c r="E38" s="10" t="s">
        <v>117</v>
      </c>
      <c r="F38" s="11" t="s">
        <v>118</v>
      </c>
      <c r="G38" s="11" t="str">
        <f>IF(LEN(F38)=18,(IF(LOOKUP(MOD(SUM(MID(F38,1,1)*7,MID(F38,2,1)*9,MID(F38,3,1)*10,MID(F38,4,1)*5,MID(F38,5,1)*8,MID(F38,6,1)*4,MID(F38,7,1)*2,MID(F38,8,1),MID(F38,9,1)*6,MID(F38,10,1)*3,MID(F38,11,1)*7,MID(F38,12,1)*9,MID(F38,13,1)*10,MID(F38,14,1)*5,MID(F38,15,1)*8,MID(F38,16,1)*4,MID(F38,17,1)*2),11),{0,1,2,3,4,5,6,7,8,9,10},{"1","0","x","9","8","7","6","5","4","3","2"})=RIGHT(F38,1),"√","×")),"身份证号长度不符")</f>
        <v>√</v>
      </c>
      <c r="H38" s="12"/>
      <c r="I38" s="12" t="s">
        <v>19</v>
      </c>
      <c r="J38" s="12">
        <f t="shared" si="1"/>
        <v>15</v>
      </c>
      <c r="K38" s="25">
        <f t="shared" si="6"/>
        <v>29.49</v>
      </c>
      <c r="L38" s="25">
        <f t="shared" si="7"/>
        <v>15</v>
      </c>
      <c r="M38" s="25">
        <f t="shared" si="0"/>
        <v>44.49</v>
      </c>
    </row>
    <row r="39" ht="19" customHeight="1" spans="1:13">
      <c r="A39" s="3">
        <v>37</v>
      </c>
      <c r="B39" s="17" t="s">
        <v>119</v>
      </c>
      <c r="C39" s="8" t="s">
        <v>48</v>
      </c>
      <c r="D39" s="9" t="s">
        <v>30</v>
      </c>
      <c r="E39" s="10" t="s">
        <v>117</v>
      </c>
      <c r="F39" s="11" t="s">
        <v>120</v>
      </c>
      <c r="G39" s="11" t="str">
        <f>IF(LEN(F39)=18,(IF(LOOKUP(MOD(SUM(MID(F39,1,1)*7,MID(F39,2,1)*9,MID(F39,3,1)*10,MID(F39,4,1)*5,MID(F39,5,1)*8,MID(F39,6,1)*4,MID(F39,7,1)*2,MID(F39,8,1),MID(F39,9,1)*6,MID(F39,10,1)*3,MID(F39,11,1)*7,MID(F39,12,1)*9,MID(F39,13,1)*10,MID(F39,14,1)*5,MID(F39,15,1)*8,MID(F39,16,1)*4,MID(F39,17,1)*2),11),{0,1,2,3,4,5,6,7,8,9,10},{"1","0","x","9","8","7","6","5","4","3","2"})=RIGHT(F39,1),"√","×")),"身份证号长度不符")</f>
        <v>√</v>
      </c>
      <c r="H39" s="12"/>
      <c r="I39" s="12" t="s">
        <v>19</v>
      </c>
      <c r="J39" s="12">
        <f t="shared" si="1"/>
        <v>15</v>
      </c>
      <c r="K39" s="25">
        <f t="shared" si="6"/>
        <v>29.49</v>
      </c>
      <c r="L39" s="25">
        <f t="shared" si="7"/>
        <v>15</v>
      </c>
      <c r="M39" s="25">
        <f t="shared" si="0"/>
        <v>44.49</v>
      </c>
    </row>
    <row r="40" ht="19" customHeight="1" spans="1:13">
      <c r="A40" s="3">
        <v>38</v>
      </c>
      <c r="B40" s="18" t="s">
        <v>121</v>
      </c>
      <c r="C40" s="4" t="s">
        <v>113</v>
      </c>
      <c r="D40" s="14" t="s">
        <v>30</v>
      </c>
      <c r="E40" s="15" t="s">
        <v>117</v>
      </c>
      <c r="F40" s="16" t="s">
        <v>122</v>
      </c>
      <c r="G40" s="16" t="str">
        <f>IF(LEN(F40)=18,(IF(LOOKUP(MOD(SUM(MID(F40,1,1)*7,MID(F40,2,1)*9,MID(F40,3,1)*10,MID(F40,4,1)*5,MID(F40,5,1)*8,MID(F40,6,1)*4,MID(F40,7,1)*2,MID(F40,8,1),MID(F40,9,1)*6,MID(F40,10,1)*3,MID(F40,11,1)*7,MID(F40,12,1)*9,MID(F40,13,1)*10,MID(F40,14,1)*5,MID(F40,15,1)*8,MID(F40,16,1)*4,MID(F40,17,1)*2),11),{0,1,2,3,4,5,6,7,8,9,10},{"1","0","x","9","8","7","6","5","4","3","2"})=RIGHT(F40,1),"√","×")),"身份证号长度不符")</f>
        <v>√</v>
      </c>
      <c r="H40" s="6"/>
      <c r="I40" s="6" t="s">
        <v>19</v>
      </c>
      <c r="J40" s="6">
        <f t="shared" si="1"/>
        <v>15</v>
      </c>
      <c r="K40" s="26">
        <f t="shared" si="6"/>
        <v>29.49</v>
      </c>
      <c r="L40" s="26">
        <f t="shared" si="7"/>
        <v>15</v>
      </c>
      <c r="M40" s="26">
        <f t="shared" si="0"/>
        <v>44.49</v>
      </c>
    </row>
    <row r="41" ht="19" customHeight="1" spans="1:13">
      <c r="A41" s="3">
        <v>39</v>
      </c>
      <c r="B41" s="18" t="s">
        <v>123</v>
      </c>
      <c r="C41" s="4" t="s">
        <v>33</v>
      </c>
      <c r="D41" s="14" t="s">
        <v>30</v>
      </c>
      <c r="E41" s="15" t="s">
        <v>117</v>
      </c>
      <c r="F41" s="16" t="s">
        <v>124</v>
      </c>
      <c r="G41" s="16" t="str">
        <f>IF(LEN(F41)=18,(IF(LOOKUP(MOD(SUM(MID(F41,1,1)*7,MID(F41,2,1)*9,MID(F41,3,1)*10,MID(F41,4,1)*5,MID(F41,5,1)*8,MID(F41,6,1)*4,MID(F41,7,1)*2,MID(F41,8,1),MID(F41,9,1)*6,MID(F41,10,1)*3,MID(F41,11,1)*7,MID(F41,12,1)*9,MID(F41,13,1)*10,MID(F41,14,1)*5,MID(F41,15,1)*8,MID(F41,16,1)*4,MID(F41,17,1)*2),11),{0,1,2,3,4,5,6,7,8,9,10},{"1","0","x","9","8","7","6","5","4","3","2"})=RIGHT(F41,1),"√","×")),"身份证号长度不符")</f>
        <v>√</v>
      </c>
      <c r="H41" s="6"/>
      <c r="I41" s="6" t="s">
        <v>19</v>
      </c>
      <c r="J41" s="6">
        <f t="shared" si="1"/>
        <v>15</v>
      </c>
      <c r="K41" s="26">
        <f t="shared" si="6"/>
        <v>29.49</v>
      </c>
      <c r="L41" s="26">
        <f t="shared" si="7"/>
        <v>15</v>
      </c>
      <c r="M41" s="26">
        <f t="shared" si="0"/>
        <v>44.49</v>
      </c>
    </row>
    <row r="42" ht="19" customHeight="1" spans="1:13">
      <c r="A42" s="3">
        <v>40</v>
      </c>
      <c r="B42" s="18" t="s">
        <v>125</v>
      </c>
      <c r="C42" s="4" t="s">
        <v>33</v>
      </c>
      <c r="D42" s="14" t="s">
        <v>16</v>
      </c>
      <c r="E42" s="15" t="s">
        <v>126</v>
      </c>
      <c r="F42" s="16" t="s">
        <v>127</v>
      </c>
      <c r="G42" s="16" t="str">
        <f>IF(LEN(F42)=18,(IF(LOOKUP(MOD(SUM(MID(F42,1,1)*7,MID(F42,2,1)*9,MID(F42,3,1)*10,MID(F42,4,1)*5,MID(F42,5,1)*8,MID(F42,6,1)*4,MID(F42,7,1)*2,MID(F42,8,1),MID(F42,9,1)*6,MID(F42,10,1)*3,MID(F42,11,1)*7,MID(F42,12,1)*9,MID(F42,13,1)*10,MID(F42,14,1)*5,MID(F42,15,1)*8,MID(F42,16,1)*4,MID(F42,17,1)*2),11),{0,1,2,3,4,5,6,7,8,9,10},{"1","0","x","9","8","7","6","5","4","3","2"})=RIGHT(F42,1),"√","×")),"身份证号长度不符")</f>
        <v>√</v>
      </c>
      <c r="H42" s="6"/>
      <c r="I42" s="6" t="s">
        <v>19</v>
      </c>
      <c r="J42" s="6">
        <f t="shared" si="1"/>
        <v>14</v>
      </c>
      <c r="K42" s="26">
        <f t="shared" si="6"/>
        <v>27.524</v>
      </c>
      <c r="L42" s="26">
        <f t="shared" si="7"/>
        <v>14</v>
      </c>
      <c r="M42" s="26">
        <f t="shared" si="0"/>
        <v>41.524</v>
      </c>
    </row>
    <row r="43" ht="19" customHeight="1" spans="1:13">
      <c r="A43" s="3">
        <v>41</v>
      </c>
      <c r="B43" s="17" t="s">
        <v>128</v>
      </c>
      <c r="C43" s="8" t="s">
        <v>33</v>
      </c>
      <c r="D43" s="9" t="s">
        <v>30</v>
      </c>
      <c r="E43" s="10" t="s">
        <v>126</v>
      </c>
      <c r="F43" s="11" t="s">
        <v>129</v>
      </c>
      <c r="G43" s="11" t="str">
        <f>IF(LEN(F43)=18,(IF(LOOKUP(MOD(SUM(MID(F43,1,1)*7,MID(F43,2,1)*9,MID(F43,3,1)*10,MID(F43,4,1)*5,MID(F43,5,1)*8,MID(F43,6,1)*4,MID(F43,7,1)*2,MID(F43,8,1),MID(F43,9,1)*6,MID(F43,10,1)*3,MID(F43,11,1)*7,MID(F43,12,1)*9,MID(F43,13,1)*10,MID(F43,14,1)*5,MID(F43,15,1)*8,MID(F43,16,1)*4,MID(F43,17,1)*2),11),{0,1,2,3,4,5,6,7,8,9,10},{"1","0","x","9","8","7","6","5","4","3","2"})=RIGHT(F43,1),"√","×")),"身份证号长度不符")</f>
        <v>√</v>
      </c>
      <c r="H43" s="12"/>
      <c r="I43" s="12" t="s">
        <v>19</v>
      </c>
      <c r="J43" s="12">
        <f t="shared" si="1"/>
        <v>14</v>
      </c>
      <c r="K43" s="25">
        <f t="shared" si="6"/>
        <v>27.524</v>
      </c>
      <c r="L43" s="25">
        <f t="shared" si="7"/>
        <v>14</v>
      </c>
      <c r="M43" s="25">
        <f t="shared" si="0"/>
        <v>41.524</v>
      </c>
    </row>
    <row r="44" ht="19" customHeight="1" spans="1:13">
      <c r="A44" s="3">
        <v>42</v>
      </c>
      <c r="B44" s="18" t="s">
        <v>130</v>
      </c>
      <c r="C44" s="4" t="s">
        <v>106</v>
      </c>
      <c r="D44" s="14" t="s">
        <v>30</v>
      </c>
      <c r="E44" s="15" t="s">
        <v>126</v>
      </c>
      <c r="F44" s="16" t="s">
        <v>131</v>
      </c>
      <c r="G44" s="16" t="str">
        <f>IF(LEN(F44)=18,(IF(LOOKUP(MOD(SUM(MID(F44,1,1)*7,MID(F44,2,1)*9,MID(F44,3,1)*10,MID(F44,4,1)*5,MID(F44,5,1)*8,MID(F44,6,1)*4,MID(F44,7,1)*2,MID(F44,8,1),MID(F44,9,1)*6,MID(F44,10,1)*3,MID(F44,11,1)*7,MID(F44,12,1)*9,MID(F44,13,1)*10,MID(F44,14,1)*5,MID(F44,15,1)*8,MID(F44,16,1)*4,MID(F44,17,1)*2),11),{0,1,2,3,4,5,6,7,8,9,10},{"1","0","x","9","8","7","6","5","4","3","2"})=RIGHT(F44,1),"√","×")),"身份证号长度不符")</f>
        <v>√</v>
      </c>
      <c r="H44" s="6"/>
      <c r="I44" s="6" t="s">
        <v>19</v>
      </c>
      <c r="J44" s="6">
        <f t="shared" si="1"/>
        <v>14</v>
      </c>
      <c r="K44" s="26">
        <f t="shared" si="6"/>
        <v>27.524</v>
      </c>
      <c r="L44" s="26">
        <f t="shared" si="7"/>
        <v>14</v>
      </c>
      <c r="M44" s="26">
        <f t="shared" si="0"/>
        <v>41.524</v>
      </c>
    </row>
    <row r="45" ht="19" customHeight="1" spans="1:13">
      <c r="A45" s="3">
        <v>43</v>
      </c>
      <c r="B45" s="19" t="s">
        <v>132</v>
      </c>
      <c r="C45" s="4" t="s">
        <v>33</v>
      </c>
      <c r="D45" s="14" t="s">
        <v>30</v>
      </c>
      <c r="E45" s="15" t="s">
        <v>126</v>
      </c>
      <c r="F45" s="16" t="s">
        <v>133</v>
      </c>
      <c r="G45" s="16" t="str">
        <f>IF(LEN(F45)=18,(IF(LOOKUP(MOD(SUM(MID(F45,1,1)*7,MID(F45,2,1)*9,MID(F45,3,1)*10,MID(F45,4,1)*5,MID(F45,5,1)*8,MID(F45,6,1)*4,MID(F45,7,1)*2,MID(F45,8,1),MID(F45,9,1)*6,MID(F45,10,1)*3,MID(F45,11,1)*7,MID(F45,12,1)*9,MID(F45,13,1)*10,MID(F45,14,1)*5,MID(F45,15,1)*8,MID(F45,16,1)*4,MID(F45,17,1)*2),11),{0,1,2,3,4,5,6,7,8,9,10},{"1","0","x","9","8","7","6","5","4","3","2"})=RIGHT(F45,1),"√","×")),"身份证号长度不符")</f>
        <v>√</v>
      </c>
      <c r="H45" s="6"/>
      <c r="I45" s="6" t="s">
        <v>19</v>
      </c>
      <c r="J45" s="6">
        <f t="shared" si="1"/>
        <v>14</v>
      </c>
      <c r="K45" s="26">
        <f t="shared" si="6"/>
        <v>27.524</v>
      </c>
      <c r="L45" s="26">
        <f t="shared" si="7"/>
        <v>14</v>
      </c>
      <c r="M45" s="26">
        <f t="shared" si="0"/>
        <v>41.524</v>
      </c>
    </row>
    <row r="46" ht="19" customHeight="1" spans="1:13">
      <c r="A46" s="3">
        <v>44</v>
      </c>
      <c r="B46" s="18" t="s">
        <v>134</v>
      </c>
      <c r="C46" s="4" t="s">
        <v>33</v>
      </c>
      <c r="D46" s="14" t="s">
        <v>30</v>
      </c>
      <c r="E46" s="15" t="s">
        <v>126</v>
      </c>
      <c r="F46" s="16" t="s">
        <v>135</v>
      </c>
      <c r="G46" s="16" t="str">
        <f>IF(LEN(F46)=18,(IF(LOOKUP(MOD(SUM(MID(F46,1,1)*7,MID(F46,2,1)*9,MID(F46,3,1)*10,MID(F46,4,1)*5,MID(F46,5,1)*8,MID(F46,6,1)*4,MID(F46,7,1)*2,MID(F46,8,1),MID(F46,9,1)*6,MID(F46,10,1)*3,MID(F46,11,1)*7,MID(F46,12,1)*9,MID(F46,13,1)*10,MID(F46,14,1)*5,MID(F46,15,1)*8,MID(F46,16,1)*4,MID(F46,17,1)*2),11),{0,1,2,3,4,5,6,7,8,9,10},{"1","0","x","9","8","7","6","5","4","3","2"})=RIGHT(F46,1),"√","×")),"身份证号长度不符")</f>
        <v>√</v>
      </c>
      <c r="H46" s="6"/>
      <c r="I46" s="6" t="s">
        <v>19</v>
      </c>
      <c r="J46" s="6">
        <f t="shared" si="1"/>
        <v>14</v>
      </c>
      <c r="K46" s="26">
        <f t="shared" si="6"/>
        <v>27.524</v>
      </c>
      <c r="L46" s="26">
        <f t="shared" si="7"/>
        <v>14</v>
      </c>
      <c r="M46" s="26">
        <f t="shared" si="0"/>
        <v>41.524</v>
      </c>
    </row>
    <row r="47" ht="19" customHeight="1" spans="1:13">
      <c r="A47" s="3">
        <v>45</v>
      </c>
      <c r="B47" s="17" t="s">
        <v>136</v>
      </c>
      <c r="C47" s="8" t="s">
        <v>26</v>
      </c>
      <c r="D47" s="9" t="s">
        <v>30</v>
      </c>
      <c r="E47" s="10" t="s">
        <v>137</v>
      </c>
      <c r="F47" s="11" t="s">
        <v>138</v>
      </c>
      <c r="G47" s="11" t="str">
        <f>IF(LEN(F47)=18,(IF(LOOKUP(MOD(SUM(MID(F47,1,1)*7,MID(F47,2,1)*9,MID(F47,3,1)*10,MID(F47,4,1)*5,MID(F47,5,1)*8,MID(F47,6,1)*4,MID(F47,7,1)*2,MID(F47,8,1),MID(F47,9,1)*6,MID(F47,10,1)*3,MID(F47,11,1)*7,MID(F47,12,1)*9,MID(F47,13,1)*10,MID(F47,14,1)*5,MID(F47,15,1)*8,MID(F47,16,1)*4,MID(F47,17,1)*2),11),{0,1,2,3,4,5,6,7,8,9,10},{"1","0","x","9","8","7","6","5","4","3","2"})=RIGHT(F47,1),"√","×")),"身份证号长度不符")</f>
        <v>√</v>
      </c>
      <c r="H47" s="12" t="s">
        <v>139</v>
      </c>
      <c r="I47" s="12" t="s">
        <v>19</v>
      </c>
      <c r="J47" s="12">
        <f t="shared" si="1"/>
        <v>13</v>
      </c>
      <c r="K47" s="25">
        <v>0</v>
      </c>
      <c r="L47" s="25">
        <v>0</v>
      </c>
      <c r="M47" s="25">
        <f t="shared" si="0"/>
        <v>0</v>
      </c>
    </row>
    <row r="48" ht="19" customHeight="1" spans="1:13">
      <c r="A48" s="3">
        <v>46</v>
      </c>
      <c r="B48" s="17" t="s">
        <v>140</v>
      </c>
      <c r="C48" s="8" t="s">
        <v>26</v>
      </c>
      <c r="D48" s="9" t="s">
        <v>30</v>
      </c>
      <c r="E48" s="10" t="s">
        <v>137</v>
      </c>
      <c r="F48" s="11" t="s">
        <v>141</v>
      </c>
      <c r="G48" s="11" t="str">
        <f>IF(LEN(F48)=18,(IF(LOOKUP(MOD(SUM(MID(F48,1,1)*7,MID(F48,2,1)*9,MID(F48,3,1)*10,MID(F48,4,1)*5,MID(F48,5,1)*8,MID(F48,6,1)*4,MID(F48,7,1)*2,MID(F48,8,1),MID(F48,9,1)*6,MID(F48,10,1)*3,MID(F48,11,1)*7,MID(F48,12,1)*9,MID(F48,13,1)*10,MID(F48,14,1)*5,MID(F48,15,1)*8,MID(F48,16,1)*4,MID(F48,17,1)*2),11),{0,1,2,3,4,5,6,7,8,9,10},{"1","0","x","9","8","7","6","5","4","3","2"})=RIGHT(F48,1),"√","×")),"身份证号长度不符")</f>
        <v>√</v>
      </c>
      <c r="H48" s="12" t="s">
        <v>142</v>
      </c>
      <c r="I48" s="12" t="s">
        <v>19</v>
      </c>
      <c r="J48" s="12">
        <f t="shared" si="1"/>
        <v>13</v>
      </c>
      <c r="K48" s="25">
        <v>0</v>
      </c>
      <c r="L48" s="25">
        <v>0</v>
      </c>
      <c r="M48" s="25">
        <f t="shared" si="0"/>
        <v>0</v>
      </c>
    </row>
    <row r="49" ht="19" customHeight="1" spans="1:13">
      <c r="A49" s="3">
        <v>47</v>
      </c>
      <c r="B49" s="17" t="s">
        <v>143</v>
      </c>
      <c r="C49" s="8" t="s">
        <v>26</v>
      </c>
      <c r="D49" s="9" t="s">
        <v>16</v>
      </c>
      <c r="E49" s="10" t="s">
        <v>137</v>
      </c>
      <c r="F49" s="11" t="s">
        <v>144</v>
      </c>
      <c r="G49" s="11" t="str">
        <f>IF(LEN(F49)=18,(IF(LOOKUP(MOD(SUM(MID(F49,1,1)*7,MID(F49,2,1)*9,MID(F49,3,1)*10,MID(F49,4,1)*5,MID(F49,5,1)*8,MID(F49,6,1)*4,MID(F49,7,1)*2,MID(F49,8,1),MID(F49,9,1)*6,MID(F49,10,1)*3,MID(F49,11,1)*7,MID(F49,12,1)*9,MID(F49,13,1)*10,MID(F49,14,1)*5,MID(F49,15,1)*8,MID(F49,16,1)*4,MID(F49,17,1)*2),11),{0,1,2,3,4,5,6,7,8,9,10},{"1","0","x","9","8","7","6","5","4","3","2"})=RIGHT(F49,1),"√","×")),"身份证号长度不符")</f>
        <v>√</v>
      </c>
      <c r="H49" s="12"/>
      <c r="I49" s="12" t="s">
        <v>19</v>
      </c>
      <c r="J49" s="12">
        <f t="shared" si="1"/>
        <v>13</v>
      </c>
      <c r="K49" s="25">
        <f t="shared" ref="K49:K53" si="8">J49*1.966</f>
        <v>25.558</v>
      </c>
      <c r="L49" s="25">
        <f t="shared" ref="L49:L53" si="9">J49*1</f>
        <v>13</v>
      </c>
      <c r="M49" s="25">
        <f t="shared" si="0"/>
        <v>38.558</v>
      </c>
    </row>
    <row r="50" ht="19" customHeight="1" spans="1:13">
      <c r="A50" s="3">
        <v>48</v>
      </c>
      <c r="B50" s="18" t="s">
        <v>145</v>
      </c>
      <c r="C50" s="4" t="s">
        <v>33</v>
      </c>
      <c r="D50" s="14" t="s">
        <v>30</v>
      </c>
      <c r="E50" s="15" t="s">
        <v>146</v>
      </c>
      <c r="F50" s="16" t="s">
        <v>147</v>
      </c>
      <c r="G50" s="16" t="str">
        <f>IF(LEN(F50)=18,(IF(LOOKUP(MOD(SUM(MID(F50,1,1)*7,MID(F50,2,1)*9,MID(F50,3,1)*10,MID(F50,4,1)*5,MID(F50,5,1)*8,MID(F50,6,1)*4,MID(F50,7,1)*2,MID(F50,8,1),MID(F50,9,1)*6,MID(F50,10,1)*3,MID(F50,11,1)*7,MID(F50,12,1)*9,MID(F50,13,1)*10,MID(F50,14,1)*5,MID(F50,15,1)*8,MID(F50,16,1)*4,MID(F50,17,1)*2),11),{0,1,2,3,4,5,6,7,8,9,10},{"1","0","x","9","8","7","6","5","4","3","2"})=RIGHT(F50,1),"√","×")),"身份证号长度不符")</f>
        <v>√</v>
      </c>
      <c r="H50" s="6" t="s">
        <v>148</v>
      </c>
      <c r="I50" s="6" t="s">
        <v>19</v>
      </c>
      <c r="J50" s="6">
        <f t="shared" si="1"/>
        <v>10</v>
      </c>
      <c r="K50" s="26">
        <v>0</v>
      </c>
      <c r="L50" s="26">
        <v>0</v>
      </c>
      <c r="M50" s="26">
        <f t="shared" si="0"/>
        <v>0</v>
      </c>
    </row>
    <row r="51" ht="19" customHeight="1" spans="1:13">
      <c r="A51" s="3">
        <v>49</v>
      </c>
      <c r="B51" s="18" t="s">
        <v>149</v>
      </c>
      <c r="C51" s="4" t="s">
        <v>21</v>
      </c>
      <c r="D51" s="14" t="s">
        <v>30</v>
      </c>
      <c r="E51" s="15" t="s">
        <v>146</v>
      </c>
      <c r="F51" s="16" t="s">
        <v>150</v>
      </c>
      <c r="G51" s="16" t="str">
        <f>IF(LEN(F51)=18,(IF(LOOKUP(MOD(SUM(MID(F51,1,1)*7,MID(F51,2,1)*9,MID(F51,3,1)*10,MID(F51,4,1)*5,MID(F51,5,1)*8,MID(F51,6,1)*4,MID(F51,7,1)*2,MID(F51,8,1),MID(F51,9,1)*6,MID(F51,10,1)*3,MID(F51,11,1)*7,MID(F51,12,1)*9,MID(F51,13,1)*10,MID(F51,14,1)*5,MID(F51,15,1)*8,MID(F51,16,1)*4,MID(F51,17,1)*2),11),{0,1,2,3,4,5,6,7,8,9,10},{"1","0","x","9","8","7","6","5","4","3","2"})=RIGHT(F51,1),"√","×")),"身份证号长度不符")</f>
        <v>√</v>
      </c>
      <c r="H51" s="6"/>
      <c r="I51" s="6" t="s">
        <v>19</v>
      </c>
      <c r="J51" s="6">
        <f t="shared" si="1"/>
        <v>10</v>
      </c>
      <c r="K51" s="26">
        <f t="shared" si="8"/>
        <v>19.66</v>
      </c>
      <c r="L51" s="26">
        <f t="shared" si="9"/>
        <v>10</v>
      </c>
      <c r="M51" s="26">
        <f t="shared" si="0"/>
        <v>29.66</v>
      </c>
    </row>
    <row r="52" ht="19" customHeight="1" spans="1:13">
      <c r="A52" s="3">
        <v>50</v>
      </c>
      <c r="B52" s="18" t="s">
        <v>151</v>
      </c>
      <c r="C52" s="4" t="s">
        <v>106</v>
      </c>
      <c r="D52" s="14" t="s">
        <v>30</v>
      </c>
      <c r="E52" s="15" t="s">
        <v>146</v>
      </c>
      <c r="F52" s="16" t="s">
        <v>152</v>
      </c>
      <c r="G52" s="16" t="str">
        <f>IF(LEN(F52)=18,(IF(LOOKUP(MOD(SUM(MID(F52,1,1)*7,MID(F52,2,1)*9,MID(F52,3,1)*10,MID(F52,4,1)*5,MID(F52,5,1)*8,MID(F52,6,1)*4,MID(F52,7,1)*2,MID(F52,8,1),MID(F52,9,1)*6,MID(F52,10,1)*3,MID(F52,11,1)*7,MID(F52,12,1)*9,MID(F52,13,1)*10,MID(F52,14,1)*5,MID(F52,15,1)*8,MID(F52,16,1)*4,MID(F52,17,1)*2),11),{0,1,2,3,4,5,6,7,8,9,10},{"1","0","x","9","8","7","6","5","4","3","2"})=RIGHT(F52,1),"√","×")),"身份证号长度不符")</f>
        <v>√</v>
      </c>
      <c r="H52" s="6"/>
      <c r="I52" s="6" t="s">
        <v>19</v>
      </c>
      <c r="J52" s="6">
        <f t="shared" si="1"/>
        <v>10</v>
      </c>
      <c r="K52" s="26">
        <f t="shared" si="8"/>
        <v>19.66</v>
      </c>
      <c r="L52" s="26">
        <f t="shared" si="9"/>
        <v>10</v>
      </c>
      <c r="M52" s="26">
        <f t="shared" si="0"/>
        <v>29.66</v>
      </c>
    </row>
    <row r="53" ht="19" customHeight="1" spans="1:13">
      <c r="A53" s="3">
        <v>51</v>
      </c>
      <c r="B53" s="17" t="s">
        <v>153</v>
      </c>
      <c r="C53" s="8" t="s">
        <v>33</v>
      </c>
      <c r="D53" s="9" t="s">
        <v>30</v>
      </c>
      <c r="E53" s="10" t="s">
        <v>146</v>
      </c>
      <c r="F53" s="11" t="s">
        <v>154</v>
      </c>
      <c r="G53" s="11" t="str">
        <f>IF(LEN(F53)=18,(IF(LOOKUP(MOD(SUM(MID(F53,1,1)*7,MID(F53,2,1)*9,MID(F53,3,1)*10,MID(F53,4,1)*5,MID(F53,5,1)*8,MID(F53,6,1)*4,MID(F53,7,1)*2,MID(F53,8,1),MID(F53,9,1)*6,MID(F53,10,1)*3,MID(F53,11,1)*7,MID(F53,12,1)*9,MID(F53,13,1)*10,MID(F53,14,1)*5,MID(F53,15,1)*8,MID(F53,16,1)*4,MID(F53,17,1)*2),11),{0,1,2,3,4,5,6,7,8,9,10},{"1","0","x","9","8","7","6","5","4","3","2"})=RIGHT(F53,1),"√","×")),"身份证号长度不符")</f>
        <v>√</v>
      </c>
      <c r="H53" s="12"/>
      <c r="I53" s="12" t="s">
        <v>19</v>
      </c>
      <c r="J53" s="12">
        <f t="shared" si="1"/>
        <v>10</v>
      </c>
      <c r="K53" s="25">
        <f t="shared" si="8"/>
        <v>19.66</v>
      </c>
      <c r="L53" s="25">
        <f t="shared" si="9"/>
        <v>10</v>
      </c>
      <c r="M53" s="25">
        <f t="shared" si="0"/>
        <v>29.66</v>
      </c>
    </row>
    <row r="54" ht="19" customHeight="1" spans="1:13">
      <c r="A54" s="3">
        <v>52</v>
      </c>
      <c r="B54" s="18" t="s">
        <v>155</v>
      </c>
      <c r="C54" s="4" t="s">
        <v>61</v>
      </c>
      <c r="D54" s="14" t="s">
        <v>30</v>
      </c>
      <c r="E54" s="15" t="s">
        <v>156</v>
      </c>
      <c r="F54" s="29" t="s">
        <v>157</v>
      </c>
      <c r="G54" s="16" t="str">
        <f>IF(LEN(F54)=18,(IF(LOOKUP(MOD(SUM(MID(F54,1,1)*7,MID(F54,2,1)*9,MID(F54,3,1)*10,MID(F54,4,1)*5,MID(F54,5,1)*8,MID(F54,6,1)*4,MID(F54,7,1)*2,MID(F54,8,1),MID(F54,9,1)*6,MID(F54,10,1)*3,MID(F54,11,1)*7,MID(F54,12,1)*9,MID(F54,13,1)*10,MID(F54,14,1)*5,MID(F54,15,1)*8,MID(F54,16,1)*4,MID(F54,17,1)*2),11),{0,1,2,3,4,5,6,7,8,9,10},{"1","0","x","9","8","7","6","5","4","3","2"})=RIGHT(F54,1),"√","×")),"身份证号长度不符")</f>
        <v>√</v>
      </c>
      <c r="H54" s="6" t="s">
        <v>158</v>
      </c>
      <c r="I54" s="6" t="s">
        <v>19</v>
      </c>
      <c r="J54" s="6">
        <f t="shared" si="1"/>
        <v>9</v>
      </c>
      <c r="K54" s="26">
        <v>0</v>
      </c>
      <c r="L54" s="26">
        <v>0</v>
      </c>
      <c r="M54" s="26">
        <f t="shared" si="0"/>
        <v>0</v>
      </c>
    </row>
    <row r="55" ht="19" customHeight="1" spans="1:13">
      <c r="A55" s="3">
        <v>53</v>
      </c>
      <c r="B55" s="18" t="s">
        <v>159</v>
      </c>
      <c r="C55" s="4" t="s">
        <v>61</v>
      </c>
      <c r="D55" s="14" t="s">
        <v>30</v>
      </c>
      <c r="E55" s="15" t="s">
        <v>156</v>
      </c>
      <c r="F55" s="16" t="s">
        <v>160</v>
      </c>
      <c r="G55" s="16" t="str">
        <f>IF(LEN(F55)=18,(IF(LOOKUP(MOD(SUM(MID(F55,1,1)*7,MID(F55,2,1)*9,MID(F55,3,1)*10,MID(F55,4,1)*5,MID(F55,5,1)*8,MID(F55,6,1)*4,MID(F55,7,1)*2,MID(F55,8,1),MID(F55,9,1)*6,MID(F55,10,1)*3,MID(F55,11,1)*7,MID(F55,12,1)*9,MID(F55,13,1)*10,MID(F55,14,1)*5,MID(F55,15,1)*8,MID(F55,16,1)*4,MID(F55,17,1)*2),11),{0,1,2,3,4,5,6,7,8,9,10},{"1","0","x","9","8","7","6","5","4","3","2"})=RIGHT(F55,1),"√","×")),"身份证号长度不符")</f>
        <v>√</v>
      </c>
      <c r="H55" s="6"/>
      <c r="I55" s="6" t="s">
        <v>19</v>
      </c>
      <c r="J55" s="6">
        <f t="shared" si="1"/>
        <v>9</v>
      </c>
      <c r="K55" s="26">
        <f t="shared" ref="K55:K57" si="10">J55*1.966</f>
        <v>17.694</v>
      </c>
      <c r="L55" s="26">
        <f t="shared" ref="L55:L57" si="11">J55*1</f>
        <v>9</v>
      </c>
      <c r="M55" s="26">
        <f t="shared" si="0"/>
        <v>26.694</v>
      </c>
    </row>
    <row r="56" ht="19" customHeight="1" spans="1:13">
      <c r="A56" s="3">
        <v>54</v>
      </c>
      <c r="B56" s="18" t="s">
        <v>161</v>
      </c>
      <c r="C56" s="4" t="s">
        <v>101</v>
      </c>
      <c r="D56" s="14" t="s">
        <v>30</v>
      </c>
      <c r="E56" s="15" t="s">
        <v>156</v>
      </c>
      <c r="F56" s="16" t="s">
        <v>162</v>
      </c>
      <c r="G56" s="16" t="str">
        <f>IF(LEN(F56)=18,(IF(LOOKUP(MOD(SUM(MID(F56,1,1)*7,MID(F56,2,1)*9,MID(F56,3,1)*10,MID(F56,4,1)*5,MID(F56,5,1)*8,MID(F56,6,1)*4,MID(F56,7,1)*2,MID(F56,8,1),MID(F56,9,1)*6,MID(F56,10,1)*3,MID(F56,11,1)*7,MID(F56,12,1)*9,MID(F56,13,1)*10,MID(F56,14,1)*5,MID(F56,15,1)*8,MID(F56,16,1)*4,MID(F56,17,1)*2),11),{0,1,2,3,4,5,6,7,8,9,10},{"1","0","x","9","8","7","6","5","4","3","2"})=RIGHT(F56,1),"√","×")),"身份证号长度不符")</f>
        <v>√</v>
      </c>
      <c r="H56" s="6"/>
      <c r="I56" s="6" t="s">
        <v>19</v>
      </c>
      <c r="J56" s="6">
        <f t="shared" si="1"/>
        <v>9</v>
      </c>
      <c r="K56" s="26">
        <f t="shared" si="10"/>
        <v>17.694</v>
      </c>
      <c r="L56" s="26">
        <f t="shared" si="11"/>
        <v>9</v>
      </c>
      <c r="M56" s="26">
        <f t="shared" si="0"/>
        <v>26.694</v>
      </c>
    </row>
    <row r="57" ht="19" customHeight="1" spans="1:13">
      <c r="A57" s="3">
        <v>55</v>
      </c>
      <c r="B57" s="18" t="s">
        <v>163</v>
      </c>
      <c r="C57" s="4" t="s">
        <v>101</v>
      </c>
      <c r="D57" s="14" t="s">
        <v>30</v>
      </c>
      <c r="E57" s="15" t="s">
        <v>164</v>
      </c>
      <c r="F57" s="16" t="s">
        <v>165</v>
      </c>
      <c r="G57" s="16" t="str">
        <f>IF(LEN(F57)=18,(IF(LOOKUP(MOD(SUM(MID(F57,1,1)*7,MID(F57,2,1)*9,MID(F57,3,1)*10,MID(F57,4,1)*5,MID(F57,5,1)*8,MID(F57,6,1)*4,MID(F57,7,1)*2,MID(F57,8,1),MID(F57,9,1)*6,MID(F57,10,1)*3,MID(F57,11,1)*7,MID(F57,12,1)*9,MID(F57,13,1)*10,MID(F57,14,1)*5,MID(F57,15,1)*8,MID(F57,16,1)*4,MID(F57,17,1)*2),11),{0,1,2,3,4,5,6,7,8,9,10},{"1","0","x","9","8","7","6","5","4","3","2"})=RIGHT(F57,1),"√","×")),"身份证号长度不符")</f>
        <v>√</v>
      </c>
      <c r="H57" s="6"/>
      <c r="I57" s="6" t="s">
        <v>19</v>
      </c>
      <c r="J57" s="6">
        <f t="shared" si="1"/>
        <v>8</v>
      </c>
      <c r="K57" s="26">
        <f t="shared" si="10"/>
        <v>15.728</v>
      </c>
      <c r="L57" s="26">
        <f t="shared" si="11"/>
        <v>8</v>
      </c>
      <c r="M57" s="26">
        <f t="shared" si="0"/>
        <v>23.728</v>
      </c>
    </row>
    <row r="58" ht="19" customHeight="1" spans="1:13">
      <c r="A58" s="20" t="s">
        <v>13</v>
      </c>
      <c r="B58" s="21"/>
      <c r="C58" s="21"/>
      <c r="D58" s="21"/>
      <c r="E58" s="21"/>
      <c r="F58" s="21"/>
      <c r="G58" s="21"/>
      <c r="H58" s="21"/>
      <c r="I58" s="21"/>
      <c r="J58" s="27"/>
      <c r="K58" s="26">
        <f>SUM(K3:K57)</f>
        <v>1983.994</v>
      </c>
      <c r="L58" s="26">
        <f>SUM(L3:L57)</f>
        <v>1009</v>
      </c>
      <c r="M58" s="28">
        <f t="shared" si="0"/>
        <v>2992.994</v>
      </c>
    </row>
  </sheetData>
  <mergeCells count="2">
    <mergeCell ref="A1:M1"/>
    <mergeCell ref="A58:J5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6月保险费--座椅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爱生活╮</cp:lastModifiedBy>
  <dcterms:created xsi:type="dcterms:W3CDTF">2021-07-14T07:52:00Z</dcterms:created>
  <dcterms:modified xsi:type="dcterms:W3CDTF">2021-07-14T08:08:41Z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2052-11.1.0.10214</vt:lpwstr>
  </property>
</Properties>
</file>