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文政\前期采购\项目\1.3平台\"/>
    </mc:Choice>
  </mc:AlternateContent>
  <bookViews>
    <workbookView xWindow="0" yWindow="0" windowWidth="20490" windowHeight="7935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Sheet1!$A$1:$G$38</definedName>
  </definedNames>
  <calcPr calcId="162913"/>
</workbook>
</file>

<file path=xl/calcChain.xml><?xml version="1.0" encoding="utf-8"?>
<calcChain xmlns="http://schemas.openxmlformats.org/spreadsheetml/2006/main">
  <c r="K35" i="1" l="1"/>
  <c r="L14" i="1"/>
  <c r="K14" i="1"/>
  <c r="L5" i="1"/>
  <c r="K5" i="1"/>
  <c r="I35" i="1"/>
  <c r="K3" i="1"/>
  <c r="I5" i="1" l="1"/>
  <c r="G32" i="1" l="1"/>
  <c r="C32" i="1" s="1"/>
  <c r="C33" i="1" l="1"/>
  <c r="G33" i="1" s="1"/>
  <c r="C34" i="1"/>
  <c r="G34" i="1" s="1"/>
  <c r="G35" i="1" s="1"/>
  <c r="C35" i="1" s="1"/>
</calcChain>
</file>

<file path=xl/sharedStrings.xml><?xml version="1.0" encoding="utf-8"?>
<sst xmlns="http://schemas.openxmlformats.org/spreadsheetml/2006/main" count="89" uniqueCount="83">
  <si>
    <t>1.0升级M4座盆（陕汽）SHT0013157</t>
  </si>
  <si>
    <t>主体</t>
  </si>
  <si>
    <r>
      <t>净重：  1.697</t>
    </r>
    <r>
      <rPr>
        <sz val="11"/>
        <color theme="1"/>
        <rFont val="SimSun"/>
        <charset val="134"/>
      </rPr>
      <t>㎏</t>
    </r>
  </si>
  <si>
    <t>7200/T</t>
  </si>
  <si>
    <t>下料</t>
  </si>
  <si>
    <r>
      <t>1300*540*1.0</t>
    </r>
    <r>
      <rPr>
        <sz val="11"/>
        <color theme="1"/>
        <rFont val="Arial"/>
        <family val="2"/>
      </rPr>
      <t>÷</t>
    </r>
    <r>
      <rPr>
        <sz val="11"/>
        <color theme="1"/>
        <rFont val="宋体"/>
        <family val="3"/>
        <charset val="134"/>
      </rPr>
      <t>3=1.84</t>
    </r>
    <r>
      <rPr>
        <sz val="11"/>
        <color theme="1"/>
        <rFont val="SimSun"/>
        <charset val="134"/>
      </rPr>
      <t>㎏</t>
    </r>
    <r>
      <rPr>
        <sz val="11"/>
        <color theme="1"/>
        <rFont val="宋体"/>
        <family val="3"/>
        <charset val="134"/>
      </rPr>
      <t>*7200/T=13.25元</t>
    </r>
  </si>
  <si>
    <t>废料</t>
  </si>
  <si>
    <r>
      <t>1.84-1.697=0.143</t>
    </r>
    <r>
      <rPr>
        <sz val="11"/>
        <color theme="1"/>
        <rFont val="SimSun"/>
        <charset val="134"/>
      </rPr>
      <t>㎏</t>
    </r>
    <r>
      <rPr>
        <sz val="11"/>
        <color theme="1"/>
        <rFont val="宋体"/>
        <family val="3"/>
        <charset val="134"/>
      </rPr>
      <t>*2500/T=0.36元</t>
    </r>
  </si>
  <si>
    <t>实际用料</t>
  </si>
  <si>
    <t>13.25-0.36=12.89元</t>
  </si>
  <si>
    <t>工序</t>
  </si>
  <si>
    <t>1，落料315T压</t>
  </si>
  <si>
    <t>0.30元</t>
  </si>
  <si>
    <t>2，拉深200T压</t>
  </si>
  <si>
    <t>0.25元</t>
  </si>
  <si>
    <t>3，凊边   200T</t>
  </si>
  <si>
    <t>0.20元</t>
  </si>
  <si>
    <t>4，刻边 冲4孔80T</t>
  </si>
  <si>
    <t>0.08元</t>
  </si>
  <si>
    <t>5，收沿   200T压</t>
  </si>
  <si>
    <t>6，刻角齿16道40T</t>
  </si>
  <si>
    <t>0.48元</t>
  </si>
  <si>
    <t>7，打钢印 40T</t>
  </si>
  <si>
    <t>0.10元</t>
  </si>
  <si>
    <t>小计</t>
  </si>
  <si>
    <t>1.66元</t>
  </si>
  <si>
    <r>
      <rPr>
        <sz val="11"/>
        <color theme="1"/>
        <rFont val="宋体"/>
        <family val="3"/>
        <charset val="134"/>
      </rPr>
      <t>ф</t>
    </r>
    <r>
      <rPr>
        <sz val="11"/>
        <color theme="1"/>
        <rFont val="宋体"/>
        <family val="3"/>
        <charset val="134"/>
        <scheme val="minor"/>
      </rPr>
      <t>12管2根</t>
    </r>
  </si>
  <si>
    <t>下料尺寸</t>
  </si>
  <si>
    <r>
      <t>ф</t>
    </r>
    <r>
      <rPr>
        <sz val="11"/>
        <color theme="1"/>
        <rFont val="宋体"/>
        <family val="3"/>
        <charset val="134"/>
        <scheme val="minor"/>
      </rPr>
      <t>12*370*1.2*2=0.126*2*7600=1.92元</t>
    </r>
  </si>
  <si>
    <t>1，截管</t>
  </si>
  <si>
    <t>2，折弯</t>
  </si>
  <si>
    <t>3，压扁</t>
  </si>
  <si>
    <t>0.15*2=0.30</t>
  </si>
  <si>
    <t>外协件</t>
  </si>
  <si>
    <t xml:space="preserve">    1，大支架   2件  2*0.47=0.94元</t>
  </si>
  <si>
    <t>2，小支架   2件  2*0.50=1.00元（焊母，焊接）</t>
  </si>
  <si>
    <t>小计      1.94元</t>
  </si>
  <si>
    <t>铆活</t>
  </si>
  <si>
    <t xml:space="preserve">   铆钉4件        4*0.03=0.12元</t>
  </si>
  <si>
    <t xml:space="preserve">        铆活        4*0.08=0.32元  </t>
  </si>
  <si>
    <t>小计：  0.44元</t>
  </si>
  <si>
    <t>喷涂</t>
  </si>
  <si>
    <t>0.40M2*15=6元</t>
  </si>
  <si>
    <t>包装</t>
  </si>
  <si>
    <t>1,纸箱 5.30元一个，10/箱 ，    每个0.53元</t>
  </si>
  <si>
    <t xml:space="preserve">2 ，打包带子   0.03元      </t>
  </si>
  <si>
    <t xml:space="preserve">  2，其他：0.50元。支架调整 套扣 打捆 等</t>
  </si>
  <si>
    <t>1.06元</t>
  </si>
  <si>
    <t>运费</t>
  </si>
  <si>
    <r>
      <rPr>
        <sz val="11"/>
        <color theme="1"/>
        <rFont val="宋体"/>
        <family val="3"/>
        <charset val="134"/>
      </rPr>
      <t>500*400*260=0.052m3</t>
    </r>
    <r>
      <rPr>
        <sz val="11"/>
        <color theme="1"/>
        <rFont val="Arial"/>
        <family val="2"/>
      </rPr>
      <t>÷</t>
    </r>
    <r>
      <rPr>
        <sz val="11"/>
        <color theme="1"/>
        <rFont val="宋体"/>
        <family val="3"/>
        <charset val="134"/>
      </rPr>
      <t>10*170/m3=0.88元</t>
    </r>
  </si>
  <si>
    <t>环保费</t>
  </si>
  <si>
    <t>0.50元</t>
  </si>
  <si>
    <t>合计</t>
  </si>
  <si>
    <t>税管</t>
  </si>
  <si>
    <t>利润</t>
  </si>
  <si>
    <t>产品合计</t>
  </si>
  <si>
    <t>长生公司</t>
  </si>
  <si>
    <t>2021.5.19</t>
  </si>
  <si>
    <t>江阴长青模具有限公司</t>
    <phoneticPr fontId="8" type="noConversion"/>
  </si>
  <si>
    <t>江阴常青模具有限公司</t>
    <phoneticPr fontId="8" type="noConversion"/>
  </si>
  <si>
    <t>诚信模具有限公司</t>
    <phoneticPr fontId="8" type="noConversion"/>
  </si>
  <si>
    <t>徐克楚</t>
    <phoneticPr fontId="8" type="noConversion"/>
  </si>
  <si>
    <t>李悠然</t>
    <phoneticPr fontId="8" type="noConversion"/>
  </si>
  <si>
    <t>李晓祥</t>
    <phoneticPr fontId="8" type="noConversion"/>
  </si>
  <si>
    <t>材质   ST12</t>
    <phoneticPr fontId="7" type="noConversion"/>
  </si>
  <si>
    <r>
      <t>S</t>
    </r>
    <r>
      <rPr>
        <sz val="11"/>
        <color theme="1"/>
        <rFont val="宋体"/>
        <family val="3"/>
        <charset val="134"/>
        <scheme val="minor"/>
      </rPr>
      <t>T14</t>
    </r>
    <phoneticPr fontId="7" type="noConversion"/>
  </si>
  <si>
    <t>卷板</t>
    <phoneticPr fontId="7" type="noConversion"/>
  </si>
  <si>
    <t>含税</t>
    <phoneticPr fontId="7" type="noConversion"/>
  </si>
  <si>
    <t>未税</t>
    <phoneticPr fontId="7" type="noConversion"/>
  </si>
  <si>
    <r>
      <t>1</t>
    </r>
    <r>
      <rPr>
        <sz val="11"/>
        <color theme="1"/>
        <rFont val="宋体"/>
        <family val="3"/>
        <charset val="134"/>
        <scheme val="minor"/>
      </rPr>
      <t>.0升级M4坐盆</t>
    </r>
    <phoneticPr fontId="7" type="noConversion"/>
  </si>
  <si>
    <t>物料号</t>
    <phoneticPr fontId="7" type="noConversion"/>
  </si>
  <si>
    <t>名称</t>
    <phoneticPr fontId="7" type="noConversion"/>
  </si>
  <si>
    <t>原物料</t>
    <phoneticPr fontId="7" type="noConversion"/>
  </si>
  <si>
    <t>现物料</t>
    <phoneticPr fontId="7" type="noConversion"/>
  </si>
  <si>
    <r>
      <t>S</t>
    </r>
    <r>
      <rPr>
        <sz val="11"/>
        <color theme="1"/>
        <rFont val="宋体"/>
        <family val="3"/>
        <charset val="134"/>
        <scheme val="minor"/>
      </rPr>
      <t>HT0013157</t>
    </r>
    <phoneticPr fontId="7" type="noConversion"/>
  </si>
  <si>
    <r>
      <t>S</t>
    </r>
    <r>
      <rPr>
        <sz val="11"/>
        <color theme="1"/>
        <rFont val="宋体"/>
        <family val="3"/>
        <charset val="134"/>
        <scheme val="minor"/>
      </rPr>
      <t>HT0000089</t>
    </r>
    <phoneticPr fontId="7" type="noConversion"/>
  </si>
  <si>
    <t>坐盆组件</t>
    <phoneticPr fontId="7" type="noConversion"/>
  </si>
  <si>
    <r>
      <t>1</t>
    </r>
    <r>
      <rPr>
        <sz val="11"/>
        <color theme="1"/>
        <rFont val="宋体"/>
        <family val="3"/>
        <charset val="134"/>
        <scheme val="minor"/>
      </rPr>
      <t>.0升级M4坐盆总成</t>
    </r>
    <phoneticPr fontId="7" type="noConversion"/>
  </si>
  <si>
    <t>设计重量</t>
    <phoneticPr fontId="7" type="noConversion"/>
  </si>
  <si>
    <t>材料</t>
    <phoneticPr fontId="7" type="noConversion"/>
  </si>
  <si>
    <t>ST14</t>
    <phoneticPr fontId="7" type="noConversion"/>
  </si>
  <si>
    <t>ST14</t>
    <phoneticPr fontId="7" type="noConversion"/>
  </si>
  <si>
    <t>价格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</si>
</sst>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SimSun"/>
      <charset val="134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tabSelected="1" zoomScale="85" zoomScaleNormal="85" zoomScaleSheetLayoutView="100" workbookViewId="0">
      <selection activeCell="N22" sqref="N22"/>
    </sheetView>
  </sheetViews>
  <sheetFormatPr defaultColWidth="9" defaultRowHeight="13.5"/>
  <cols>
    <col min="1" max="1" width="7.875" customWidth="1"/>
    <col min="2" max="2" width="14" customWidth="1"/>
    <col min="3" max="3" width="18.625" customWidth="1"/>
    <col min="4" max="4" width="16.625" customWidth="1"/>
    <col min="5" max="5" width="15.125" customWidth="1"/>
    <col min="7" max="7" width="9.375"/>
  </cols>
  <sheetData>
    <row r="1" spans="1:16" ht="32.1" customHeight="1">
      <c r="A1" s="31" t="s">
        <v>0</v>
      </c>
      <c r="B1" s="31"/>
      <c r="C1" s="31"/>
      <c r="D1" s="31"/>
      <c r="E1" s="31"/>
      <c r="F1" s="31"/>
      <c r="G1" s="31"/>
    </row>
    <row r="2" spans="1:16" ht="24" customHeight="1">
      <c r="A2" s="16">
        <v>1</v>
      </c>
      <c r="B2" s="1" t="s">
        <v>1</v>
      </c>
      <c r="C2" s="2" t="s">
        <v>2</v>
      </c>
      <c r="D2" s="9" t="s">
        <v>64</v>
      </c>
      <c r="E2" s="32" t="s">
        <v>3</v>
      </c>
      <c r="F2" s="33"/>
      <c r="G2" s="3"/>
      <c r="M2" s="10" t="s">
        <v>65</v>
      </c>
    </row>
    <row r="3" spans="1:16" ht="18" customHeight="1">
      <c r="A3" s="16"/>
      <c r="B3" s="1" t="s">
        <v>4</v>
      </c>
      <c r="C3" s="20" t="s">
        <v>5</v>
      </c>
      <c r="D3" s="16"/>
      <c r="E3" s="16"/>
      <c r="F3" s="3"/>
      <c r="G3" s="3"/>
      <c r="H3" s="20">
        <v>11.4</v>
      </c>
      <c r="I3" s="16"/>
      <c r="J3" s="16"/>
      <c r="K3">
        <f>1.84*6.42</f>
        <v>11.812800000000001</v>
      </c>
      <c r="M3" s="10" t="s">
        <v>66</v>
      </c>
      <c r="N3">
        <v>6850</v>
      </c>
      <c r="O3">
        <v>7000</v>
      </c>
      <c r="P3" s="10" t="s">
        <v>67</v>
      </c>
    </row>
    <row r="4" spans="1:16" ht="18" customHeight="1">
      <c r="A4" s="16"/>
      <c r="B4" s="1" t="s">
        <v>6</v>
      </c>
      <c r="C4" s="20" t="s">
        <v>7</v>
      </c>
      <c r="D4" s="16"/>
      <c r="E4" s="16"/>
      <c r="F4" s="3"/>
      <c r="G4" s="3"/>
      <c r="K4">
        <v>0.36</v>
      </c>
      <c r="O4">
        <v>6422</v>
      </c>
      <c r="P4" s="10" t="s">
        <v>68</v>
      </c>
    </row>
    <row r="5" spans="1:16" ht="18" customHeight="1">
      <c r="A5" s="16"/>
      <c r="B5" s="1" t="s">
        <v>8</v>
      </c>
      <c r="C5" s="16" t="s">
        <v>9</v>
      </c>
      <c r="D5" s="16"/>
      <c r="E5" s="16"/>
      <c r="F5" s="3"/>
      <c r="G5" s="3">
        <v>12.89</v>
      </c>
      <c r="I5">
        <f>H3-0.36</f>
        <v>11.040000000000001</v>
      </c>
      <c r="K5">
        <f>K3-K4</f>
        <v>11.452800000000002</v>
      </c>
      <c r="L5">
        <f>G5-K5</f>
        <v>1.4371999999999989</v>
      </c>
    </row>
    <row r="6" spans="1:16" ht="18" customHeight="1">
      <c r="A6" s="16">
        <v>2</v>
      </c>
      <c r="B6" s="16" t="s">
        <v>10</v>
      </c>
      <c r="C6" s="3" t="s">
        <v>11</v>
      </c>
      <c r="D6" s="24" t="s">
        <v>12</v>
      </c>
      <c r="E6" s="26"/>
      <c r="F6" s="3"/>
      <c r="G6" s="3"/>
    </row>
    <row r="7" spans="1:16" ht="18" customHeight="1">
      <c r="A7" s="16"/>
      <c r="B7" s="16"/>
      <c r="C7" s="3" t="s">
        <v>13</v>
      </c>
      <c r="D7" s="24" t="s">
        <v>14</v>
      </c>
      <c r="E7" s="26"/>
      <c r="F7" s="3"/>
      <c r="G7" s="3"/>
    </row>
    <row r="8" spans="1:16" ht="18" customHeight="1">
      <c r="A8" s="16"/>
      <c r="B8" s="16"/>
      <c r="C8" s="3" t="s">
        <v>15</v>
      </c>
      <c r="D8" s="24" t="s">
        <v>16</v>
      </c>
      <c r="E8" s="26"/>
      <c r="F8" s="3"/>
      <c r="G8" s="3"/>
    </row>
    <row r="9" spans="1:16" ht="18" customHeight="1">
      <c r="A9" s="16"/>
      <c r="B9" s="16"/>
      <c r="C9" s="3" t="s">
        <v>17</v>
      </c>
      <c r="D9" s="24" t="s">
        <v>18</v>
      </c>
      <c r="E9" s="26"/>
      <c r="F9" s="3"/>
      <c r="G9" s="3"/>
    </row>
    <row r="10" spans="1:16" ht="18" customHeight="1">
      <c r="A10" s="16"/>
      <c r="B10" s="16"/>
      <c r="C10" s="3" t="s">
        <v>19</v>
      </c>
      <c r="D10" s="24" t="s">
        <v>14</v>
      </c>
      <c r="E10" s="26"/>
      <c r="F10" s="3"/>
      <c r="G10" s="3"/>
    </row>
    <row r="11" spans="1:16" ht="18" customHeight="1">
      <c r="A11" s="16"/>
      <c r="B11" s="16"/>
      <c r="C11" s="3" t="s">
        <v>20</v>
      </c>
      <c r="D11" s="24" t="s">
        <v>21</v>
      </c>
      <c r="E11" s="26"/>
      <c r="F11" s="3"/>
      <c r="G11" s="3"/>
    </row>
    <row r="12" spans="1:16" ht="18" customHeight="1">
      <c r="A12" s="16"/>
      <c r="B12" s="16"/>
      <c r="C12" s="3" t="s">
        <v>22</v>
      </c>
      <c r="D12" s="24" t="s">
        <v>23</v>
      </c>
      <c r="E12" s="26"/>
      <c r="F12" s="3"/>
      <c r="G12" s="3"/>
    </row>
    <row r="13" spans="1:16" ht="18" customHeight="1">
      <c r="A13" s="16"/>
      <c r="B13" s="16"/>
      <c r="C13" s="1" t="s">
        <v>24</v>
      </c>
      <c r="D13" s="24" t="s">
        <v>25</v>
      </c>
      <c r="E13" s="26"/>
      <c r="F13" s="3"/>
      <c r="G13" s="3">
        <v>1.66</v>
      </c>
    </row>
    <row r="14" spans="1:16" ht="18" customHeight="1">
      <c r="A14" s="17">
        <v>3</v>
      </c>
      <c r="B14" s="4" t="s">
        <v>26</v>
      </c>
      <c r="C14" s="1" t="s">
        <v>27</v>
      </c>
      <c r="D14" s="21" t="s">
        <v>28</v>
      </c>
      <c r="E14" s="25"/>
      <c r="F14" s="26"/>
      <c r="G14" s="3">
        <v>1.92</v>
      </c>
      <c r="K14">
        <f>0.126*6.97*2</f>
        <v>1.75644</v>
      </c>
      <c r="L14">
        <f>G14-K14</f>
        <v>0.16355999999999993</v>
      </c>
      <c r="O14">
        <v>7600</v>
      </c>
      <c r="P14" s="10" t="s">
        <v>67</v>
      </c>
    </row>
    <row r="15" spans="1:16" ht="18" customHeight="1">
      <c r="A15" s="18"/>
      <c r="B15" s="17" t="s">
        <v>10</v>
      </c>
      <c r="C15" s="1" t="s">
        <v>29</v>
      </c>
      <c r="D15" s="5">
        <v>0.05</v>
      </c>
      <c r="E15" s="6"/>
      <c r="F15" s="3"/>
      <c r="G15" s="3"/>
      <c r="O15">
        <v>6972</v>
      </c>
      <c r="P15" s="10" t="s">
        <v>68</v>
      </c>
    </row>
    <row r="16" spans="1:16" ht="18" customHeight="1">
      <c r="A16" s="18"/>
      <c r="B16" s="18"/>
      <c r="C16" s="1" t="s">
        <v>30</v>
      </c>
      <c r="D16" s="5">
        <v>0.05</v>
      </c>
      <c r="E16" s="6"/>
      <c r="F16" s="3"/>
      <c r="G16" s="3"/>
    </row>
    <row r="17" spans="1:7" ht="18" customHeight="1">
      <c r="A17" s="18"/>
      <c r="B17" s="18"/>
      <c r="C17" s="1" t="s">
        <v>31</v>
      </c>
      <c r="D17" s="5">
        <v>0.05</v>
      </c>
      <c r="E17" s="6"/>
      <c r="F17" s="3"/>
      <c r="G17" s="3"/>
    </row>
    <row r="18" spans="1:7" ht="18" customHeight="1">
      <c r="A18" s="19"/>
      <c r="B18" s="19"/>
      <c r="C18" s="1" t="s">
        <v>24</v>
      </c>
      <c r="D18" s="5" t="s">
        <v>32</v>
      </c>
      <c r="E18" s="6"/>
      <c r="F18" s="3"/>
      <c r="G18" s="3">
        <v>0.3</v>
      </c>
    </row>
    <row r="19" spans="1:7" ht="18" customHeight="1">
      <c r="A19" s="16">
        <v>4</v>
      </c>
      <c r="B19" s="16" t="s">
        <v>33</v>
      </c>
      <c r="C19" s="30" t="s">
        <v>34</v>
      </c>
      <c r="D19" s="30"/>
      <c r="E19" s="30"/>
      <c r="F19" s="3"/>
      <c r="G19" s="3"/>
    </row>
    <row r="20" spans="1:7" ht="18" customHeight="1">
      <c r="A20" s="16"/>
      <c r="B20" s="16"/>
      <c r="C20" s="16" t="s">
        <v>35</v>
      </c>
      <c r="D20" s="16"/>
      <c r="E20" s="16"/>
      <c r="F20" s="3"/>
      <c r="G20" s="3"/>
    </row>
    <row r="21" spans="1:7" ht="18" customHeight="1">
      <c r="A21" s="16"/>
      <c r="B21" s="16"/>
      <c r="C21" s="16" t="s">
        <v>36</v>
      </c>
      <c r="D21" s="16"/>
      <c r="E21" s="16"/>
      <c r="F21" s="3"/>
      <c r="G21" s="3">
        <v>1.94</v>
      </c>
    </row>
    <row r="22" spans="1:7" ht="18" customHeight="1">
      <c r="A22" s="17">
        <v>5</v>
      </c>
      <c r="B22" s="17" t="s">
        <v>37</v>
      </c>
      <c r="C22" s="16" t="s">
        <v>38</v>
      </c>
      <c r="D22" s="16"/>
      <c r="E22" s="16"/>
      <c r="F22" s="3"/>
      <c r="G22" s="3"/>
    </row>
    <row r="23" spans="1:7" ht="18" customHeight="1">
      <c r="A23" s="18"/>
      <c r="B23" s="18"/>
      <c r="C23" s="16" t="s">
        <v>39</v>
      </c>
      <c r="D23" s="16"/>
      <c r="E23" s="16"/>
      <c r="F23" s="3"/>
      <c r="G23" s="3"/>
    </row>
    <row r="24" spans="1:7" ht="18" customHeight="1">
      <c r="A24" s="19"/>
      <c r="B24" s="19"/>
      <c r="C24" s="24" t="s">
        <v>40</v>
      </c>
      <c r="D24" s="25"/>
      <c r="E24" s="26"/>
      <c r="F24" s="3"/>
      <c r="G24" s="3">
        <v>0.44</v>
      </c>
    </row>
    <row r="25" spans="1:7" ht="18" customHeight="1">
      <c r="A25" s="1">
        <v>6</v>
      </c>
      <c r="B25" s="1" t="s">
        <v>41</v>
      </c>
      <c r="C25" s="24" t="s">
        <v>42</v>
      </c>
      <c r="D25" s="25"/>
      <c r="E25" s="26"/>
      <c r="F25" s="3"/>
      <c r="G25" s="3">
        <v>6</v>
      </c>
    </row>
    <row r="26" spans="1:7" ht="18" customHeight="1">
      <c r="A26" s="17">
        <v>7</v>
      </c>
      <c r="B26" s="17" t="s">
        <v>43</v>
      </c>
      <c r="C26" s="21" t="s">
        <v>44</v>
      </c>
      <c r="D26" s="25"/>
      <c r="E26" s="25"/>
      <c r="F26" s="26"/>
      <c r="G26" s="3"/>
    </row>
    <row r="27" spans="1:7" ht="18" customHeight="1">
      <c r="A27" s="18"/>
      <c r="B27" s="18"/>
      <c r="C27" s="16" t="s">
        <v>45</v>
      </c>
      <c r="D27" s="16"/>
      <c r="E27" s="16"/>
      <c r="F27" s="3"/>
      <c r="G27" s="3"/>
    </row>
    <row r="28" spans="1:7" ht="18" customHeight="1">
      <c r="A28" s="18"/>
      <c r="B28" s="18"/>
      <c r="C28" s="24" t="s">
        <v>46</v>
      </c>
      <c r="D28" s="25"/>
      <c r="E28" s="25"/>
      <c r="F28" s="26"/>
      <c r="G28" s="3"/>
    </row>
    <row r="29" spans="1:7" ht="18" customHeight="1">
      <c r="A29" s="19"/>
      <c r="B29" s="19"/>
      <c r="C29" s="1" t="s">
        <v>24</v>
      </c>
      <c r="D29" s="24" t="s">
        <v>47</v>
      </c>
      <c r="E29" s="26"/>
      <c r="F29" s="3"/>
      <c r="G29" s="3">
        <v>1.06</v>
      </c>
    </row>
    <row r="30" spans="1:7" ht="18" customHeight="1">
      <c r="A30" s="1">
        <v>8</v>
      </c>
      <c r="B30" s="1" t="s">
        <v>48</v>
      </c>
      <c r="C30" s="20" t="s">
        <v>49</v>
      </c>
      <c r="D30" s="16"/>
      <c r="E30" s="16"/>
      <c r="F30" s="3"/>
      <c r="G30" s="3">
        <v>0.88</v>
      </c>
    </row>
    <row r="31" spans="1:7" ht="18" customHeight="1">
      <c r="A31" s="1">
        <v>9</v>
      </c>
      <c r="B31" s="1" t="s">
        <v>50</v>
      </c>
      <c r="C31" s="21" t="s">
        <v>51</v>
      </c>
      <c r="D31" s="22"/>
      <c r="E31" s="23"/>
      <c r="F31" s="3"/>
      <c r="G31" s="3">
        <v>0.5</v>
      </c>
    </row>
    <row r="32" spans="1:7" ht="18" customHeight="1">
      <c r="A32" s="1">
        <v>10</v>
      </c>
      <c r="B32" s="1" t="s">
        <v>52</v>
      </c>
      <c r="C32" s="24">
        <f>G32</f>
        <v>27.59</v>
      </c>
      <c r="D32" s="25"/>
      <c r="E32" s="26"/>
      <c r="F32" s="3"/>
      <c r="G32" s="7">
        <f>SUM(G5:G31)</f>
        <v>27.59</v>
      </c>
    </row>
    <row r="33" spans="1:11" ht="18" customHeight="1">
      <c r="A33" s="1">
        <v>11</v>
      </c>
      <c r="B33" s="1" t="s">
        <v>53</v>
      </c>
      <c r="C33" s="27">
        <f>C32*0.13</f>
        <v>3.5867</v>
      </c>
      <c r="D33" s="28"/>
      <c r="E33" s="29"/>
      <c r="F33" s="3"/>
      <c r="G33" s="7">
        <f>C33</f>
        <v>3.5867</v>
      </c>
    </row>
    <row r="34" spans="1:11" ht="18" customHeight="1">
      <c r="A34" s="1">
        <v>12</v>
      </c>
      <c r="B34" s="1" t="s">
        <v>54</v>
      </c>
      <c r="C34" s="11">
        <f>(C32+C33)*0.1</f>
        <v>3.1176700000000004</v>
      </c>
      <c r="D34" s="12"/>
      <c r="E34" s="13"/>
      <c r="F34" s="3"/>
      <c r="G34" s="7">
        <f>C34</f>
        <v>3.1176700000000004</v>
      </c>
    </row>
    <row r="35" spans="1:11" ht="18" customHeight="1">
      <c r="A35" s="1">
        <v>13</v>
      </c>
      <c r="B35" s="1" t="s">
        <v>55</v>
      </c>
      <c r="C35" s="11">
        <f>G35</f>
        <v>34.294370000000001</v>
      </c>
      <c r="D35" s="12"/>
      <c r="E35" s="13"/>
      <c r="F35" s="3"/>
      <c r="G35" s="7">
        <f>SUM(G32:G34)</f>
        <v>34.294370000000001</v>
      </c>
      <c r="I35">
        <f>G35/1.13</f>
        <v>30.349000000000004</v>
      </c>
      <c r="K35">
        <f>I35-1.6</f>
        <v>28.749000000000002</v>
      </c>
    </row>
    <row r="36" spans="1:11" ht="30" customHeight="1">
      <c r="A36" s="8"/>
      <c r="B36" s="8"/>
      <c r="C36" s="8"/>
      <c r="D36" s="8"/>
      <c r="E36" s="8"/>
    </row>
    <row r="37" spans="1:11" ht="18" customHeight="1">
      <c r="D37" s="14" t="s">
        <v>56</v>
      </c>
      <c r="E37" s="14"/>
      <c r="F37" s="14"/>
    </row>
    <row r="38" spans="1:11" ht="20.25">
      <c r="E38" s="15" t="s">
        <v>57</v>
      </c>
      <c r="F38" s="15"/>
    </row>
    <row r="39" spans="1:11" ht="18" customHeight="1"/>
    <row r="40" spans="1:11" ht="18" customHeight="1"/>
    <row r="41" spans="1:11" ht="18" customHeight="1"/>
    <row r="42" spans="1:11" ht="18" customHeight="1"/>
    <row r="43" spans="1:11" ht="18" customHeight="1"/>
    <row r="44" spans="1:11" ht="18" customHeight="1"/>
    <row r="45" spans="1:11" ht="18" customHeight="1"/>
    <row r="46" spans="1:11" ht="18" customHeight="1"/>
    <row r="47" spans="1:11" ht="18" customHeight="1"/>
    <row r="48" spans="1:11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30" customHeight="1"/>
    <row r="75" ht="18" customHeight="1"/>
    <row r="76" ht="18" customHeight="1"/>
    <row r="77" ht="18" customHeight="1"/>
    <row r="78" ht="18" customHeight="1"/>
    <row r="79" ht="18" customHeight="1"/>
    <row r="80" ht="42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8" ht="18" customHeight="1"/>
    <row r="119" ht="18" customHeight="1"/>
    <row r="120" ht="36.950000000000003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</sheetData>
  <mergeCells count="45">
    <mergeCell ref="H3:J3"/>
    <mergeCell ref="A1:G1"/>
    <mergeCell ref="E2:F2"/>
    <mergeCell ref="C3:E3"/>
    <mergeCell ref="C4:E4"/>
    <mergeCell ref="C5:E5"/>
    <mergeCell ref="D6:E6"/>
    <mergeCell ref="D7:E7"/>
    <mergeCell ref="D8:E8"/>
    <mergeCell ref="D9:E9"/>
    <mergeCell ref="D10:E10"/>
    <mergeCell ref="D11:E11"/>
    <mergeCell ref="D12:E12"/>
    <mergeCell ref="D13:E13"/>
    <mergeCell ref="D14:F14"/>
    <mergeCell ref="C19:E19"/>
    <mergeCell ref="C20:E20"/>
    <mergeCell ref="C21:E21"/>
    <mergeCell ref="C22:E22"/>
    <mergeCell ref="C23:E23"/>
    <mergeCell ref="C24:E24"/>
    <mergeCell ref="C32:E32"/>
    <mergeCell ref="C33:E33"/>
    <mergeCell ref="C34:E34"/>
    <mergeCell ref="C25:E25"/>
    <mergeCell ref="C26:F26"/>
    <mergeCell ref="C27:E27"/>
    <mergeCell ref="C28:F28"/>
    <mergeCell ref="D29:E29"/>
    <mergeCell ref="C35:E35"/>
    <mergeCell ref="D37:F37"/>
    <mergeCell ref="E38:F38"/>
    <mergeCell ref="A2:A5"/>
    <mergeCell ref="A6:A13"/>
    <mergeCell ref="A14:A18"/>
    <mergeCell ref="A19:A21"/>
    <mergeCell ref="A22:A24"/>
    <mergeCell ref="A26:A29"/>
    <mergeCell ref="B6:B13"/>
    <mergeCell ref="B15:B18"/>
    <mergeCell ref="B19:B21"/>
    <mergeCell ref="B22:B24"/>
    <mergeCell ref="B26:B29"/>
    <mergeCell ref="C30:E30"/>
    <mergeCell ref="C31:E31"/>
  </mergeCells>
  <phoneticPr fontId="7" type="noConversion"/>
  <pageMargins left="0.74791666666666701" right="0.59027777777777801" top="1" bottom="1" header="0.51180555555555596" footer="0.5118055555555559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26" sqref="F26"/>
    </sheetView>
  </sheetViews>
  <sheetFormatPr defaultRowHeight="13.5"/>
  <cols>
    <col min="2" max="2" width="12.625" customWidth="1"/>
    <col min="3" max="3" width="19.75" customWidth="1"/>
    <col min="4" max="4" width="6" customWidth="1"/>
    <col min="6" max="6" width="20.625" customWidth="1"/>
  </cols>
  <sheetData>
    <row r="1" spans="1:6">
      <c r="A1" s="34" t="s">
        <v>69</v>
      </c>
      <c r="B1" s="35"/>
      <c r="C1" s="35"/>
      <c r="D1" s="35"/>
      <c r="E1" s="35"/>
      <c r="F1" s="35"/>
    </row>
    <row r="2" spans="1:6">
      <c r="A2" s="35"/>
      <c r="B2" s="35"/>
      <c r="C2" s="35"/>
      <c r="D2" s="35"/>
      <c r="E2" s="35"/>
      <c r="F2" s="35"/>
    </row>
    <row r="3" spans="1:6">
      <c r="B3" s="10" t="s">
        <v>70</v>
      </c>
      <c r="C3" s="10" t="s">
        <v>71</v>
      </c>
      <c r="D3" s="10" t="s">
        <v>79</v>
      </c>
      <c r="E3" s="10" t="s">
        <v>78</v>
      </c>
      <c r="F3" s="10" t="s">
        <v>82</v>
      </c>
    </row>
    <row r="4" spans="1:6">
      <c r="A4" s="10" t="s">
        <v>72</v>
      </c>
      <c r="B4" s="10" t="s">
        <v>75</v>
      </c>
      <c r="C4" s="10" t="s">
        <v>76</v>
      </c>
      <c r="D4" s="10" t="s">
        <v>80</v>
      </c>
      <c r="E4">
        <v>2.032</v>
      </c>
      <c r="F4">
        <v>18.965499999999999</v>
      </c>
    </row>
    <row r="5" spans="1:6">
      <c r="A5" s="10" t="s">
        <v>73</v>
      </c>
      <c r="B5" s="10" t="s">
        <v>74</v>
      </c>
      <c r="C5" s="10" t="s">
        <v>77</v>
      </c>
      <c r="D5" s="10" t="s">
        <v>81</v>
      </c>
      <c r="E5">
        <v>2.0510000000000002</v>
      </c>
    </row>
  </sheetData>
  <mergeCells count="1">
    <mergeCell ref="A1:F2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9" sqref="F19"/>
    </sheetView>
  </sheetViews>
  <sheetFormatPr defaultRowHeight="13.5"/>
  <cols>
    <col min="5" max="5" width="12.75" bestFit="1" customWidth="1"/>
  </cols>
  <sheetData>
    <row r="1" spans="1:5">
      <c r="A1" t="s">
        <v>58</v>
      </c>
      <c r="D1" t="s">
        <v>61</v>
      </c>
      <c r="E1">
        <v>13801527216</v>
      </c>
    </row>
    <row r="2" spans="1:5">
      <c r="A2" t="s">
        <v>59</v>
      </c>
      <c r="D2" t="s">
        <v>62</v>
      </c>
      <c r="E2">
        <v>13801522658</v>
      </c>
    </row>
    <row r="3" spans="1:5">
      <c r="A3" t="s">
        <v>60</v>
      </c>
      <c r="D3" t="s">
        <v>63</v>
      </c>
      <c r="E3">
        <v>13771513682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2021-05-24T03:01:59Z</cp:lastPrinted>
  <dcterms:created xsi:type="dcterms:W3CDTF">2018-04-04T06:08:00Z</dcterms:created>
  <dcterms:modified xsi:type="dcterms:W3CDTF">2021-05-25T07:11:07Z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