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<sst xmlns="http://schemas.openxmlformats.org/spreadsheetml/2006/main" count="160" uniqueCount="105">
  <si>
    <t>K1窄车座椅布套未税报价表(新面料）</t>
  </si>
  <si>
    <r>
      <rPr>
        <sz val="11"/>
        <color theme="1"/>
        <rFont val="宋体"/>
        <charset val="134"/>
        <scheme val="minor"/>
      </rPr>
      <t>20</t>
    </r>
    <r>
      <rPr>
        <sz val="11"/>
        <color theme="1"/>
        <rFont val="宋体"/>
        <charset val="134"/>
        <scheme val="minor"/>
      </rPr>
      <t>21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9</t>
    </r>
  </si>
  <si>
    <t>项次</t>
  </si>
  <si>
    <t>物料名称</t>
  </si>
  <si>
    <t>材质/料 号</t>
  </si>
  <si>
    <t>规格型号</t>
  </si>
  <si>
    <t>单位</t>
  </si>
  <si>
    <t>单价</t>
  </si>
  <si>
    <t>备注</t>
  </si>
  <si>
    <t>左侧翻背01.05.07.258C</t>
  </si>
  <si>
    <t>三排单人背01.05.07.257C</t>
  </si>
  <si>
    <t>一排三人座01.05.07.252C</t>
  </si>
  <si>
    <t>三排单人座01.05.07.256C</t>
  </si>
  <si>
    <t>双人背01.05.07.255C</t>
  </si>
  <si>
    <t>一排三人背01.05.07.253C</t>
  </si>
  <si>
    <t>双人座01.05.07.254C</t>
  </si>
  <si>
    <t>二排单人座布套01.05.07.237C</t>
  </si>
  <si>
    <t>三排单人座布套01.05.07.238C</t>
  </si>
  <si>
    <t>中间座布套01.05.07.249C</t>
  </si>
  <si>
    <t>中间头枕布套01.05.07.251C</t>
  </si>
  <si>
    <t>面料</t>
  </si>
  <si>
    <t>VQ0318</t>
  </si>
  <si>
    <t>宽1500mm</t>
  </si>
  <si>
    <t>米</t>
  </si>
  <si>
    <t>DQ0166</t>
  </si>
  <si>
    <t>无纺布</t>
  </si>
  <si>
    <t>55克</t>
  </si>
  <si>
    <t>卡条</t>
  </si>
  <si>
    <t>宽30mm</t>
  </si>
  <si>
    <t>深灰拉锁</t>
  </si>
  <si>
    <t>根</t>
  </si>
  <si>
    <t>黑线</t>
  </si>
  <si>
    <t>23#</t>
  </si>
  <si>
    <t>软搭扣</t>
  </si>
  <si>
    <t>硬搭扣</t>
  </si>
  <si>
    <t>写字标</t>
  </si>
  <si>
    <t>50*22mm</t>
  </si>
  <si>
    <t>个</t>
  </si>
  <si>
    <t>3c标</t>
  </si>
  <si>
    <t>19*29mm</t>
  </si>
  <si>
    <t>KT-32-360</t>
  </si>
  <si>
    <t>360mm</t>
  </si>
  <si>
    <t>KT-32-680</t>
  </si>
  <si>
    <t>KT-32-280</t>
  </si>
  <si>
    <t>KT-32-125</t>
  </si>
  <si>
    <t>KT-32-75</t>
  </si>
  <si>
    <t>KT-32-730</t>
  </si>
  <si>
    <t>合计</t>
  </si>
  <si>
    <t>缝纫费用</t>
  </si>
  <si>
    <t>裁剪费用</t>
  </si>
  <si>
    <t>综合费用</t>
  </si>
  <si>
    <t>利润</t>
  </si>
  <si>
    <t>运费包装</t>
  </si>
  <si>
    <t>总合计</t>
  </si>
  <si>
    <t>加卡条费用</t>
  </si>
  <si>
    <t>金达二次协商报价</t>
  </si>
  <si>
    <t>金达三次协商报价</t>
  </si>
  <si>
    <t>金达首次报价</t>
  </si>
  <si>
    <t>金达未改状态价格</t>
  </si>
  <si>
    <t>改状态增加工时费</t>
  </si>
  <si>
    <t>更改卡条报价</t>
  </si>
  <si>
    <t>工时重新报价</t>
  </si>
  <si>
    <t>总成价格</t>
  </si>
  <si>
    <t>01.05.07.237C</t>
  </si>
  <si>
    <t>SLT0002578</t>
  </si>
  <si>
    <t>K1右舵二排单人座布套</t>
  </si>
  <si>
    <t>01.05.07.238C</t>
  </si>
  <si>
    <t>SLT0002579</t>
  </si>
  <si>
    <t>K1右舵三排单人座布套</t>
  </si>
  <si>
    <t>01.05.07.249C</t>
  </si>
  <si>
    <t>SLT0002586</t>
  </si>
  <si>
    <t>K1窄车中间座布套新</t>
  </si>
  <si>
    <t>01.05.07.251C</t>
  </si>
  <si>
    <t>SLT0002587</t>
  </si>
  <si>
    <t>K1窄车中间头枕布套新</t>
  </si>
  <si>
    <t>01.05.07.254C</t>
  </si>
  <si>
    <t>SLT0002602</t>
  </si>
  <si>
    <t>K1窄车双人座布套</t>
  </si>
  <si>
    <t>01.05.07.255C</t>
  </si>
  <si>
    <t>SLT0002603</t>
  </si>
  <si>
    <t>K1窄车双人背布套新面料</t>
  </si>
  <si>
    <t>01.05.07.256C</t>
  </si>
  <si>
    <t>SLT0002604</t>
  </si>
  <si>
    <t>K1窄车三排单人座布套</t>
  </si>
  <si>
    <t>01.05.07.257C</t>
  </si>
  <si>
    <t>SLT0002605</t>
  </si>
  <si>
    <t>K1窄车三排单人背布套</t>
  </si>
  <si>
    <t>01.05.07.258C</t>
  </si>
  <si>
    <t>SLT0002606</t>
  </si>
  <si>
    <t>K1窄车左侧翻背布套</t>
  </si>
  <si>
    <t>01.05.07.252C</t>
  </si>
  <si>
    <t>SLT0002607</t>
  </si>
  <si>
    <t>K1窄车一排三人座布套</t>
  </si>
  <si>
    <t>01.05.07.253C</t>
  </si>
  <si>
    <t>SLT0002608</t>
  </si>
  <si>
    <t>K1窄车一排三人背布套</t>
  </si>
  <si>
    <t>价格分析对比</t>
  </si>
  <si>
    <t>荣昌价格核算</t>
  </si>
  <si>
    <t>原拉型布状态价格</t>
  </si>
  <si>
    <t>钢条费用</t>
  </si>
  <si>
    <t>穿条工时费用</t>
  </si>
  <si>
    <t>荣昌原拉型布状态总合计价格</t>
  </si>
  <si>
    <t>金达改卡条状态</t>
  </si>
  <si>
    <t>差值</t>
  </si>
  <si>
    <t>降本比例</t>
  </si>
</sst>
</file>

<file path=xl/styles.xml><?xml version="1.0" encoding="utf-8"?>
<styleSheet xmlns="http://schemas.openxmlformats.org/spreadsheetml/2006/main">
  <numFmts count="6">
    <numFmt numFmtId="176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41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u/>
      <sz val="18"/>
      <name val="微软雅黑"/>
      <charset val="134"/>
    </font>
    <font>
      <b/>
      <sz val="9"/>
      <name val="微软雅黑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8"/>
      <name val="微软雅黑"/>
      <charset val="134"/>
    </font>
    <font>
      <b/>
      <sz val="8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8"/>
      <name val="Times New Roman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0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29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9" fillId="22" borderId="34" applyNumberFormat="0" applyAlignment="0" applyProtection="0">
      <alignment vertical="center"/>
    </xf>
    <xf numFmtId="0" fontId="32" fillId="22" borderId="27" applyNumberFormat="0" applyAlignment="0" applyProtection="0">
      <alignment vertical="center"/>
    </xf>
    <xf numFmtId="0" fontId="38" fillId="31" borderId="33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/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13" fillId="0" borderId="4" xfId="49" applyFont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13" fillId="5" borderId="4" xfId="49" applyNumberFormat="1" applyFont="1" applyFill="1" applyBorder="1" applyAlignment="1">
      <alignment horizontal="center" vertical="center"/>
    </xf>
    <xf numFmtId="176" fontId="13" fillId="5" borderId="4" xfId="49" applyNumberFormat="1" applyFont="1" applyFill="1" applyBorder="1" applyAlignment="1">
      <alignment horizontal="center" vertical="center"/>
    </xf>
    <xf numFmtId="0" fontId="13" fillId="0" borderId="4" xfId="49" applyFont="1" applyBorder="1" applyAlignment="1">
      <alignment horizontal="center" vertical="center"/>
    </xf>
    <xf numFmtId="0" fontId="13" fillId="5" borderId="4" xfId="49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13" fillId="0" borderId="4" xfId="49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vertical="center"/>
    </xf>
    <xf numFmtId="176" fontId="0" fillId="0" borderId="12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23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177" fontId="0" fillId="0" borderId="23" xfId="0" applyNumberFormat="1" applyFont="1" applyFill="1" applyBorder="1" applyAlignment="1">
      <alignment horizontal="center" vertical="center"/>
    </xf>
    <xf numFmtId="177" fontId="17" fillId="0" borderId="23" xfId="0" applyNumberFormat="1" applyFont="1" applyFill="1" applyBorder="1" applyAlignment="1">
      <alignment horizontal="center" vertical="center"/>
    </xf>
    <xf numFmtId="176" fontId="0" fillId="0" borderId="2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12" xfId="0" applyNumberFormat="1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10" fontId="0" fillId="0" borderId="23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10" fontId="18" fillId="0" borderId="23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0" fontId="0" fillId="0" borderId="24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3" borderId="4" xfId="49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7" fontId="20" fillId="5" borderId="4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0"/>
  <sheetViews>
    <sheetView tabSelected="1" topLeftCell="A28" workbookViewId="0">
      <selection activeCell="P47" sqref="P47"/>
    </sheetView>
  </sheetViews>
  <sheetFormatPr defaultColWidth="9" defaultRowHeight="13.5"/>
  <cols>
    <col min="1" max="1" width="4.5" style="1" customWidth="1"/>
    <col min="2" max="2" width="15.25" style="1" customWidth="1"/>
    <col min="3" max="3" width="11.5" style="1" customWidth="1"/>
    <col min="4" max="4" width="6.875" style="1" customWidth="1"/>
    <col min="5" max="5" width="4.875" style="1" customWidth="1"/>
    <col min="6" max="6" width="8.625" style="1" customWidth="1"/>
    <col min="7" max="7" width="19.6" style="1" customWidth="1"/>
    <col min="8" max="8" width="17.6333333333333" style="1" customWidth="1"/>
    <col min="9" max="9" width="17.2333333333333" style="1" customWidth="1"/>
    <col min="10" max="10" width="16.8333333333333" style="1" customWidth="1"/>
    <col min="11" max="11" width="12.3666666666667" style="1" customWidth="1"/>
    <col min="12" max="12" width="17.1" style="1" customWidth="1"/>
    <col min="13" max="13" width="14.475" style="1" customWidth="1"/>
    <col min="14" max="14" width="14.7333333333333" style="1" customWidth="1"/>
    <col min="15" max="15" width="12.75" style="1" customWidth="1"/>
    <col min="16" max="16" width="10.125" style="1" customWidth="1"/>
    <col min="17" max="17" width="12.3583333333333" style="1" customWidth="1"/>
    <col min="18" max="18" width="8.75" style="1" customWidth="1"/>
    <col min="19" max="19" width="12.2333333333333" style="1" customWidth="1"/>
    <col min="20" max="20" width="9" style="1" customWidth="1"/>
    <col min="21" max="21" width="7.5" style="1" customWidth="1"/>
    <col min="22" max="22" width="10.5" style="1" customWidth="1"/>
    <col min="23" max="23" width="10.7833333333333" style="1" customWidth="1"/>
    <col min="24" max="24" width="7.875" style="1" customWidth="1"/>
    <col min="25" max="25" width="11.7" style="1" customWidth="1"/>
    <col min="26" max="26" width="9.625" style="1" customWidth="1"/>
    <col min="27" max="27" width="10.125" style="1" customWidth="1"/>
    <col min="28" max="28" width="8.25" style="1" customWidth="1"/>
    <col min="29" max="16384" width="9" style="1"/>
  </cols>
  <sheetData>
    <row r="1" s="1" customFormat="1" ht="24.75" spans="1:29">
      <c r="A1" s="2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3"/>
    </row>
    <row r="2" s="1" customFormat="1" spans="1:2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1" customFormat="1" ht="14.25" spans="1:2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1" t="s">
        <v>7</v>
      </c>
      <c r="AC3" s="7" t="s">
        <v>8</v>
      </c>
    </row>
    <row r="4" s="1" customFormat="1" ht="14.25" spans="1:29">
      <c r="A4" s="7"/>
      <c r="B4" s="7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1"/>
      <c r="AC4" s="7"/>
    </row>
    <row r="5" s="1" customFormat="1" ht="57" spans="1:29">
      <c r="A5" s="7"/>
      <c r="B5" s="7"/>
      <c r="C5" s="8"/>
      <c r="D5" s="8"/>
      <c r="E5" s="8"/>
      <c r="F5" s="10" t="s">
        <v>9</v>
      </c>
      <c r="G5" s="11"/>
      <c r="H5" s="10" t="s">
        <v>10</v>
      </c>
      <c r="I5" s="11"/>
      <c r="J5" s="10" t="s">
        <v>11</v>
      </c>
      <c r="K5" s="11"/>
      <c r="L5" s="10" t="s">
        <v>12</v>
      </c>
      <c r="M5" s="11"/>
      <c r="N5" s="10" t="s">
        <v>13</v>
      </c>
      <c r="O5" s="11"/>
      <c r="P5" s="10" t="s">
        <v>14</v>
      </c>
      <c r="Q5" s="11"/>
      <c r="R5" s="10" t="s">
        <v>15</v>
      </c>
      <c r="S5" s="11"/>
      <c r="T5" s="11" t="s">
        <v>16</v>
      </c>
      <c r="U5" s="11"/>
      <c r="V5" s="11" t="s">
        <v>17</v>
      </c>
      <c r="W5" s="11"/>
      <c r="X5" s="11" t="s">
        <v>18</v>
      </c>
      <c r="Y5" s="11"/>
      <c r="Z5" s="11" t="s">
        <v>19</v>
      </c>
      <c r="AA5" s="11"/>
      <c r="AB5" s="11"/>
      <c r="AC5" s="7"/>
    </row>
    <row r="6" s="1" customFormat="1" ht="21" spans="1:29">
      <c r="A6" s="12">
        <v>1</v>
      </c>
      <c r="B6" s="13" t="s">
        <v>20</v>
      </c>
      <c r="C6" s="14" t="s">
        <v>21</v>
      </c>
      <c r="D6" s="15" t="s">
        <v>22</v>
      </c>
      <c r="E6" s="16" t="s">
        <v>23</v>
      </c>
      <c r="F6" s="17">
        <v>0.53</v>
      </c>
      <c r="G6" s="17">
        <f t="shared" ref="G6:G12" si="0">F6*AB6</f>
        <v>11.725667</v>
      </c>
      <c r="H6" s="17">
        <v>0.32</v>
      </c>
      <c r="I6" s="17">
        <f t="shared" ref="I6:I12" si="1">H6*AB6</f>
        <v>7.079648</v>
      </c>
      <c r="J6" s="17">
        <v>0.57</v>
      </c>
      <c r="K6" s="17">
        <f t="shared" ref="K6:K12" si="2">J6*AB6</f>
        <v>12.610623</v>
      </c>
      <c r="L6" s="17">
        <v>0.23</v>
      </c>
      <c r="M6" s="17">
        <f t="shared" ref="M6:M12" si="3">L6*AB6</f>
        <v>5.088497</v>
      </c>
      <c r="N6" s="17">
        <v>0.532</v>
      </c>
      <c r="O6" s="17">
        <f t="shared" ref="O6:O12" si="4">N6*AB6</f>
        <v>11.7699148</v>
      </c>
      <c r="P6" s="17">
        <v>0.74</v>
      </c>
      <c r="Q6" s="17">
        <f t="shared" ref="Q6:Q12" si="5">P6*AB6</f>
        <v>16.371686</v>
      </c>
      <c r="R6" s="17">
        <v>0.422</v>
      </c>
      <c r="S6" s="101">
        <f t="shared" ref="S6:S12" si="6">R6*AB6</f>
        <v>9.3362858</v>
      </c>
      <c r="T6" s="101">
        <v>0.23</v>
      </c>
      <c r="U6" s="101">
        <f t="shared" ref="U6:U22" si="7">T6*AB6</f>
        <v>5.088497</v>
      </c>
      <c r="V6" s="101">
        <v>0.23</v>
      </c>
      <c r="W6" s="101">
        <f t="shared" ref="W6:W22" si="8">V6*AB6</f>
        <v>5.088497</v>
      </c>
      <c r="X6" s="101">
        <v>0.18</v>
      </c>
      <c r="Y6" s="101">
        <f t="shared" ref="Y6:Y22" si="9">X6*AB6</f>
        <v>3.982302</v>
      </c>
      <c r="Z6" s="101">
        <v>0.12</v>
      </c>
      <c r="AA6" s="101">
        <f t="shared" ref="AA6:AA22" si="10">Z6*AB6</f>
        <v>2.654868</v>
      </c>
      <c r="AB6" s="101">
        <v>22.1239</v>
      </c>
      <c r="AC6" s="105"/>
    </row>
    <row r="7" s="1" customFormat="1" ht="21" spans="1:29">
      <c r="A7" s="18">
        <v>2</v>
      </c>
      <c r="B7" s="19"/>
      <c r="C7" s="20" t="s">
        <v>24</v>
      </c>
      <c r="D7" s="21" t="s">
        <v>22</v>
      </c>
      <c r="E7" s="22" t="s">
        <v>23</v>
      </c>
      <c r="F7" s="23">
        <v>0.65</v>
      </c>
      <c r="G7" s="17">
        <f t="shared" si="0"/>
        <v>13.339365</v>
      </c>
      <c r="H7" s="23">
        <v>0.41</v>
      </c>
      <c r="I7" s="17">
        <f t="shared" si="1"/>
        <v>8.414061</v>
      </c>
      <c r="J7" s="23">
        <v>0.7</v>
      </c>
      <c r="K7" s="17">
        <f t="shared" si="2"/>
        <v>14.36547</v>
      </c>
      <c r="L7" s="23">
        <v>0.291</v>
      </c>
      <c r="M7" s="17">
        <f t="shared" si="3"/>
        <v>5.9719311</v>
      </c>
      <c r="N7" s="23">
        <v>0.64</v>
      </c>
      <c r="O7" s="17">
        <f t="shared" si="4"/>
        <v>13.134144</v>
      </c>
      <c r="P7" s="23">
        <v>0.66</v>
      </c>
      <c r="Q7" s="17">
        <f t="shared" si="5"/>
        <v>13.544586</v>
      </c>
      <c r="R7" s="23">
        <v>0.47</v>
      </c>
      <c r="S7" s="101">
        <f t="shared" si="6"/>
        <v>9.645387</v>
      </c>
      <c r="T7" s="101">
        <v>0.291</v>
      </c>
      <c r="U7" s="101">
        <f t="shared" si="7"/>
        <v>5.9719311</v>
      </c>
      <c r="V7" s="101">
        <v>0.291</v>
      </c>
      <c r="W7" s="101">
        <f t="shared" si="8"/>
        <v>5.9719311</v>
      </c>
      <c r="X7" s="101">
        <v>0.23</v>
      </c>
      <c r="Y7" s="101">
        <f t="shared" si="9"/>
        <v>4.720083</v>
      </c>
      <c r="Z7" s="101"/>
      <c r="AA7" s="101">
        <f t="shared" si="10"/>
        <v>0</v>
      </c>
      <c r="AB7" s="106">
        <v>20.5221</v>
      </c>
      <c r="AC7" s="105"/>
    </row>
    <row r="8" s="1" customFormat="1" spans="1:29">
      <c r="A8" s="12">
        <v>3</v>
      </c>
      <c r="B8" s="19" t="s">
        <v>25</v>
      </c>
      <c r="C8" s="20"/>
      <c r="D8" s="21" t="s">
        <v>26</v>
      </c>
      <c r="E8" s="22" t="s">
        <v>23</v>
      </c>
      <c r="F8" s="23">
        <v>0.25</v>
      </c>
      <c r="G8" s="17">
        <f t="shared" si="0"/>
        <v>0.9</v>
      </c>
      <c r="H8" s="23">
        <v>0.12</v>
      </c>
      <c r="I8" s="17">
        <f t="shared" si="1"/>
        <v>0.432</v>
      </c>
      <c r="J8" s="23"/>
      <c r="K8" s="17">
        <f t="shared" si="2"/>
        <v>0</v>
      </c>
      <c r="L8" s="23"/>
      <c r="M8" s="17">
        <f t="shared" si="3"/>
        <v>0</v>
      </c>
      <c r="N8" s="23">
        <v>0</v>
      </c>
      <c r="O8" s="17">
        <f t="shared" si="4"/>
        <v>0</v>
      </c>
      <c r="P8" s="23">
        <v>0</v>
      </c>
      <c r="Q8" s="17">
        <f t="shared" si="5"/>
        <v>0</v>
      </c>
      <c r="R8" s="23"/>
      <c r="S8" s="101">
        <f t="shared" si="6"/>
        <v>0</v>
      </c>
      <c r="T8" s="101"/>
      <c r="U8" s="101">
        <f t="shared" si="7"/>
        <v>0</v>
      </c>
      <c r="V8" s="101"/>
      <c r="W8" s="101">
        <f t="shared" si="8"/>
        <v>0</v>
      </c>
      <c r="X8" s="101"/>
      <c r="Y8" s="101">
        <f t="shared" si="9"/>
        <v>0</v>
      </c>
      <c r="Z8" s="101"/>
      <c r="AA8" s="101">
        <f t="shared" si="10"/>
        <v>0</v>
      </c>
      <c r="AB8" s="106">
        <v>3.6</v>
      </c>
      <c r="AC8" s="105"/>
    </row>
    <row r="9" s="1" customFormat="1" spans="1:29">
      <c r="A9" s="18">
        <v>4</v>
      </c>
      <c r="B9" s="24" t="s">
        <v>27</v>
      </c>
      <c r="C9" s="20"/>
      <c r="D9" s="21" t="s">
        <v>28</v>
      </c>
      <c r="E9" s="25" t="s">
        <v>23</v>
      </c>
      <c r="F9" s="23">
        <v>0.7</v>
      </c>
      <c r="G9" s="17">
        <f t="shared" si="0"/>
        <v>0.385</v>
      </c>
      <c r="H9" s="23">
        <v>0.7</v>
      </c>
      <c r="I9" s="17">
        <f t="shared" si="1"/>
        <v>0.385</v>
      </c>
      <c r="J9" s="23">
        <v>3.6</v>
      </c>
      <c r="K9" s="17">
        <f t="shared" si="2"/>
        <v>1.98</v>
      </c>
      <c r="L9" s="23">
        <v>1.2</v>
      </c>
      <c r="M9" s="17">
        <f t="shared" si="3"/>
        <v>0.66</v>
      </c>
      <c r="N9" s="23">
        <v>1.6</v>
      </c>
      <c r="O9" s="17">
        <f t="shared" si="4"/>
        <v>0.88</v>
      </c>
      <c r="P9" s="23">
        <v>1.9</v>
      </c>
      <c r="Q9" s="17">
        <f t="shared" si="5"/>
        <v>1.045</v>
      </c>
      <c r="R9" s="23">
        <v>2.8</v>
      </c>
      <c r="S9" s="101">
        <f t="shared" si="6"/>
        <v>1.54</v>
      </c>
      <c r="T9" s="101">
        <v>1.2</v>
      </c>
      <c r="U9" s="101">
        <f t="shared" si="7"/>
        <v>0.66</v>
      </c>
      <c r="V9" s="101">
        <v>1.2</v>
      </c>
      <c r="W9" s="101">
        <f t="shared" si="8"/>
        <v>0.66</v>
      </c>
      <c r="X9" s="101"/>
      <c r="Y9" s="101">
        <f t="shared" si="9"/>
        <v>0</v>
      </c>
      <c r="Z9" s="101"/>
      <c r="AA9" s="101">
        <f t="shared" si="10"/>
        <v>0</v>
      </c>
      <c r="AB9" s="106">
        <v>0.55</v>
      </c>
      <c r="AC9" s="107"/>
    </row>
    <row r="10" s="1" customFormat="1" spans="1:29">
      <c r="A10" s="12">
        <v>5</v>
      </c>
      <c r="B10" s="24" t="s">
        <v>29</v>
      </c>
      <c r="C10" s="20"/>
      <c r="D10" s="21">
        <v>700</v>
      </c>
      <c r="E10" s="25" t="s">
        <v>30</v>
      </c>
      <c r="F10" s="23"/>
      <c r="G10" s="17">
        <f t="shared" si="0"/>
        <v>0</v>
      </c>
      <c r="H10" s="23">
        <v>1</v>
      </c>
      <c r="I10" s="17">
        <f t="shared" si="1"/>
        <v>0.95</v>
      </c>
      <c r="J10" s="23"/>
      <c r="K10" s="17">
        <f t="shared" si="2"/>
        <v>0</v>
      </c>
      <c r="L10" s="23"/>
      <c r="M10" s="17">
        <f t="shared" si="3"/>
        <v>0</v>
      </c>
      <c r="N10" s="23">
        <v>0</v>
      </c>
      <c r="O10" s="17">
        <f t="shared" si="4"/>
        <v>0</v>
      </c>
      <c r="P10" s="23">
        <v>1</v>
      </c>
      <c r="Q10" s="17">
        <f t="shared" si="5"/>
        <v>0.95</v>
      </c>
      <c r="R10" s="23"/>
      <c r="S10" s="101">
        <f t="shared" si="6"/>
        <v>0</v>
      </c>
      <c r="T10" s="101"/>
      <c r="U10" s="101">
        <f t="shared" si="7"/>
        <v>0</v>
      </c>
      <c r="V10" s="101"/>
      <c r="W10" s="101">
        <f t="shared" si="8"/>
        <v>0</v>
      </c>
      <c r="X10" s="101"/>
      <c r="Y10" s="101">
        <f t="shared" si="9"/>
        <v>0</v>
      </c>
      <c r="Z10" s="101"/>
      <c r="AA10" s="101">
        <f t="shared" si="10"/>
        <v>0</v>
      </c>
      <c r="AB10" s="106">
        <v>0.95</v>
      </c>
      <c r="AC10" s="107"/>
    </row>
    <row r="11" s="1" customFormat="1" spans="1:29">
      <c r="A11" s="18">
        <v>6</v>
      </c>
      <c r="B11" s="24" t="s">
        <v>29</v>
      </c>
      <c r="C11" s="20"/>
      <c r="D11" s="21">
        <v>1100</v>
      </c>
      <c r="E11" s="25" t="s">
        <v>30</v>
      </c>
      <c r="F11" s="23">
        <v>1</v>
      </c>
      <c r="G11" s="17">
        <f t="shared" si="0"/>
        <v>1.35</v>
      </c>
      <c r="H11" s="23"/>
      <c r="I11" s="17">
        <f t="shared" si="1"/>
        <v>0</v>
      </c>
      <c r="J11" s="23"/>
      <c r="K11" s="17">
        <f t="shared" si="2"/>
        <v>0</v>
      </c>
      <c r="L11" s="23"/>
      <c r="M11" s="17">
        <f t="shared" si="3"/>
        <v>0</v>
      </c>
      <c r="N11" s="23"/>
      <c r="O11" s="17">
        <f t="shared" si="4"/>
        <v>0</v>
      </c>
      <c r="P11" s="23"/>
      <c r="Q11" s="17">
        <f t="shared" si="5"/>
        <v>0</v>
      </c>
      <c r="R11" s="23"/>
      <c r="S11" s="101">
        <f t="shared" si="6"/>
        <v>0</v>
      </c>
      <c r="T11" s="101"/>
      <c r="U11" s="101">
        <f t="shared" si="7"/>
        <v>0</v>
      </c>
      <c r="V11" s="101"/>
      <c r="W11" s="101">
        <f t="shared" si="8"/>
        <v>0</v>
      </c>
      <c r="X11" s="101"/>
      <c r="Y11" s="101">
        <f t="shared" si="9"/>
        <v>0</v>
      </c>
      <c r="Z11" s="101"/>
      <c r="AA11" s="101">
        <f t="shared" si="10"/>
        <v>0</v>
      </c>
      <c r="AB11" s="106">
        <v>1.35</v>
      </c>
      <c r="AC11" s="107"/>
    </row>
    <row r="12" s="1" customFormat="1" spans="1:29">
      <c r="A12" s="12">
        <v>7</v>
      </c>
      <c r="B12" s="26" t="s">
        <v>31</v>
      </c>
      <c r="C12" s="27"/>
      <c r="D12" s="28" t="s">
        <v>32</v>
      </c>
      <c r="E12" s="29" t="s">
        <v>23</v>
      </c>
      <c r="F12" s="30">
        <v>20</v>
      </c>
      <c r="G12" s="31">
        <f t="shared" si="0"/>
        <v>0.12</v>
      </c>
      <c r="H12" s="30">
        <v>14</v>
      </c>
      <c r="I12" s="31">
        <f t="shared" si="1"/>
        <v>0.084</v>
      </c>
      <c r="J12" s="30">
        <v>28</v>
      </c>
      <c r="K12" s="31">
        <f t="shared" si="2"/>
        <v>0.168</v>
      </c>
      <c r="L12" s="30">
        <v>16</v>
      </c>
      <c r="M12" s="31">
        <f t="shared" si="3"/>
        <v>0.096</v>
      </c>
      <c r="N12" s="30">
        <v>19</v>
      </c>
      <c r="O12" s="31">
        <f t="shared" si="4"/>
        <v>0.114</v>
      </c>
      <c r="P12" s="30">
        <v>20</v>
      </c>
      <c r="Q12" s="31">
        <f t="shared" si="5"/>
        <v>0.12</v>
      </c>
      <c r="R12" s="30">
        <v>23</v>
      </c>
      <c r="S12" s="102">
        <f t="shared" si="6"/>
        <v>0.138</v>
      </c>
      <c r="T12" s="102">
        <v>15</v>
      </c>
      <c r="U12" s="101">
        <f t="shared" si="7"/>
        <v>0.09</v>
      </c>
      <c r="V12" s="102">
        <v>15</v>
      </c>
      <c r="W12" s="101">
        <f t="shared" si="8"/>
        <v>0.09</v>
      </c>
      <c r="X12" s="102">
        <v>10</v>
      </c>
      <c r="Y12" s="101">
        <f t="shared" si="9"/>
        <v>0.06</v>
      </c>
      <c r="Z12" s="102">
        <v>22</v>
      </c>
      <c r="AA12" s="101">
        <f t="shared" si="10"/>
        <v>0.132</v>
      </c>
      <c r="AB12" s="106">
        <v>0.006</v>
      </c>
      <c r="AC12" s="107"/>
    </row>
    <row r="13" s="1" customFormat="1" spans="1:29">
      <c r="A13" s="12"/>
      <c r="B13" s="26" t="s">
        <v>33</v>
      </c>
      <c r="C13" s="27"/>
      <c r="D13" s="28"/>
      <c r="E13" s="29" t="s">
        <v>23</v>
      </c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102"/>
      <c r="T13" s="102"/>
      <c r="U13" s="101">
        <f t="shared" si="7"/>
        <v>0</v>
      </c>
      <c r="V13" s="102"/>
      <c r="W13" s="101">
        <f t="shared" si="8"/>
        <v>0</v>
      </c>
      <c r="X13" s="102"/>
      <c r="Y13" s="101">
        <f t="shared" si="9"/>
        <v>0</v>
      </c>
      <c r="Z13" s="102">
        <v>0.25</v>
      </c>
      <c r="AA13" s="101">
        <f t="shared" si="10"/>
        <v>0.075</v>
      </c>
      <c r="AB13" s="106">
        <v>0.3</v>
      </c>
      <c r="AC13" s="107"/>
    </row>
    <row r="14" s="1" customFormat="1" ht="3" customHeight="1" spans="1:29">
      <c r="A14" s="12"/>
      <c r="B14" s="26" t="s">
        <v>34</v>
      </c>
      <c r="C14" s="27"/>
      <c r="D14" s="28"/>
      <c r="E14" s="29" t="s">
        <v>23</v>
      </c>
      <c r="F14" s="30"/>
      <c r="G14" s="31"/>
      <c r="H14" s="30"/>
      <c r="I14" s="31"/>
      <c r="J14" s="30"/>
      <c r="K14" s="31"/>
      <c r="L14" s="30"/>
      <c r="M14" s="31"/>
      <c r="N14" s="30"/>
      <c r="O14" s="31"/>
      <c r="P14" s="30"/>
      <c r="Q14" s="31"/>
      <c r="R14" s="30"/>
      <c r="S14" s="102"/>
      <c r="T14" s="102"/>
      <c r="U14" s="101">
        <f t="shared" si="7"/>
        <v>0</v>
      </c>
      <c r="V14" s="102"/>
      <c r="W14" s="101">
        <f t="shared" si="8"/>
        <v>0</v>
      </c>
      <c r="X14" s="102"/>
      <c r="Y14" s="101">
        <f t="shared" si="9"/>
        <v>0</v>
      </c>
      <c r="Z14" s="102">
        <v>0.25</v>
      </c>
      <c r="AA14" s="101">
        <f t="shared" si="10"/>
        <v>0.075</v>
      </c>
      <c r="AB14" s="106">
        <v>0.3</v>
      </c>
      <c r="AC14" s="107"/>
    </row>
    <row r="15" s="1" customFormat="1" hidden="1" spans="1:29">
      <c r="A15" s="18">
        <v>8</v>
      </c>
      <c r="B15" s="24" t="s">
        <v>35</v>
      </c>
      <c r="C15" s="20"/>
      <c r="D15" s="21" t="s">
        <v>36</v>
      </c>
      <c r="E15" s="25" t="s">
        <v>37</v>
      </c>
      <c r="F15" s="23">
        <v>1</v>
      </c>
      <c r="G15" s="17">
        <f>F15*AB15</f>
        <v>0.04</v>
      </c>
      <c r="H15" s="23">
        <v>1</v>
      </c>
      <c r="I15" s="17">
        <f>H15*AB15</f>
        <v>0.04</v>
      </c>
      <c r="J15" s="23">
        <v>1</v>
      </c>
      <c r="K15" s="17">
        <f t="shared" ref="K15:K17" si="11">J15*AB15</f>
        <v>0.04</v>
      </c>
      <c r="L15" s="23">
        <v>1</v>
      </c>
      <c r="M15" s="17">
        <f t="shared" ref="M15:M19" si="12">L15*AB15</f>
        <v>0.04</v>
      </c>
      <c r="N15" s="23">
        <v>1</v>
      </c>
      <c r="O15" s="17">
        <f>N15*AB15</f>
        <v>0.04</v>
      </c>
      <c r="P15" s="23">
        <v>1</v>
      </c>
      <c r="Q15" s="17">
        <f>P15*AB15</f>
        <v>0.04</v>
      </c>
      <c r="R15" s="23">
        <v>1</v>
      </c>
      <c r="S15" s="101">
        <f t="shared" ref="S15:S18" si="13">R15*AB15</f>
        <v>0.04</v>
      </c>
      <c r="T15" s="101">
        <v>1</v>
      </c>
      <c r="U15" s="101">
        <f t="shared" si="7"/>
        <v>0.04</v>
      </c>
      <c r="V15" s="101">
        <v>1</v>
      </c>
      <c r="W15" s="101">
        <f t="shared" si="8"/>
        <v>0.04</v>
      </c>
      <c r="X15" s="101">
        <v>1</v>
      </c>
      <c r="Y15" s="101">
        <f t="shared" si="9"/>
        <v>0.04</v>
      </c>
      <c r="Z15" s="101">
        <v>1</v>
      </c>
      <c r="AA15" s="101">
        <f t="shared" si="10"/>
        <v>0.04</v>
      </c>
      <c r="AB15" s="106">
        <v>0.04</v>
      </c>
      <c r="AC15" s="108"/>
    </row>
    <row r="16" s="1" customFormat="1" hidden="1" spans="1:29">
      <c r="A16" s="12">
        <v>9</v>
      </c>
      <c r="B16" s="24" t="s">
        <v>38</v>
      </c>
      <c r="C16" s="20"/>
      <c r="D16" s="21" t="s">
        <v>39</v>
      </c>
      <c r="E16" s="25" t="s">
        <v>37</v>
      </c>
      <c r="F16" s="23"/>
      <c r="G16" s="23"/>
      <c r="H16" s="23"/>
      <c r="I16" s="23"/>
      <c r="J16" s="23">
        <v>1</v>
      </c>
      <c r="K16" s="17">
        <f t="shared" si="11"/>
        <v>0.04</v>
      </c>
      <c r="L16" s="23">
        <v>1</v>
      </c>
      <c r="M16" s="17">
        <f t="shared" si="12"/>
        <v>0.04</v>
      </c>
      <c r="N16" s="23"/>
      <c r="O16" s="23"/>
      <c r="P16" s="23"/>
      <c r="Q16" s="23"/>
      <c r="R16" s="23">
        <v>1</v>
      </c>
      <c r="S16" s="101">
        <f t="shared" si="13"/>
        <v>0.04</v>
      </c>
      <c r="T16" s="101">
        <v>1</v>
      </c>
      <c r="U16" s="101">
        <f t="shared" si="7"/>
        <v>0.04</v>
      </c>
      <c r="V16" s="101">
        <v>1</v>
      </c>
      <c r="W16" s="101">
        <f t="shared" si="8"/>
        <v>0.04</v>
      </c>
      <c r="X16" s="101"/>
      <c r="Y16" s="101">
        <f t="shared" si="9"/>
        <v>0</v>
      </c>
      <c r="Z16" s="101"/>
      <c r="AA16" s="101">
        <f t="shared" si="10"/>
        <v>0</v>
      </c>
      <c r="AB16" s="106">
        <v>0.04</v>
      </c>
      <c r="AC16" s="108"/>
    </row>
    <row r="17" s="1" customFormat="1" hidden="1" spans="1:29">
      <c r="A17" s="18">
        <v>10</v>
      </c>
      <c r="B17" s="32"/>
      <c r="C17" s="33" t="s">
        <v>40</v>
      </c>
      <c r="D17" s="34" t="s">
        <v>41</v>
      </c>
      <c r="E17" s="22" t="s">
        <v>30</v>
      </c>
      <c r="F17" s="23"/>
      <c r="G17" s="23"/>
      <c r="H17" s="23"/>
      <c r="I17" s="23"/>
      <c r="J17" s="23">
        <v>1</v>
      </c>
      <c r="K17" s="17">
        <f t="shared" si="11"/>
        <v>0.54</v>
      </c>
      <c r="L17" s="23"/>
      <c r="M17" s="17">
        <f t="shared" si="12"/>
        <v>0</v>
      </c>
      <c r="N17" s="23"/>
      <c r="O17" s="23"/>
      <c r="P17" s="23"/>
      <c r="Q17" s="23"/>
      <c r="R17" s="23"/>
      <c r="S17" s="101">
        <f t="shared" si="13"/>
        <v>0</v>
      </c>
      <c r="T17" s="101"/>
      <c r="U17" s="101">
        <f t="shared" si="7"/>
        <v>0</v>
      </c>
      <c r="V17" s="101"/>
      <c r="W17" s="101">
        <f t="shared" si="8"/>
        <v>0</v>
      </c>
      <c r="X17" s="101"/>
      <c r="Y17" s="101">
        <f t="shared" si="9"/>
        <v>0</v>
      </c>
      <c r="Z17" s="101"/>
      <c r="AA17" s="101">
        <f t="shared" si="10"/>
        <v>0</v>
      </c>
      <c r="AB17" s="106">
        <v>0.54</v>
      </c>
      <c r="AC17" s="108"/>
    </row>
    <row r="18" s="1" customFormat="1" hidden="1" spans="1:29">
      <c r="A18" s="12">
        <v>11</v>
      </c>
      <c r="B18" s="32"/>
      <c r="C18" s="33" t="s">
        <v>42</v>
      </c>
      <c r="D18" s="34">
        <v>680</v>
      </c>
      <c r="E18" s="22" t="s">
        <v>30</v>
      </c>
      <c r="F18" s="23"/>
      <c r="G18" s="23"/>
      <c r="H18" s="23"/>
      <c r="I18" s="73"/>
      <c r="J18" s="73">
        <v>1</v>
      </c>
      <c r="K18" s="17">
        <v>1.05</v>
      </c>
      <c r="L18" s="73"/>
      <c r="M18" s="17">
        <f t="shared" si="12"/>
        <v>0</v>
      </c>
      <c r="N18" s="73"/>
      <c r="O18" s="73"/>
      <c r="P18" s="73"/>
      <c r="Q18" s="73"/>
      <c r="R18" s="73"/>
      <c r="S18" s="101">
        <f t="shared" si="13"/>
        <v>0</v>
      </c>
      <c r="T18" s="23"/>
      <c r="U18" s="101">
        <f t="shared" si="7"/>
        <v>0</v>
      </c>
      <c r="V18" s="23"/>
      <c r="W18" s="101">
        <f t="shared" si="8"/>
        <v>0</v>
      </c>
      <c r="X18" s="23"/>
      <c r="Y18" s="101">
        <f t="shared" si="9"/>
        <v>0</v>
      </c>
      <c r="Z18" s="23"/>
      <c r="AA18" s="101">
        <f t="shared" si="10"/>
        <v>0</v>
      </c>
      <c r="AB18" s="106">
        <v>1.05</v>
      </c>
      <c r="AC18" s="108"/>
    </row>
    <row r="19" s="1" customFormat="1" ht="8" customHeight="1" spans="1:29">
      <c r="A19" s="18">
        <v>12</v>
      </c>
      <c r="B19" s="32"/>
      <c r="C19" s="33" t="s">
        <v>43</v>
      </c>
      <c r="D19" s="34">
        <v>280</v>
      </c>
      <c r="E19" s="22" t="s">
        <v>30</v>
      </c>
      <c r="F19" s="23"/>
      <c r="G19" s="23"/>
      <c r="H19" s="23"/>
      <c r="I19" s="73"/>
      <c r="J19" s="73"/>
      <c r="K19" s="17"/>
      <c r="L19" s="73">
        <v>1</v>
      </c>
      <c r="M19" s="17">
        <f t="shared" si="12"/>
        <v>0.44</v>
      </c>
      <c r="N19" s="73"/>
      <c r="O19" s="73"/>
      <c r="P19" s="73"/>
      <c r="Q19" s="73"/>
      <c r="R19" s="73"/>
      <c r="S19" s="101"/>
      <c r="T19" s="23"/>
      <c r="U19" s="101">
        <f t="shared" si="7"/>
        <v>0</v>
      </c>
      <c r="V19" s="23"/>
      <c r="W19" s="101">
        <f t="shared" si="8"/>
        <v>0</v>
      </c>
      <c r="X19" s="23"/>
      <c r="Y19" s="101">
        <f t="shared" si="9"/>
        <v>0</v>
      </c>
      <c r="Z19" s="23"/>
      <c r="AA19" s="101">
        <f t="shared" si="10"/>
        <v>0</v>
      </c>
      <c r="AB19" s="106">
        <v>0.44</v>
      </c>
      <c r="AC19" s="108"/>
    </row>
    <row r="20" s="1" customFormat="1" ht="9" customHeight="1" spans="1:29">
      <c r="A20" s="12"/>
      <c r="B20" s="32"/>
      <c r="C20" s="33" t="s">
        <v>44</v>
      </c>
      <c r="D20" s="34">
        <v>125</v>
      </c>
      <c r="E20" s="22" t="s">
        <v>30</v>
      </c>
      <c r="F20" s="23"/>
      <c r="G20" s="23"/>
      <c r="H20" s="23"/>
      <c r="I20" s="73"/>
      <c r="J20" s="73"/>
      <c r="K20" s="17"/>
      <c r="L20" s="73"/>
      <c r="M20" s="17"/>
      <c r="N20" s="73"/>
      <c r="O20" s="73"/>
      <c r="P20" s="73"/>
      <c r="Q20" s="73"/>
      <c r="R20" s="73"/>
      <c r="S20" s="23"/>
      <c r="T20" s="23">
        <v>1</v>
      </c>
      <c r="U20" s="101">
        <f t="shared" si="7"/>
        <v>0.075</v>
      </c>
      <c r="V20" s="23">
        <v>1</v>
      </c>
      <c r="W20" s="101">
        <f t="shared" si="8"/>
        <v>0.075</v>
      </c>
      <c r="X20" s="23"/>
      <c r="Y20" s="101">
        <f t="shared" si="9"/>
        <v>0</v>
      </c>
      <c r="Z20" s="23"/>
      <c r="AA20" s="101">
        <f t="shared" si="10"/>
        <v>0</v>
      </c>
      <c r="AB20" s="106">
        <f>D20/1000*0.6</f>
        <v>0.075</v>
      </c>
      <c r="AC20" s="108"/>
    </row>
    <row r="21" s="1" customFormat="1" ht="21" customHeight="1" spans="1:29">
      <c r="A21" s="12"/>
      <c r="B21" s="32"/>
      <c r="C21" s="33" t="s">
        <v>45</v>
      </c>
      <c r="D21" s="34">
        <v>75</v>
      </c>
      <c r="E21" s="22" t="s">
        <v>30</v>
      </c>
      <c r="F21" s="23"/>
      <c r="G21" s="23"/>
      <c r="H21" s="23"/>
      <c r="I21" s="73"/>
      <c r="J21" s="73"/>
      <c r="K21" s="17"/>
      <c r="L21" s="73"/>
      <c r="M21" s="17"/>
      <c r="N21" s="73"/>
      <c r="O21" s="73"/>
      <c r="P21" s="73"/>
      <c r="Q21" s="73"/>
      <c r="R21" s="73"/>
      <c r="S21" s="23"/>
      <c r="T21" s="23">
        <v>1</v>
      </c>
      <c r="U21" s="101">
        <f t="shared" si="7"/>
        <v>0.045</v>
      </c>
      <c r="V21" s="23">
        <v>1</v>
      </c>
      <c r="W21" s="101">
        <f t="shared" si="8"/>
        <v>0.045</v>
      </c>
      <c r="X21" s="23"/>
      <c r="Y21" s="101">
        <f t="shared" si="9"/>
        <v>0</v>
      </c>
      <c r="Z21" s="23"/>
      <c r="AA21" s="101">
        <f t="shared" si="10"/>
        <v>0</v>
      </c>
      <c r="AB21" s="106">
        <f>D21/1000*0.6</f>
        <v>0.045</v>
      </c>
      <c r="AC21" s="108"/>
    </row>
    <row r="22" s="1" customFormat="1" ht="11" customHeight="1" spans="1:29">
      <c r="A22" s="12">
        <v>13</v>
      </c>
      <c r="B22" s="32"/>
      <c r="C22" s="33" t="s">
        <v>46</v>
      </c>
      <c r="D22" s="34">
        <v>730</v>
      </c>
      <c r="E22" s="22" t="s">
        <v>30</v>
      </c>
      <c r="F22" s="23"/>
      <c r="G22" s="23"/>
      <c r="H22" s="23"/>
      <c r="I22" s="73"/>
      <c r="J22" s="73"/>
      <c r="K22" s="17">
        <f>J22*AB22</f>
        <v>0</v>
      </c>
      <c r="L22" s="73"/>
      <c r="M22" s="73"/>
      <c r="N22" s="73"/>
      <c r="O22" s="73"/>
      <c r="P22" s="73"/>
      <c r="Q22" s="73"/>
      <c r="R22" s="73">
        <v>1</v>
      </c>
      <c r="S22" s="23">
        <f>R22*AB22</f>
        <v>1.1</v>
      </c>
      <c r="T22" s="23"/>
      <c r="U22" s="101">
        <f t="shared" si="7"/>
        <v>0</v>
      </c>
      <c r="V22" s="23"/>
      <c r="W22" s="101">
        <f t="shared" si="8"/>
        <v>0</v>
      </c>
      <c r="X22" s="23"/>
      <c r="Y22" s="101">
        <f t="shared" si="9"/>
        <v>0</v>
      </c>
      <c r="Z22" s="23"/>
      <c r="AA22" s="101">
        <f t="shared" si="10"/>
        <v>0</v>
      </c>
      <c r="AB22" s="106">
        <v>1.1</v>
      </c>
      <c r="AC22" s="108"/>
    </row>
    <row r="23" s="1" customFormat="1" ht="18" spans="1:29">
      <c r="A23" s="35"/>
      <c r="B23" s="35" t="s">
        <v>47</v>
      </c>
      <c r="C23" s="33"/>
      <c r="D23" s="36"/>
      <c r="E23" s="37"/>
      <c r="F23" s="38"/>
      <c r="G23" s="38">
        <f t="shared" ref="G23:K23" si="14">SUM(G6:G22)</f>
        <v>27.860032</v>
      </c>
      <c r="H23" s="38"/>
      <c r="I23" s="38">
        <f t="shared" si="14"/>
        <v>17.384709</v>
      </c>
      <c r="J23" s="38"/>
      <c r="K23" s="38">
        <f t="shared" si="14"/>
        <v>30.794093</v>
      </c>
      <c r="L23" s="38"/>
      <c r="M23" s="38">
        <f t="shared" ref="M23:Q23" si="15">SUM(M6:M22)</f>
        <v>12.3364281</v>
      </c>
      <c r="N23" s="38"/>
      <c r="O23" s="38">
        <f t="shared" si="15"/>
        <v>25.9380588</v>
      </c>
      <c r="P23" s="38"/>
      <c r="Q23" s="38">
        <f t="shared" si="15"/>
        <v>32.071272</v>
      </c>
      <c r="R23" s="38"/>
      <c r="S23" s="38">
        <f t="shared" ref="S23:W23" si="16">SUM(S6:S22)</f>
        <v>21.8396728</v>
      </c>
      <c r="T23" s="38"/>
      <c r="U23" s="103">
        <f t="shared" si="16"/>
        <v>12.0104281</v>
      </c>
      <c r="V23" s="38"/>
      <c r="W23" s="103">
        <f t="shared" si="16"/>
        <v>12.0104281</v>
      </c>
      <c r="X23" s="38"/>
      <c r="Y23" s="103">
        <f>SUM(Y6:Y22)</f>
        <v>8.802385</v>
      </c>
      <c r="Z23" s="38"/>
      <c r="AA23" s="38">
        <f>SUM(AA6:AA22)</f>
        <v>2.976868</v>
      </c>
      <c r="AB23" s="38"/>
      <c r="AC23" s="109"/>
    </row>
    <row r="24" s="1" customFormat="1" ht="16.5" spans="1:29">
      <c r="A24" s="39">
        <v>1</v>
      </c>
      <c r="B24" s="40" t="s">
        <v>48</v>
      </c>
      <c r="C24" s="37"/>
      <c r="D24" s="41"/>
      <c r="E24" s="42"/>
      <c r="F24" s="43"/>
      <c r="G24" s="44">
        <v>5.6</v>
      </c>
      <c r="H24" s="43"/>
      <c r="I24" s="44">
        <v>2.8</v>
      </c>
      <c r="J24" s="44"/>
      <c r="K24" s="44">
        <v>8.4</v>
      </c>
      <c r="L24" s="44"/>
      <c r="M24" s="44">
        <v>3.4</v>
      </c>
      <c r="N24" s="44"/>
      <c r="O24" s="44">
        <v>4.6</v>
      </c>
      <c r="P24" s="43"/>
      <c r="Q24" s="44">
        <v>6.8</v>
      </c>
      <c r="R24" s="44"/>
      <c r="S24" s="44">
        <v>5.6</v>
      </c>
      <c r="T24" s="44"/>
      <c r="U24" s="44">
        <v>3.4</v>
      </c>
      <c r="V24" s="44"/>
      <c r="W24" s="44">
        <v>3.4</v>
      </c>
      <c r="X24" s="44"/>
      <c r="Y24" s="44">
        <v>3.8</v>
      </c>
      <c r="Z24" s="44"/>
      <c r="AA24" s="110">
        <v>1.6</v>
      </c>
      <c r="AB24" s="44"/>
      <c r="AC24" s="111"/>
    </row>
    <row r="25" s="1" customFormat="1" ht="16.5" spans="1:29">
      <c r="A25" s="39">
        <v>2</v>
      </c>
      <c r="B25" s="40" t="s">
        <v>49</v>
      </c>
      <c r="C25" s="42"/>
      <c r="D25" s="41"/>
      <c r="E25" s="42"/>
      <c r="F25" s="43"/>
      <c r="G25" s="44">
        <f t="shared" ref="G25:K25" si="17">G24*0.12</f>
        <v>0.672</v>
      </c>
      <c r="H25" s="44"/>
      <c r="I25" s="44">
        <f t="shared" si="17"/>
        <v>0.336</v>
      </c>
      <c r="J25" s="44"/>
      <c r="K25" s="44">
        <f t="shared" si="17"/>
        <v>1.008</v>
      </c>
      <c r="L25" s="44"/>
      <c r="M25" s="44">
        <f t="shared" ref="M25:Q25" si="18">M24*0.12</f>
        <v>0.408</v>
      </c>
      <c r="N25" s="44"/>
      <c r="O25" s="44">
        <f t="shared" si="18"/>
        <v>0.552</v>
      </c>
      <c r="P25" s="44"/>
      <c r="Q25" s="44">
        <f t="shared" si="18"/>
        <v>0.816</v>
      </c>
      <c r="R25" s="44"/>
      <c r="S25" s="44">
        <f t="shared" ref="S25:W25" si="19">S24*0.12</f>
        <v>0.672</v>
      </c>
      <c r="T25" s="44"/>
      <c r="U25" s="44">
        <f t="shared" si="19"/>
        <v>0.408</v>
      </c>
      <c r="V25" s="44"/>
      <c r="W25" s="44">
        <f t="shared" si="19"/>
        <v>0.408</v>
      </c>
      <c r="X25" s="44"/>
      <c r="Y25" s="44">
        <f>Y24*0.12</f>
        <v>0.456</v>
      </c>
      <c r="Z25" s="44"/>
      <c r="AA25" s="110">
        <v>0.2</v>
      </c>
      <c r="AB25" s="44"/>
      <c r="AC25" s="111"/>
    </row>
    <row r="26" s="1" customFormat="1" ht="16.5" spans="1:29">
      <c r="A26" s="39">
        <v>3</v>
      </c>
      <c r="B26" s="40" t="s">
        <v>50</v>
      </c>
      <c r="C26" s="42"/>
      <c r="D26" s="41"/>
      <c r="E26" s="42"/>
      <c r="F26" s="43"/>
      <c r="G26" s="44">
        <f t="shared" ref="G26:K26" si="20">(G24+G25)*0.4</f>
        <v>2.5088</v>
      </c>
      <c r="H26" s="44"/>
      <c r="I26" s="44">
        <f t="shared" si="20"/>
        <v>1.2544</v>
      </c>
      <c r="J26" s="44"/>
      <c r="K26" s="44">
        <f t="shared" si="20"/>
        <v>3.7632</v>
      </c>
      <c r="L26" s="44"/>
      <c r="M26" s="44">
        <f t="shared" ref="M26:Q26" si="21">(M24+M25)*0.4</f>
        <v>1.5232</v>
      </c>
      <c r="N26" s="44"/>
      <c r="O26" s="44">
        <f t="shared" si="21"/>
        <v>2.0608</v>
      </c>
      <c r="P26" s="44"/>
      <c r="Q26" s="44">
        <f t="shared" si="21"/>
        <v>3.0464</v>
      </c>
      <c r="R26" s="44"/>
      <c r="S26" s="44">
        <f t="shared" ref="S26:W26" si="22">(S24+S25)*0.4</f>
        <v>2.5088</v>
      </c>
      <c r="T26" s="44"/>
      <c r="U26" s="44">
        <f t="shared" si="22"/>
        <v>1.5232</v>
      </c>
      <c r="V26" s="44"/>
      <c r="W26" s="44">
        <f t="shared" si="22"/>
        <v>1.5232</v>
      </c>
      <c r="X26" s="44"/>
      <c r="Y26" s="44">
        <f>(Y24+Y25)*0.4</f>
        <v>1.7024</v>
      </c>
      <c r="Z26" s="44"/>
      <c r="AA26" s="110">
        <v>0.44</v>
      </c>
      <c r="AB26" s="44"/>
      <c r="AC26" s="111"/>
    </row>
    <row r="27" s="1" customFormat="1" ht="16.5" spans="1:29">
      <c r="A27" s="39">
        <v>4</v>
      </c>
      <c r="B27" s="40" t="s">
        <v>51</v>
      </c>
      <c r="C27" s="42"/>
      <c r="D27" s="41"/>
      <c r="E27" s="42"/>
      <c r="F27" s="43"/>
      <c r="G27" s="45">
        <f t="shared" ref="G27:K27" si="23">(G24+G25+G26)*0.08</f>
        <v>0.702464</v>
      </c>
      <c r="H27" s="45"/>
      <c r="I27" s="45">
        <f t="shared" si="23"/>
        <v>0.351232</v>
      </c>
      <c r="J27" s="45"/>
      <c r="K27" s="45">
        <f t="shared" si="23"/>
        <v>1.053696</v>
      </c>
      <c r="L27" s="45"/>
      <c r="M27" s="45">
        <f t="shared" ref="M27:Q27" si="24">(M24+M25+M26)*0.08</f>
        <v>0.426496</v>
      </c>
      <c r="N27" s="45"/>
      <c r="O27" s="45">
        <f t="shared" si="24"/>
        <v>0.577024</v>
      </c>
      <c r="P27" s="45"/>
      <c r="Q27" s="45">
        <f t="shared" si="24"/>
        <v>0.852992</v>
      </c>
      <c r="R27" s="45"/>
      <c r="S27" s="45">
        <f t="shared" ref="S27:W27" si="25">(S24+S25+S26)*0.08</f>
        <v>0.702464</v>
      </c>
      <c r="T27" s="45"/>
      <c r="U27" s="45">
        <f t="shared" si="25"/>
        <v>0.426496</v>
      </c>
      <c r="V27" s="45"/>
      <c r="W27" s="45">
        <f t="shared" si="25"/>
        <v>0.426496</v>
      </c>
      <c r="X27" s="45"/>
      <c r="Y27" s="45">
        <f>(Y24+Y25+Y26)*0.08</f>
        <v>0.476672</v>
      </c>
      <c r="Z27" s="45"/>
      <c r="AA27" s="110">
        <v>0.12</v>
      </c>
      <c r="AB27" s="44"/>
      <c r="AC27" s="111"/>
    </row>
    <row r="28" s="1" customFormat="1" ht="16.5" spans="1:29">
      <c r="A28" s="39">
        <v>5</v>
      </c>
      <c r="B28" s="40" t="s">
        <v>52</v>
      </c>
      <c r="C28" s="42"/>
      <c r="D28" s="41"/>
      <c r="E28" s="42"/>
      <c r="F28" s="43"/>
      <c r="G28" s="44">
        <v>0.9</v>
      </c>
      <c r="H28" s="43"/>
      <c r="I28" s="44">
        <v>0.5</v>
      </c>
      <c r="J28" s="44"/>
      <c r="K28" s="44">
        <v>0.9</v>
      </c>
      <c r="L28" s="44"/>
      <c r="M28" s="44">
        <v>0.5</v>
      </c>
      <c r="N28" s="44"/>
      <c r="O28" s="44">
        <v>0.9</v>
      </c>
      <c r="P28" s="43"/>
      <c r="Q28" s="44">
        <v>0.9</v>
      </c>
      <c r="R28" s="44"/>
      <c r="S28" s="44">
        <v>1</v>
      </c>
      <c r="T28" s="44"/>
      <c r="U28" s="44">
        <v>0.5</v>
      </c>
      <c r="V28" s="44"/>
      <c r="W28" s="44">
        <v>0.5</v>
      </c>
      <c r="X28" s="44"/>
      <c r="Y28" s="44">
        <v>0.5</v>
      </c>
      <c r="Z28" s="44"/>
      <c r="AA28" s="110">
        <v>0.2</v>
      </c>
      <c r="AB28" s="44"/>
      <c r="AC28" s="111"/>
    </row>
    <row r="29" s="1" customFormat="1" ht="18" spans="1:29">
      <c r="A29" s="39">
        <v>7</v>
      </c>
      <c r="B29" s="46" t="s">
        <v>47</v>
      </c>
      <c r="C29" s="42"/>
      <c r="D29" s="41"/>
      <c r="E29" s="42"/>
      <c r="F29" s="43"/>
      <c r="G29" s="47">
        <f t="shared" ref="G29:K29" si="26">SUM(G24:G28)</f>
        <v>10.383264</v>
      </c>
      <c r="H29" s="47"/>
      <c r="I29" s="47">
        <f t="shared" si="26"/>
        <v>5.241632</v>
      </c>
      <c r="J29" s="47"/>
      <c r="K29" s="47">
        <f t="shared" si="26"/>
        <v>15.124896</v>
      </c>
      <c r="L29" s="47"/>
      <c r="M29" s="47">
        <f t="shared" ref="M29:Q29" si="27">SUM(M24:M28)</f>
        <v>6.257696</v>
      </c>
      <c r="N29" s="47"/>
      <c r="O29" s="47">
        <f t="shared" si="27"/>
        <v>8.689824</v>
      </c>
      <c r="P29" s="47"/>
      <c r="Q29" s="47">
        <f t="shared" si="27"/>
        <v>12.415392</v>
      </c>
      <c r="R29" s="47"/>
      <c r="S29" s="47">
        <f t="shared" ref="S29:W29" si="28">SUM(S24:S28)</f>
        <v>10.483264</v>
      </c>
      <c r="T29" s="47"/>
      <c r="U29" s="47">
        <f t="shared" si="28"/>
        <v>6.257696</v>
      </c>
      <c r="V29" s="47"/>
      <c r="W29" s="47">
        <f t="shared" si="28"/>
        <v>6.257696</v>
      </c>
      <c r="X29" s="47"/>
      <c r="Y29" s="47">
        <f>SUM(Y24:Y28)</f>
        <v>6.935072</v>
      </c>
      <c r="Z29" s="47"/>
      <c r="AA29" s="112">
        <v>2.56</v>
      </c>
      <c r="AB29" s="47"/>
      <c r="AC29" s="111"/>
    </row>
    <row r="30" s="1" customFormat="1" spans="1:29">
      <c r="A30" s="39">
        <v>8</v>
      </c>
      <c r="B30" s="48" t="s">
        <v>53</v>
      </c>
      <c r="C30" s="42"/>
      <c r="D30" s="49"/>
      <c r="E30" s="50"/>
      <c r="F30" s="51"/>
      <c r="G30" s="52">
        <f t="shared" ref="G30:K30" si="29">G23+G29</f>
        <v>38.243296</v>
      </c>
      <c r="H30" s="52"/>
      <c r="I30" s="52">
        <f t="shared" si="29"/>
        <v>22.626341</v>
      </c>
      <c r="J30" s="52"/>
      <c r="K30" s="52">
        <f t="shared" si="29"/>
        <v>45.918989</v>
      </c>
      <c r="L30" s="52"/>
      <c r="M30" s="52">
        <f t="shared" ref="M30:Q30" si="30">M23+M29</f>
        <v>18.5941241</v>
      </c>
      <c r="N30" s="52"/>
      <c r="O30" s="52">
        <f t="shared" si="30"/>
        <v>34.6278828</v>
      </c>
      <c r="P30" s="52"/>
      <c r="Q30" s="52">
        <f t="shared" si="30"/>
        <v>44.486664</v>
      </c>
      <c r="R30" s="52"/>
      <c r="S30" s="52">
        <f t="shared" ref="S30:AA30" si="31">S23+S29</f>
        <v>32.3229368</v>
      </c>
      <c r="T30" s="52"/>
      <c r="U30" s="52">
        <f t="shared" si="31"/>
        <v>18.2681241</v>
      </c>
      <c r="V30" s="52">
        <f t="shared" si="31"/>
        <v>0</v>
      </c>
      <c r="W30" s="52">
        <f t="shared" si="31"/>
        <v>18.2681241</v>
      </c>
      <c r="X30" s="52">
        <f t="shared" si="31"/>
        <v>0</v>
      </c>
      <c r="Y30" s="52">
        <f t="shared" si="31"/>
        <v>15.737457</v>
      </c>
      <c r="Z30" s="52">
        <f t="shared" si="31"/>
        <v>0</v>
      </c>
      <c r="AA30" s="52">
        <f t="shared" si="31"/>
        <v>5.536868</v>
      </c>
      <c r="AB30" s="43"/>
      <c r="AC30" s="111"/>
    </row>
    <row r="31" s="1" customFormat="1" ht="16.5" spans="2:29">
      <c r="B31" s="53" t="s">
        <v>54</v>
      </c>
      <c r="C31" s="50"/>
      <c r="D31" s="42"/>
      <c r="E31" s="42"/>
      <c r="F31" s="42"/>
      <c r="G31" s="54">
        <v>0.46</v>
      </c>
      <c r="H31" s="54"/>
      <c r="I31" s="54">
        <v>0.737</v>
      </c>
      <c r="J31" s="54"/>
      <c r="K31" s="54">
        <v>2.423</v>
      </c>
      <c r="L31" s="54"/>
      <c r="M31" s="54">
        <v>1.276</v>
      </c>
      <c r="N31" s="54"/>
      <c r="O31" s="54">
        <v>1.7546</v>
      </c>
      <c r="P31" s="54"/>
      <c r="Q31" s="54">
        <v>2.441</v>
      </c>
      <c r="R31" s="54"/>
      <c r="S31" s="54">
        <v>2.36</v>
      </c>
      <c r="T31" s="54"/>
      <c r="U31" s="54">
        <v>1.207</v>
      </c>
      <c r="V31" s="54"/>
      <c r="W31" s="54">
        <v>1.276</v>
      </c>
      <c r="X31" s="54"/>
      <c r="Y31" s="54">
        <v>1.25</v>
      </c>
      <c r="Z31" s="54"/>
      <c r="AA31" s="54"/>
      <c r="AB31" s="42"/>
      <c r="AC31" s="42"/>
    </row>
    <row r="32" s="1" customFormat="1" spans="2:27">
      <c r="B32" s="42"/>
      <c r="C32" s="42"/>
      <c r="D32" s="42"/>
      <c r="E32" s="55"/>
      <c r="F32" s="1" t="s">
        <v>47</v>
      </c>
      <c r="G32" s="56">
        <f t="shared" ref="G32:K32" si="32">G30+G31</f>
        <v>38.703296</v>
      </c>
      <c r="H32" s="56"/>
      <c r="I32" s="56">
        <f t="shared" si="32"/>
        <v>23.363341</v>
      </c>
      <c r="J32" s="56"/>
      <c r="K32" s="56">
        <f t="shared" si="32"/>
        <v>48.341989</v>
      </c>
      <c r="L32" s="56"/>
      <c r="M32" s="56">
        <f t="shared" ref="M32:Q32" si="33">M30+M31</f>
        <v>19.8701241</v>
      </c>
      <c r="N32" s="56"/>
      <c r="O32" s="56">
        <f t="shared" si="33"/>
        <v>36.3824828</v>
      </c>
      <c r="P32" s="56"/>
      <c r="Q32" s="56">
        <f t="shared" si="33"/>
        <v>46.927664</v>
      </c>
      <c r="R32" s="56"/>
      <c r="S32" s="56">
        <f t="shared" ref="S32:W32" si="34">S30+S31</f>
        <v>34.6829368</v>
      </c>
      <c r="T32" s="56"/>
      <c r="U32" s="56">
        <f t="shared" si="34"/>
        <v>19.4751241</v>
      </c>
      <c r="V32" s="56"/>
      <c r="W32" s="56">
        <f t="shared" si="34"/>
        <v>19.5441241</v>
      </c>
      <c r="X32" s="56"/>
      <c r="Y32" s="56">
        <f>Y30+Y31</f>
        <v>16.987457</v>
      </c>
      <c r="Z32" s="56"/>
      <c r="AA32" s="56">
        <f>AA30+AA31</f>
        <v>5.536868</v>
      </c>
    </row>
    <row r="33" s="1" customFormat="1" ht="14.25"/>
    <row r="34" s="1" customFormat="1" ht="25" customHeight="1" spans="11:21">
      <c r="K34" s="74" t="s">
        <v>55</v>
      </c>
      <c r="L34" s="75"/>
      <c r="M34" s="74" t="s">
        <v>56</v>
      </c>
      <c r="N34" s="75"/>
      <c r="P34" s="76"/>
      <c r="Q34" s="76"/>
      <c r="R34" s="76"/>
      <c r="S34" s="76"/>
      <c r="T34" s="76"/>
      <c r="U34" s="76"/>
    </row>
    <row r="35" s="1" customFormat="1" ht="32" customHeight="1" spans="2:21">
      <c r="B35" s="57" t="s">
        <v>57</v>
      </c>
      <c r="C35" s="58"/>
      <c r="D35" s="58"/>
      <c r="E35" s="58"/>
      <c r="F35" s="58"/>
      <c r="G35" s="58" t="s">
        <v>58</v>
      </c>
      <c r="H35" s="58" t="s">
        <v>59</v>
      </c>
      <c r="I35" s="77" t="s">
        <v>60</v>
      </c>
      <c r="J35" s="76"/>
      <c r="K35" s="78" t="s">
        <v>61</v>
      </c>
      <c r="L35" s="79" t="s">
        <v>62</v>
      </c>
      <c r="M35" s="79" t="s">
        <v>61</v>
      </c>
      <c r="N35" s="80" t="s">
        <v>62</v>
      </c>
      <c r="P35" s="81"/>
      <c r="Q35" s="81"/>
      <c r="R35" s="81"/>
      <c r="S35" s="76"/>
      <c r="T35" s="104"/>
      <c r="U35" s="81"/>
    </row>
    <row r="36" s="1" customFormat="1" spans="2:21">
      <c r="B36" s="59" t="s">
        <v>63</v>
      </c>
      <c r="C36" s="42" t="s">
        <v>64</v>
      </c>
      <c r="D36" s="42" t="s">
        <v>65</v>
      </c>
      <c r="E36" s="55"/>
      <c r="F36" s="42"/>
      <c r="G36" s="60">
        <v>18.2681</v>
      </c>
      <c r="H36" s="60">
        <f t="shared" ref="H36:H46" si="35">I36-G36</f>
        <v>1.2069</v>
      </c>
      <c r="I36" s="82">
        <v>19.475</v>
      </c>
      <c r="J36" s="81"/>
      <c r="K36" s="83">
        <v>0.86</v>
      </c>
      <c r="L36" s="84">
        <f t="shared" ref="L36:L46" si="36">G36+K36</f>
        <v>19.1281</v>
      </c>
      <c r="M36" s="84">
        <v>0.86</v>
      </c>
      <c r="N36" s="85">
        <v>19.1281</v>
      </c>
      <c r="P36" s="81"/>
      <c r="Q36" s="81"/>
      <c r="R36" s="81"/>
      <c r="S36" s="76"/>
      <c r="T36" s="81"/>
      <c r="U36" s="81"/>
    </row>
    <row r="37" s="1" customFormat="1" spans="2:21">
      <c r="B37" s="59" t="s">
        <v>66</v>
      </c>
      <c r="C37" s="42" t="s">
        <v>67</v>
      </c>
      <c r="D37" s="42" t="s">
        <v>68</v>
      </c>
      <c r="E37" s="55"/>
      <c r="F37" s="42"/>
      <c r="G37" s="60">
        <v>18.2681</v>
      </c>
      <c r="H37" s="60">
        <f t="shared" si="35"/>
        <v>1.2759</v>
      </c>
      <c r="I37" s="82">
        <v>19.544</v>
      </c>
      <c r="J37" s="81"/>
      <c r="K37" s="83">
        <v>0.9</v>
      </c>
      <c r="L37" s="84">
        <f t="shared" si="36"/>
        <v>19.1681</v>
      </c>
      <c r="M37" s="84">
        <v>0.9</v>
      </c>
      <c r="N37" s="85">
        <v>19.1681</v>
      </c>
      <c r="P37" s="81"/>
      <c r="Q37" s="81"/>
      <c r="R37" s="81"/>
      <c r="S37" s="76"/>
      <c r="T37" s="81"/>
      <c r="U37" s="81"/>
    </row>
    <row r="38" s="1" customFormat="1" spans="2:21">
      <c r="B38" s="59" t="s">
        <v>69</v>
      </c>
      <c r="C38" s="42" t="s">
        <v>70</v>
      </c>
      <c r="D38" s="42" t="s">
        <v>71</v>
      </c>
      <c r="E38" s="55"/>
      <c r="F38" s="42"/>
      <c r="G38" s="60">
        <v>15.7374</v>
      </c>
      <c r="H38" s="60">
        <f t="shared" si="35"/>
        <v>1.2501</v>
      </c>
      <c r="I38" s="82">
        <v>16.9875</v>
      </c>
      <c r="J38" s="81"/>
      <c r="K38" s="83">
        <v>0.89</v>
      </c>
      <c r="L38" s="84">
        <f t="shared" si="36"/>
        <v>16.6274</v>
      </c>
      <c r="M38" s="84">
        <v>0.89</v>
      </c>
      <c r="N38" s="85">
        <v>16.6274</v>
      </c>
      <c r="P38" s="81"/>
      <c r="Q38" s="81"/>
      <c r="R38" s="81"/>
      <c r="S38" s="76"/>
      <c r="T38" s="81"/>
      <c r="U38" s="81"/>
    </row>
    <row r="39" s="1" customFormat="1" spans="2:21">
      <c r="B39" s="59" t="s">
        <v>72</v>
      </c>
      <c r="C39" s="42" t="s">
        <v>73</v>
      </c>
      <c r="D39" s="42" t="s">
        <v>74</v>
      </c>
      <c r="E39" s="55"/>
      <c r="F39" s="42"/>
      <c r="G39" s="60">
        <v>5.536868</v>
      </c>
      <c r="H39" s="60">
        <f t="shared" si="35"/>
        <v>0</v>
      </c>
      <c r="I39" s="82">
        <v>5.536868</v>
      </c>
      <c r="J39" s="81"/>
      <c r="K39" s="83"/>
      <c r="L39" s="84">
        <f t="shared" si="36"/>
        <v>5.536868</v>
      </c>
      <c r="M39" s="84"/>
      <c r="N39" s="85">
        <v>5.48</v>
      </c>
      <c r="P39" s="81"/>
      <c r="Q39" s="81"/>
      <c r="R39" s="81"/>
      <c r="S39" s="76"/>
      <c r="T39" s="81"/>
      <c r="U39" s="81"/>
    </row>
    <row r="40" s="1" customFormat="1" spans="2:21">
      <c r="B40" s="59" t="s">
        <v>75</v>
      </c>
      <c r="C40" s="42" t="s">
        <v>76</v>
      </c>
      <c r="D40" s="42" t="s">
        <v>77</v>
      </c>
      <c r="E40" s="55"/>
      <c r="F40" s="42"/>
      <c r="G40" s="60">
        <v>32.3229368</v>
      </c>
      <c r="H40" s="60">
        <f t="shared" si="35"/>
        <v>2.3599632</v>
      </c>
      <c r="I40" s="82">
        <v>34.6829</v>
      </c>
      <c r="J40" s="81"/>
      <c r="K40" s="83">
        <v>1.95</v>
      </c>
      <c r="L40" s="84">
        <f t="shared" si="36"/>
        <v>34.2729368</v>
      </c>
      <c r="M40" s="84">
        <v>1.95</v>
      </c>
      <c r="N40" s="85">
        <v>34.2729368</v>
      </c>
      <c r="P40" s="81"/>
      <c r="Q40" s="81"/>
      <c r="R40" s="81"/>
      <c r="S40" s="76"/>
      <c r="T40" s="81"/>
      <c r="U40" s="81"/>
    </row>
    <row r="41" s="1" customFormat="1" spans="2:21">
      <c r="B41" s="59" t="s">
        <v>78</v>
      </c>
      <c r="C41" s="42" t="s">
        <v>79</v>
      </c>
      <c r="D41" s="42" t="s">
        <v>80</v>
      </c>
      <c r="E41" s="55"/>
      <c r="F41" s="42"/>
      <c r="G41" s="60">
        <v>34.6278828</v>
      </c>
      <c r="H41" s="60">
        <f t="shared" si="35"/>
        <v>1.7546172</v>
      </c>
      <c r="I41" s="82">
        <v>36.3825</v>
      </c>
      <c r="J41" s="81"/>
      <c r="K41" s="83">
        <v>1.69</v>
      </c>
      <c r="L41" s="84">
        <f t="shared" si="36"/>
        <v>36.3178828</v>
      </c>
      <c r="M41" s="84">
        <v>1.3921172</v>
      </c>
      <c r="N41" s="85">
        <v>36.02</v>
      </c>
      <c r="P41" s="81"/>
      <c r="Q41" s="81"/>
      <c r="R41" s="81"/>
      <c r="S41" s="81"/>
      <c r="T41" s="81"/>
      <c r="U41" s="81"/>
    </row>
    <row r="42" s="1" customFormat="1" spans="2:21">
      <c r="B42" s="59" t="s">
        <v>81</v>
      </c>
      <c r="C42" s="42" t="s">
        <v>82</v>
      </c>
      <c r="D42" s="42" t="s">
        <v>83</v>
      </c>
      <c r="E42" s="55"/>
      <c r="F42" s="42"/>
      <c r="G42" s="60">
        <v>18.2681</v>
      </c>
      <c r="H42" s="60">
        <f t="shared" si="35"/>
        <v>1.2759</v>
      </c>
      <c r="I42" s="82">
        <v>19.544</v>
      </c>
      <c r="J42" s="81"/>
      <c r="K42" s="83">
        <v>0.9</v>
      </c>
      <c r="L42" s="84">
        <f t="shared" si="36"/>
        <v>19.1681</v>
      </c>
      <c r="M42" s="84">
        <v>0.9</v>
      </c>
      <c r="N42" s="85">
        <v>19.1681</v>
      </c>
      <c r="P42" s="81"/>
      <c r="Q42" s="81"/>
      <c r="R42" s="81"/>
      <c r="S42" s="76"/>
      <c r="T42" s="81"/>
      <c r="U42" s="81"/>
    </row>
    <row r="43" s="1" customFormat="1" spans="2:21">
      <c r="B43" s="59" t="s">
        <v>84</v>
      </c>
      <c r="C43" s="42" t="s">
        <v>85</v>
      </c>
      <c r="D43" s="42" t="s">
        <v>86</v>
      </c>
      <c r="E43" s="55"/>
      <c r="F43" s="42"/>
      <c r="G43" s="60">
        <v>22.626341</v>
      </c>
      <c r="H43" s="60">
        <f t="shared" si="35"/>
        <v>0.736659</v>
      </c>
      <c r="I43" s="82">
        <v>23.363</v>
      </c>
      <c r="J43" s="81"/>
      <c r="K43" s="83">
        <v>0.69</v>
      </c>
      <c r="L43" s="84">
        <f t="shared" si="36"/>
        <v>23.316341</v>
      </c>
      <c r="M43" s="84">
        <v>0.503658999999998</v>
      </c>
      <c r="N43" s="86">
        <v>23.13</v>
      </c>
      <c r="P43" s="81"/>
      <c r="Q43" s="81"/>
      <c r="R43" s="81"/>
      <c r="S43" s="76"/>
      <c r="T43" s="81"/>
      <c r="U43" s="81"/>
    </row>
    <row r="44" s="1" customFormat="1" spans="2:21">
      <c r="B44" s="61" t="s">
        <v>87</v>
      </c>
      <c r="C44" s="42" t="s">
        <v>88</v>
      </c>
      <c r="D44" s="42" t="s">
        <v>89</v>
      </c>
      <c r="E44" s="55"/>
      <c r="F44" s="42"/>
      <c r="G44" s="60">
        <v>38.243296</v>
      </c>
      <c r="H44" s="60">
        <f t="shared" si="35"/>
        <v>0.460003999999998</v>
      </c>
      <c r="I44" s="82">
        <v>38.7033</v>
      </c>
      <c r="J44" s="81"/>
      <c r="K44" s="83">
        <v>0.46</v>
      </c>
      <c r="L44" s="84">
        <f t="shared" si="36"/>
        <v>38.703296</v>
      </c>
      <c r="M44" s="84">
        <v>0.07</v>
      </c>
      <c r="N44" s="86">
        <v>38.31</v>
      </c>
      <c r="P44" s="81"/>
      <c r="Q44" s="81"/>
      <c r="R44" s="81"/>
      <c r="S44" s="76"/>
      <c r="T44" s="81"/>
      <c r="U44" s="81"/>
    </row>
    <row r="45" s="1" customFormat="1" spans="2:21">
      <c r="B45" s="59" t="s">
        <v>90</v>
      </c>
      <c r="C45" s="42" t="s">
        <v>91</v>
      </c>
      <c r="D45" s="42" t="s">
        <v>92</v>
      </c>
      <c r="E45" s="55"/>
      <c r="F45" s="42"/>
      <c r="G45" s="60">
        <v>45.918989</v>
      </c>
      <c r="H45" s="60">
        <f t="shared" si="35"/>
        <v>2.423011</v>
      </c>
      <c r="I45" s="82">
        <v>48.342</v>
      </c>
      <c r="J45" s="81"/>
      <c r="K45" s="83">
        <v>2.12</v>
      </c>
      <c r="L45" s="84">
        <f t="shared" si="36"/>
        <v>48.038989</v>
      </c>
      <c r="M45" s="84">
        <v>1.941011</v>
      </c>
      <c r="N45" s="86">
        <v>47.86</v>
      </c>
      <c r="P45" s="81"/>
      <c r="Q45" s="81"/>
      <c r="R45" s="81"/>
      <c r="S45" s="76"/>
      <c r="T45" s="81"/>
      <c r="U45" s="81"/>
    </row>
    <row r="46" s="1" customFormat="1" ht="14.25" spans="2:21">
      <c r="B46" s="62" t="s">
        <v>93</v>
      </c>
      <c r="C46" s="63" t="s">
        <v>94</v>
      </c>
      <c r="D46" s="63" t="s">
        <v>95</v>
      </c>
      <c r="E46" s="64"/>
      <c r="F46" s="65"/>
      <c r="G46" s="66">
        <v>44.486664</v>
      </c>
      <c r="H46" s="66">
        <f t="shared" si="35"/>
        <v>2.441036</v>
      </c>
      <c r="I46" s="87">
        <v>46.9277</v>
      </c>
      <c r="J46" s="81"/>
      <c r="K46" s="88">
        <v>2.13</v>
      </c>
      <c r="L46" s="89">
        <f t="shared" si="36"/>
        <v>46.616664</v>
      </c>
      <c r="M46" s="89">
        <v>1.973336</v>
      </c>
      <c r="N46" s="90">
        <v>46.46</v>
      </c>
      <c r="P46" s="81"/>
      <c r="Q46" s="81"/>
      <c r="R46" s="81"/>
      <c r="S46" s="76"/>
      <c r="T46" s="81"/>
      <c r="U46" s="81"/>
    </row>
    <row r="47" s="1" customFormat="1" spans="10:21">
      <c r="J47" s="81"/>
      <c r="K47" s="81"/>
      <c r="L47" s="91"/>
      <c r="M47" s="81"/>
      <c r="N47" s="81"/>
      <c r="P47" s="76"/>
      <c r="Q47" s="76"/>
      <c r="R47" s="76"/>
      <c r="S47" s="76"/>
      <c r="T47" s="76"/>
      <c r="U47" s="76"/>
    </row>
    <row r="48" s="1" customFormat="1" spans="10:21">
      <c r="J48" s="76"/>
      <c r="K48" s="76"/>
      <c r="P48" s="76"/>
      <c r="Q48" s="76"/>
      <c r="R48" s="76"/>
      <c r="S48" s="76"/>
      <c r="T48" s="76"/>
      <c r="U48" s="76"/>
    </row>
    <row r="49" s="1" customFormat="1" ht="14.25" spans="16:21">
      <c r="P49" s="76"/>
      <c r="Q49" s="76"/>
      <c r="R49" s="76"/>
      <c r="S49" s="76"/>
      <c r="T49" s="76"/>
      <c r="U49" s="76"/>
    </row>
    <row r="50" s="1" customFormat="1" ht="26" customHeight="1" spans="12:21">
      <c r="L50" s="57" t="s">
        <v>96</v>
      </c>
      <c r="M50" s="58"/>
      <c r="N50" s="58"/>
      <c r="O50" s="77"/>
      <c r="P50" s="76"/>
      <c r="Q50" s="76"/>
      <c r="R50" s="76"/>
      <c r="S50" s="76"/>
      <c r="T50" s="76"/>
      <c r="U50" s="76"/>
    </row>
    <row r="51" s="1" customFormat="1" ht="37" customHeight="1" spans="2:15">
      <c r="B51" s="67" t="s">
        <v>97</v>
      </c>
      <c r="C51" s="68"/>
      <c r="D51" s="68"/>
      <c r="E51" s="68"/>
      <c r="F51" s="68"/>
      <c r="G51" s="69" t="s">
        <v>98</v>
      </c>
      <c r="H51" s="58" t="s">
        <v>99</v>
      </c>
      <c r="I51" s="58" t="s">
        <v>100</v>
      </c>
      <c r="J51" s="77" t="s">
        <v>47</v>
      </c>
      <c r="L51" s="92" t="s">
        <v>101</v>
      </c>
      <c r="M51" s="79" t="s">
        <v>102</v>
      </c>
      <c r="N51" s="79" t="s">
        <v>103</v>
      </c>
      <c r="O51" s="80" t="s">
        <v>104</v>
      </c>
    </row>
    <row r="52" s="1" customFormat="1" spans="2:15">
      <c r="B52" s="59" t="s">
        <v>63</v>
      </c>
      <c r="C52" s="42" t="s">
        <v>64</v>
      </c>
      <c r="D52" s="42" t="s">
        <v>65</v>
      </c>
      <c r="E52" s="55"/>
      <c r="F52" s="70"/>
      <c r="G52" s="39">
        <v>18.65</v>
      </c>
      <c r="H52" s="39">
        <v>0.77</v>
      </c>
      <c r="I52" s="39">
        <v>0.46</v>
      </c>
      <c r="J52" s="93">
        <f t="shared" ref="J52:J62" si="37">G52+H52+I52</f>
        <v>19.88</v>
      </c>
      <c r="L52" s="83">
        <v>19.88</v>
      </c>
      <c r="M52" s="84">
        <v>19.1281</v>
      </c>
      <c r="N52" s="84">
        <f t="shared" ref="N52:N62" si="38">L52-M52</f>
        <v>0.751899999999999</v>
      </c>
      <c r="O52" s="94">
        <f t="shared" ref="O52:O62" si="39">(N52/L52)*100%</f>
        <v>0.0378219315895372</v>
      </c>
    </row>
    <row r="53" s="1" customFormat="1" spans="2:15">
      <c r="B53" s="59" t="s">
        <v>66</v>
      </c>
      <c r="C53" s="42" t="s">
        <v>67</v>
      </c>
      <c r="D53" s="42" t="s">
        <v>68</v>
      </c>
      <c r="E53" s="55"/>
      <c r="F53" s="70"/>
      <c r="G53" s="39">
        <v>18.74</v>
      </c>
      <c r="H53" s="39">
        <v>0.77</v>
      </c>
      <c r="I53" s="39">
        <v>0.46</v>
      </c>
      <c r="J53" s="93">
        <f t="shared" si="37"/>
        <v>19.97</v>
      </c>
      <c r="L53" s="83">
        <v>19.97</v>
      </c>
      <c r="M53" s="84">
        <v>19.1681</v>
      </c>
      <c r="N53" s="84">
        <f t="shared" si="38"/>
        <v>0.8019</v>
      </c>
      <c r="O53" s="94">
        <f t="shared" si="39"/>
        <v>0.0401552328492739</v>
      </c>
    </row>
    <row r="54" s="1" customFormat="1" spans="2:15">
      <c r="B54" s="59" t="s">
        <v>69</v>
      </c>
      <c r="C54" s="42" t="s">
        <v>70</v>
      </c>
      <c r="D54" s="42" t="s">
        <v>71</v>
      </c>
      <c r="E54" s="55"/>
      <c r="F54" s="70"/>
      <c r="G54" s="39">
        <v>15.56</v>
      </c>
      <c r="H54" s="39">
        <v>0.58</v>
      </c>
      <c r="I54" s="39">
        <v>0.368</v>
      </c>
      <c r="J54" s="93">
        <f t="shared" si="37"/>
        <v>16.508</v>
      </c>
      <c r="L54" s="83">
        <v>16.508</v>
      </c>
      <c r="M54" s="84">
        <v>16.6274</v>
      </c>
      <c r="N54" s="95">
        <f t="shared" si="38"/>
        <v>-0.119400000000002</v>
      </c>
      <c r="O54" s="96">
        <f t="shared" si="39"/>
        <v>-0.00723285679670477</v>
      </c>
    </row>
    <row r="55" s="1" customFormat="1" spans="2:15">
      <c r="B55" s="59" t="s">
        <v>72</v>
      </c>
      <c r="C55" s="42" t="s">
        <v>73</v>
      </c>
      <c r="D55" s="42" t="s">
        <v>74</v>
      </c>
      <c r="E55" s="55"/>
      <c r="F55" s="70"/>
      <c r="G55" s="39">
        <v>7.75</v>
      </c>
      <c r="H55" s="39"/>
      <c r="I55" s="39"/>
      <c r="J55" s="93">
        <f t="shared" si="37"/>
        <v>7.75</v>
      </c>
      <c r="L55" s="83">
        <v>7.75</v>
      </c>
      <c r="M55" s="84">
        <v>5.48</v>
      </c>
      <c r="N55" s="84">
        <f t="shared" si="38"/>
        <v>2.27</v>
      </c>
      <c r="O55" s="94">
        <f t="shared" si="39"/>
        <v>0.292903225806452</v>
      </c>
    </row>
    <row r="56" s="1" customFormat="1" spans="2:15">
      <c r="B56" s="59" t="s">
        <v>75</v>
      </c>
      <c r="C56" s="42" t="s">
        <v>76</v>
      </c>
      <c r="D56" s="42" t="s">
        <v>77</v>
      </c>
      <c r="E56" s="55"/>
      <c r="F56" s="70"/>
      <c r="G56" s="39">
        <v>35.1</v>
      </c>
      <c r="H56" s="39">
        <v>1.42</v>
      </c>
      <c r="I56" s="39">
        <v>0.65</v>
      </c>
      <c r="J56" s="93">
        <f t="shared" si="37"/>
        <v>37.17</v>
      </c>
      <c r="L56" s="83">
        <v>37.17</v>
      </c>
      <c r="M56" s="84">
        <v>34.2729368</v>
      </c>
      <c r="N56" s="84">
        <f t="shared" si="38"/>
        <v>2.89706320000001</v>
      </c>
      <c r="O56" s="94">
        <f t="shared" si="39"/>
        <v>0.0779408985741191</v>
      </c>
    </row>
    <row r="57" s="1" customFormat="1" spans="2:15">
      <c r="B57" s="59" t="s">
        <v>78</v>
      </c>
      <c r="C57" s="42" t="s">
        <v>79</v>
      </c>
      <c r="D57" s="42" t="s">
        <v>80</v>
      </c>
      <c r="E57" s="55"/>
      <c r="F57" s="70"/>
      <c r="G57" s="39">
        <v>42.94</v>
      </c>
      <c r="H57" s="39">
        <v>1.38</v>
      </c>
      <c r="I57" s="97">
        <v>0.59</v>
      </c>
      <c r="J57" s="93">
        <f t="shared" si="37"/>
        <v>44.91</v>
      </c>
      <c r="L57" s="83">
        <v>44.91</v>
      </c>
      <c r="M57" s="84">
        <v>36.02</v>
      </c>
      <c r="N57" s="84">
        <f t="shared" si="38"/>
        <v>8.88999999999999</v>
      </c>
      <c r="O57" s="94">
        <f t="shared" si="39"/>
        <v>0.1979514584725</v>
      </c>
    </row>
    <row r="58" s="1" customFormat="1" spans="2:15">
      <c r="B58" s="59" t="s">
        <v>81</v>
      </c>
      <c r="C58" s="42" t="s">
        <v>82</v>
      </c>
      <c r="D58" s="42" t="s">
        <v>83</v>
      </c>
      <c r="E58" s="55"/>
      <c r="F58" s="70"/>
      <c r="G58" s="39">
        <v>18.64</v>
      </c>
      <c r="H58" s="39">
        <v>0.77</v>
      </c>
      <c r="I58" s="39">
        <v>0.46</v>
      </c>
      <c r="J58" s="93">
        <f t="shared" si="37"/>
        <v>19.87</v>
      </c>
      <c r="L58" s="83">
        <v>19.87</v>
      </c>
      <c r="M58" s="84">
        <v>19.1681</v>
      </c>
      <c r="N58" s="84">
        <f t="shared" si="38"/>
        <v>0.701900000000002</v>
      </c>
      <c r="O58" s="94">
        <f t="shared" si="39"/>
        <v>0.0353246099647711</v>
      </c>
    </row>
    <row r="59" s="1" customFormat="1" spans="2:15">
      <c r="B59" s="59" t="s">
        <v>84</v>
      </c>
      <c r="C59" s="42" t="s">
        <v>85</v>
      </c>
      <c r="D59" s="42" t="s">
        <v>86</v>
      </c>
      <c r="E59" s="55"/>
      <c r="F59" s="70"/>
      <c r="G59" s="39">
        <v>23.14</v>
      </c>
      <c r="H59" s="39">
        <v>0.42</v>
      </c>
      <c r="I59" s="39">
        <v>0.35</v>
      </c>
      <c r="J59" s="93">
        <f t="shared" si="37"/>
        <v>23.91</v>
      </c>
      <c r="L59" s="83">
        <v>23.91</v>
      </c>
      <c r="M59" s="84">
        <v>23.13</v>
      </c>
      <c r="N59" s="84">
        <f t="shared" si="38"/>
        <v>0.780000000000001</v>
      </c>
      <c r="O59" s="94">
        <f t="shared" si="39"/>
        <v>0.0326223337515684</v>
      </c>
    </row>
    <row r="60" s="1" customFormat="1" spans="2:15">
      <c r="B60" s="61" t="s">
        <v>87</v>
      </c>
      <c r="C60" s="42" t="s">
        <v>88</v>
      </c>
      <c r="D60" s="42" t="s">
        <v>89</v>
      </c>
      <c r="E60" s="55"/>
      <c r="F60" s="70"/>
      <c r="G60" s="39">
        <v>41.12</v>
      </c>
      <c r="H60" s="39">
        <v>0.75</v>
      </c>
      <c r="I60" s="39">
        <v>0.23</v>
      </c>
      <c r="J60" s="93">
        <f t="shared" si="37"/>
        <v>42.1</v>
      </c>
      <c r="L60" s="83">
        <v>42.1</v>
      </c>
      <c r="M60" s="84">
        <v>38.31</v>
      </c>
      <c r="N60" s="84">
        <f t="shared" si="38"/>
        <v>3.79</v>
      </c>
      <c r="O60" s="94">
        <f t="shared" si="39"/>
        <v>0.0900237529691211</v>
      </c>
    </row>
    <row r="61" s="1" customFormat="1" spans="2:15">
      <c r="B61" s="59" t="s">
        <v>90</v>
      </c>
      <c r="C61" s="42" t="s">
        <v>91</v>
      </c>
      <c r="D61" s="42" t="s">
        <v>92</v>
      </c>
      <c r="E61" s="55"/>
      <c r="F61" s="70"/>
      <c r="G61" s="39">
        <v>45.16</v>
      </c>
      <c r="H61" s="39">
        <v>1.97</v>
      </c>
      <c r="I61" s="39">
        <v>0.72</v>
      </c>
      <c r="J61" s="93">
        <f t="shared" si="37"/>
        <v>47.85</v>
      </c>
      <c r="L61" s="83">
        <v>47.85</v>
      </c>
      <c r="M61" s="84">
        <v>47.86</v>
      </c>
      <c r="N61" s="95">
        <f t="shared" si="38"/>
        <v>-0.00999999999999801</v>
      </c>
      <c r="O61" s="96">
        <f t="shared" si="39"/>
        <v>-0.000208986415882926</v>
      </c>
    </row>
    <row r="62" s="1" customFormat="1" ht="14.25" spans="2:15">
      <c r="B62" s="62" t="s">
        <v>93</v>
      </c>
      <c r="C62" s="63" t="s">
        <v>94</v>
      </c>
      <c r="D62" s="63" t="s">
        <v>95</v>
      </c>
      <c r="E62" s="64"/>
      <c r="F62" s="71"/>
      <c r="G62" s="72">
        <v>49.36</v>
      </c>
      <c r="H62" s="72">
        <v>1.67</v>
      </c>
      <c r="I62" s="72">
        <v>0.69</v>
      </c>
      <c r="J62" s="98">
        <f t="shared" si="37"/>
        <v>51.72</v>
      </c>
      <c r="L62" s="88">
        <v>51.72</v>
      </c>
      <c r="M62" s="89">
        <v>46.46</v>
      </c>
      <c r="N62" s="89">
        <f t="shared" si="38"/>
        <v>5.26</v>
      </c>
      <c r="O62" s="99">
        <f t="shared" si="39"/>
        <v>0.101701469450889</v>
      </c>
    </row>
    <row r="69" s="1" customFormat="1" spans="7:7">
      <c r="G69" s="1" t="s">
        <v>60</v>
      </c>
    </row>
    <row r="70" s="1" customFormat="1" spans="7:7">
      <c r="G70" s="1">
        <v>19.475</v>
      </c>
    </row>
    <row r="71" s="1" customFormat="1" spans="7:7">
      <c r="G71" s="1">
        <v>19.544</v>
      </c>
    </row>
    <row r="72" s="1" customFormat="1" spans="7:7">
      <c r="G72" s="1">
        <v>16.9875</v>
      </c>
    </row>
    <row r="73" s="1" customFormat="1" spans="7:7">
      <c r="G73" s="1">
        <v>5.536868</v>
      </c>
    </row>
    <row r="74" s="1" customFormat="1" spans="7:7">
      <c r="G74" s="1">
        <v>34.6829</v>
      </c>
    </row>
    <row r="75" s="1" customFormat="1" spans="7:7">
      <c r="G75" s="1">
        <v>36.3825</v>
      </c>
    </row>
    <row r="76" s="1" customFormat="1" spans="7:7">
      <c r="G76" s="1">
        <v>19.544</v>
      </c>
    </row>
    <row r="77" s="1" customFormat="1" spans="7:7">
      <c r="G77" s="1">
        <v>23.363</v>
      </c>
    </row>
    <row r="78" s="1" customFormat="1" spans="7:7">
      <c r="G78" s="1">
        <v>38.8033</v>
      </c>
    </row>
    <row r="79" s="1" customFormat="1" spans="7:7">
      <c r="G79" s="1">
        <v>48.342</v>
      </c>
    </row>
    <row r="80" s="1" customFormat="1" spans="7:7">
      <c r="G80" s="1">
        <v>46.9277</v>
      </c>
    </row>
  </sheetData>
  <mergeCells count="18">
    <mergeCell ref="A1:AC1"/>
    <mergeCell ref="A2:AC2"/>
    <mergeCell ref="F3:R3"/>
    <mergeCell ref="F4:R4"/>
    <mergeCell ref="K34:L34"/>
    <mergeCell ref="M34:N34"/>
    <mergeCell ref="B35:F35"/>
    <mergeCell ref="L50:O50"/>
    <mergeCell ref="B51:F51"/>
    <mergeCell ref="A3:A5"/>
    <mergeCell ref="B3:B5"/>
    <mergeCell ref="B6:B7"/>
    <mergeCell ref="B17:B22"/>
    <mergeCell ref="C3:C5"/>
    <mergeCell ref="D3:D5"/>
    <mergeCell ref="E3:E5"/>
    <mergeCell ref="AB3:AB5"/>
    <mergeCell ref="AC3:A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2021-08-19T07:12:00Z</dcterms:created>
  <dcterms:modified xsi:type="dcterms:W3CDTF">2021-08-19T07:29:06Z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B62C3B0622B84131A6CC49E439D006A7</vt:lpwstr>
  </property>
  <property fmtid="{D5CDD505-2E9C-101B-9397-08002B2CF9AE}" pid="3" name="KSOProductBuildVer">
    <vt:lpwstr>2052-11.1.0.10700</vt:lpwstr>
  </property>
</Properties>
</file>