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劳务费" sheetId="5" r:id="rId1"/>
    <sheet name="黄骅劳务" sheetId="3" state="hidden" r:id="rId2"/>
    <sheet name="奖罚" sheetId="4" r:id="rId3"/>
  </sheets>
  <definedNames>
    <definedName name="_xlnm._FilterDatabase" localSheetId="0" hidden="1">劳务费!$A$2:$Q$15</definedName>
    <definedName name="_xlnm._FilterDatabase" localSheetId="1" hidden="1">黄骅劳务!$A$1:$U$48</definedName>
    <definedName name="_xlnm.Print_Area" localSheetId="0">劳务费!$A$1:$P$29</definedName>
    <definedName name="_xlnm.Print_Titles" localSheetId="1">黄骅劳务!$1:$2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<sst xmlns="http://schemas.openxmlformats.org/spreadsheetml/2006/main" count="255" uniqueCount="132">
  <si>
    <t>众智鑫成劳务公司2021年07月份工人工资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</si>
  <si>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</si>
  <si>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</si>
  <si>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</si>
  <si>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</si>
  <si>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</si>
  <si>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</si>
  <si>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</si>
  <si>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</si>
  <si>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</si>
  <si>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</si>
  <si>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</si>
  <si>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</si>
  <si>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</si>
  <si>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</si>
  <si>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</si>
  <si>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</si>
  <si>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发泡车间</t>
  </si>
  <si>
    <t>王海涛</t>
  </si>
  <si>
    <t>2021-03-10</t>
  </si>
  <si>
    <t>绩效奖惩</t>
  </si>
  <si>
    <t>田金梅</t>
  </si>
  <si>
    <t>2020-04-03</t>
  </si>
  <si>
    <t>魏福杰</t>
  </si>
  <si>
    <t>2020-03-12</t>
  </si>
  <si>
    <t>于海旺</t>
  </si>
  <si>
    <t>2020-3-30</t>
  </si>
  <si>
    <t>于俊焕</t>
  </si>
  <si>
    <t>2020-04-15</t>
  </si>
  <si>
    <t>孙秋生</t>
  </si>
  <si>
    <t>2020-10-13</t>
  </si>
  <si>
    <t>胡馨月</t>
  </si>
  <si>
    <t>2021-4-23</t>
  </si>
  <si>
    <t>绩效奖惩、夏季工服</t>
  </si>
  <si>
    <t>缝纫车间</t>
  </si>
  <si>
    <t>彭洪香</t>
  </si>
  <si>
    <t>2019-10-04</t>
  </si>
  <si>
    <t>任苏玲</t>
  </si>
  <si>
    <t>2019-09-20</t>
  </si>
  <si>
    <t>骨架组装</t>
  </si>
  <si>
    <t>徐富祥</t>
  </si>
  <si>
    <t>徐旭</t>
  </si>
  <si>
    <t>焊接车间</t>
  </si>
  <si>
    <t>姜砚田</t>
  </si>
  <si>
    <t>2021-4-14</t>
  </si>
  <si>
    <t>车费补贴</t>
  </si>
  <si>
    <t>组装车间</t>
  </si>
  <si>
    <t>王彦华</t>
  </si>
  <si>
    <t>0</t>
  </si>
  <si>
    <t>张俊霞</t>
  </si>
  <si>
    <t>赵斌</t>
  </si>
  <si>
    <t>吕永昌</t>
  </si>
  <si>
    <t>扣夏季1套，秋季1套</t>
  </si>
  <si>
    <t>李策</t>
  </si>
  <si>
    <t>潘红梅</t>
  </si>
  <si>
    <t>注塑车间</t>
  </si>
  <si>
    <t>林丽香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</si>
  <si>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</si>
  <si>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</si>
  <si>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</si>
  <si>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</si>
  <si>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</si>
  <si>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</si>
  <si>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</si>
  <si>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</si>
  <si>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</si>
  <si>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</si>
  <si>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</si>
  <si>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</si>
  <si>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</si>
  <si>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</si>
  <si>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</si>
  <si>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</si>
  <si>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</si>
  <si>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</si>
  <si>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</si>
  <si>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</si>
  <si>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</si>
  <si>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</si>
  <si>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</si>
  <si>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</si>
  <si>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</si>
  <si>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朱希洪</t>
  </si>
  <si>
    <t>许衍明</t>
  </si>
  <si>
    <t>组装2班</t>
  </si>
  <si>
    <t>组装工</t>
  </si>
  <si>
    <t>宋连俊</t>
  </si>
  <si>
    <t>庞其鑫</t>
  </si>
  <si>
    <t>缝纫</t>
  </si>
  <si>
    <t>发泡</t>
  </si>
  <si>
    <t>崔宪晶</t>
  </si>
  <si>
    <t>2020-08-19</t>
  </si>
  <si>
    <t>何文皓</t>
  </si>
  <si>
    <t>2020-08-28</t>
  </si>
  <si>
    <t>郑守佳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</si>
  <si>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</si>
  <si>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</si>
  <si>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</si>
  <si>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</si>
  <si>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</si>
  <si>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</si>
  <si>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</si>
  <si>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</si>
  <si>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</si>
  <si>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</si>
  <si>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</si>
  <si>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</si>
  <si>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</si>
  <si>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</si>
  <si>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</si>
  <si>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</si>
  <si>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</si>
  <si>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</si>
  <si>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</si>
  <si>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</si>
  <si>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</si>
  <si>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</si>
  <si>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</si>
  <si>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</si>
  <si>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</si>
  <si>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</si>
  <si>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</si>
  <si>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</si>
  <si>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</si>
  <si>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</si>
  <si>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</si>
  <si>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</si>
  <si>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</si>
  <si>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</si>
  <si>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</si>
  <si>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正的是扣的，负的是奖的</t>
  </si>
  <si>
    <t>视觉事业部奖惩明细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</si>
</sst>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1" formatCode="_ * #,##0_ ;_ * \-#,##0_ ;_ * &quot;-&quot;_ ;_ @_ "/>
    <numFmt numFmtId="178" formatCode="yyyy/m/d;@"/>
  </numFmts>
  <fonts count="4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9" fillId="21" borderId="12" applyNumberFormat="0" applyAlignment="0" applyProtection="0">
      <alignment vertical="center"/>
    </xf>
    <xf numFmtId="0" fontId="37" fillId="21" borderId="7" applyNumberFormat="0" applyAlignment="0" applyProtection="0">
      <alignment vertical="center"/>
    </xf>
    <xf numFmtId="0" fontId="41" fillId="27" borderId="13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4" fontId="7" fillId="0" borderId="0" xfId="0" applyNumberFormat="1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7" fontId="19" fillId="0" borderId="6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31</xdr:row>
      <xdr:rowOff>0</xdr:rowOff>
    </xdr:from>
    <xdr:to>
      <xdr:col>3</xdr:col>
      <xdr:colOff>95250</xdr:colOff>
      <xdr:row>32</xdr:row>
      <xdr:rowOff>0</xdr:rowOff>
    </xdr:to>
    <xdr:sp>
      <xdr:nvSpPr>
        <xdr:cNvPr id="2" name="Text Box 2"/>
        <xdr:cNvSpPr txBox="1"/>
      </xdr:nvSpPr>
      <xdr:spPr>
        <a:xfrm>
          <a:off x="2066925" y="617029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32</xdr:row>
      <xdr:rowOff>0</xdr:rowOff>
    </xdr:from>
    <xdr:to>
      <xdr:col>3</xdr:col>
      <xdr:colOff>95250</xdr:colOff>
      <xdr:row>33</xdr:row>
      <xdr:rowOff>0</xdr:rowOff>
    </xdr:to>
    <xdr:sp>
      <xdr:nvSpPr>
        <xdr:cNvPr id="3" name="Text Box 2"/>
        <xdr:cNvSpPr txBox="1"/>
      </xdr:nvSpPr>
      <xdr:spPr>
        <a:xfrm>
          <a:off x="2066925" y="634174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33</xdr:row>
      <xdr:rowOff>0</xdr:rowOff>
    </xdr:from>
    <xdr:to>
      <xdr:col>3</xdr:col>
      <xdr:colOff>95250</xdr:colOff>
      <xdr:row>34</xdr:row>
      <xdr:rowOff>0</xdr:rowOff>
    </xdr:to>
    <xdr:sp>
      <xdr:nvSpPr>
        <xdr:cNvPr id="4" name="Text Box 2"/>
        <xdr:cNvSpPr txBox="1"/>
      </xdr:nvSpPr>
      <xdr:spPr>
        <a:xfrm>
          <a:off x="2066925" y="651319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33</xdr:row>
      <xdr:rowOff>0</xdr:rowOff>
    </xdr:from>
    <xdr:to>
      <xdr:col>3</xdr:col>
      <xdr:colOff>95250</xdr:colOff>
      <xdr:row>34</xdr:row>
      <xdr:rowOff>0</xdr:rowOff>
    </xdr:to>
    <xdr:sp>
      <xdr:nvSpPr>
        <xdr:cNvPr id="5" name="Text Box 2"/>
        <xdr:cNvSpPr txBox="1"/>
      </xdr:nvSpPr>
      <xdr:spPr>
        <a:xfrm>
          <a:off x="2066925" y="651319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S19" sqref="S19"/>
    </sheetView>
  </sheetViews>
  <sheetFormatPr defaultColWidth="9" defaultRowHeight="13.5"/>
  <cols>
    <col min="1" max="2" width="9" style="45"/>
    <col min="3" max="3" width="8.875" style="45"/>
    <col min="4" max="4" width="17.25" style="45"/>
    <col min="5" max="5" width="11" style="45" customWidth="1"/>
    <col min="6" max="7" width="9" style="45"/>
    <col min="8" max="8" width="9.25" style="46"/>
    <col min="9" max="11" width="9" style="45"/>
    <col min="12" max="12" width="9.375" style="47"/>
    <col min="13" max="13" width="10.375" style="47"/>
    <col min="14" max="14" width="9" style="45"/>
    <col min="15" max="15" width="10.375" style="47"/>
    <col min="16" max="16" width="24.125" style="45" customWidth="1"/>
    <col min="17" max="17" width="12.625" style="44"/>
    <col min="18" max="16384" width="9" style="44"/>
  </cols>
  <sheetData>
    <row r="1" ht="14.25" spans="1:16">
      <c r="A1" s="48" t="s">
        <v>0</v>
      </c>
      <c r="B1" s="48"/>
      <c r="C1" s="49"/>
      <c r="D1" s="49"/>
      <c r="E1" s="49"/>
      <c r="F1" s="49"/>
      <c r="G1" s="49"/>
      <c r="H1" s="50"/>
      <c r="I1" s="49"/>
      <c r="J1" s="49"/>
      <c r="K1" s="49"/>
      <c r="L1" s="75"/>
      <c r="M1" s="75"/>
      <c r="N1" s="49"/>
      <c r="O1" s="75"/>
      <c r="P1" s="49"/>
    </row>
    <row r="2" spans="1:1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76" t="s">
        <v>12</v>
      </c>
      <c r="M2" s="76" t="s">
        <v>13</v>
      </c>
      <c r="N2" s="51" t="s">
        <v>14</v>
      </c>
      <c r="O2" s="76" t="s">
        <v>15</v>
      </c>
      <c r="P2" s="51" t="s">
        <v>16</v>
      </c>
    </row>
    <row r="3" ht="16.5" spans="1:16">
      <c r="A3" s="52">
        <f>ROW()-2</f>
        <v>1</v>
      </c>
      <c r="B3" s="53"/>
      <c r="C3" s="54" t="s">
        <v>17</v>
      </c>
      <c r="D3" s="54" t="s">
        <v>18</v>
      </c>
      <c r="E3" s="55" t="s">
        <v>19</v>
      </c>
      <c r="F3" s="56">
        <v>12.5</v>
      </c>
      <c r="G3" s="56">
        <v>136.5</v>
      </c>
      <c r="H3" s="56">
        <v>18</v>
      </c>
      <c r="I3" s="77"/>
      <c r="J3" s="77"/>
      <c r="K3" s="77"/>
      <c r="L3" s="56">
        <v>100</v>
      </c>
      <c r="M3" s="56">
        <f t="shared" ref="M3:M15" si="0">H3*(G3-I3-J3)+15*I3+H3*0.8*J3+K3-L3</f>
        <v>2357</v>
      </c>
      <c r="N3" s="56">
        <f t="shared" ref="N3:N15" si="1">F3*5</f>
        <v>62.5</v>
      </c>
      <c r="O3" s="56">
        <f t="shared" ref="O3:O15" si="2">M3+N3</f>
        <v>2419.5</v>
      </c>
      <c r="P3" s="39" t="s">
        <v>20</v>
      </c>
    </row>
    <row r="4" ht="16.5" spans="1:16">
      <c r="A4" s="52">
        <f>ROW()-2</f>
        <v>2</v>
      </c>
      <c r="B4" s="53"/>
      <c r="C4" s="54" t="s">
        <v>17</v>
      </c>
      <c r="D4" s="54" t="s">
        <v>21</v>
      </c>
      <c r="E4" s="55" t="s">
        <v>22</v>
      </c>
      <c r="F4" s="56">
        <v>13.5</v>
      </c>
      <c r="G4" s="56">
        <v>144</v>
      </c>
      <c r="H4" s="56">
        <v>18</v>
      </c>
      <c r="I4" s="78"/>
      <c r="J4" s="78"/>
      <c r="K4" s="78"/>
      <c r="L4" s="56">
        <v>100</v>
      </c>
      <c r="M4" s="56">
        <f t="shared" si="0"/>
        <v>2492</v>
      </c>
      <c r="N4" s="56">
        <f t="shared" si="1"/>
        <v>67.5</v>
      </c>
      <c r="O4" s="56">
        <f t="shared" si="2"/>
        <v>2559.5</v>
      </c>
      <c r="P4" s="39" t="s">
        <v>20</v>
      </c>
    </row>
    <row r="5" ht="16.5" spans="1:16">
      <c r="A5" s="52">
        <f>ROW()-2</f>
        <v>3</v>
      </c>
      <c r="B5" s="53"/>
      <c r="C5" s="54" t="s">
        <v>17</v>
      </c>
      <c r="D5" s="54" t="s">
        <v>23</v>
      </c>
      <c r="E5" s="55" t="s">
        <v>24</v>
      </c>
      <c r="F5" s="56">
        <v>25</v>
      </c>
      <c r="G5" s="56">
        <v>265</v>
      </c>
      <c r="H5" s="56">
        <v>18</v>
      </c>
      <c r="I5" s="78"/>
      <c r="J5" s="78"/>
      <c r="K5" s="78"/>
      <c r="L5" s="56">
        <v>-75</v>
      </c>
      <c r="M5" s="56">
        <f t="shared" si="0"/>
        <v>4845</v>
      </c>
      <c r="N5" s="56">
        <f t="shared" si="1"/>
        <v>125</v>
      </c>
      <c r="O5" s="56">
        <f t="shared" si="2"/>
        <v>4970</v>
      </c>
      <c r="P5" s="39" t="s">
        <v>20</v>
      </c>
    </row>
    <row r="6" ht="16.5" spans="1:16">
      <c r="A6" s="52">
        <f>ROW()-2</f>
        <v>4</v>
      </c>
      <c r="B6" s="53"/>
      <c r="C6" s="54" t="s">
        <v>17</v>
      </c>
      <c r="D6" s="54" t="s">
        <v>25</v>
      </c>
      <c r="E6" s="55" t="s">
        <v>26</v>
      </c>
      <c r="F6" s="56">
        <v>6.5</v>
      </c>
      <c r="G6" s="56">
        <v>67.5</v>
      </c>
      <c r="H6" s="56">
        <v>18</v>
      </c>
      <c r="I6" s="79"/>
      <c r="J6" s="78"/>
      <c r="K6" s="78"/>
      <c r="L6" s="56">
        <v>100</v>
      </c>
      <c r="M6" s="56">
        <f t="shared" si="0"/>
        <v>1115</v>
      </c>
      <c r="N6" s="56">
        <f t="shared" si="1"/>
        <v>32.5</v>
      </c>
      <c r="O6" s="56">
        <f t="shared" si="2"/>
        <v>1147.5</v>
      </c>
      <c r="P6" s="39" t="s">
        <v>20</v>
      </c>
    </row>
    <row r="7" ht="16.5" spans="1:16">
      <c r="A7" s="52"/>
      <c r="B7" s="53"/>
      <c r="C7" s="54" t="s">
        <v>17</v>
      </c>
      <c r="D7" s="54" t="s">
        <v>27</v>
      </c>
      <c r="E7" s="55" t="s">
        <v>28</v>
      </c>
      <c r="F7" s="56">
        <v>23</v>
      </c>
      <c r="G7" s="56">
        <v>245</v>
      </c>
      <c r="H7" s="56">
        <v>18</v>
      </c>
      <c r="I7" s="79"/>
      <c r="J7" s="78"/>
      <c r="K7" s="78"/>
      <c r="L7" s="56">
        <v>-50</v>
      </c>
      <c r="M7" s="56">
        <f t="shared" si="0"/>
        <v>4460</v>
      </c>
      <c r="N7" s="56">
        <f t="shared" si="1"/>
        <v>115</v>
      </c>
      <c r="O7" s="56">
        <f t="shared" si="2"/>
        <v>4575</v>
      </c>
      <c r="P7" s="39" t="s">
        <v>20</v>
      </c>
    </row>
    <row r="8" ht="16.5" spans="1:16">
      <c r="A8" s="52">
        <f t="shared" ref="A8:A15" si="3">ROW()-2</f>
        <v>6</v>
      </c>
      <c r="B8" s="53"/>
      <c r="C8" s="54" t="s">
        <v>17</v>
      </c>
      <c r="D8" s="54" t="s">
        <v>29</v>
      </c>
      <c r="E8" s="55" t="s">
        <v>30</v>
      </c>
      <c r="F8" s="56">
        <v>20.5</v>
      </c>
      <c r="G8" s="56">
        <v>224.5</v>
      </c>
      <c r="H8" s="56">
        <v>18</v>
      </c>
      <c r="I8" s="79"/>
      <c r="J8" s="78"/>
      <c r="K8" s="78"/>
      <c r="L8" s="56">
        <v>100</v>
      </c>
      <c r="M8" s="56">
        <f t="shared" si="0"/>
        <v>3941</v>
      </c>
      <c r="N8" s="56">
        <f t="shared" si="1"/>
        <v>102.5</v>
      </c>
      <c r="O8" s="56">
        <f t="shared" si="2"/>
        <v>4043.5</v>
      </c>
      <c r="P8" s="39" t="s">
        <v>20</v>
      </c>
    </row>
    <row r="9" s="44" customFormat="1" ht="16.5" spans="1:16">
      <c r="A9" s="52">
        <f t="shared" si="3"/>
        <v>7</v>
      </c>
      <c r="B9" s="53"/>
      <c r="C9" s="54" t="s">
        <v>17</v>
      </c>
      <c r="D9" s="54" t="s">
        <v>31</v>
      </c>
      <c r="E9" s="55" t="s">
        <v>32</v>
      </c>
      <c r="F9" s="56">
        <v>14.5</v>
      </c>
      <c r="G9" s="56">
        <v>149</v>
      </c>
      <c r="H9" s="56">
        <v>18</v>
      </c>
      <c r="I9" s="79"/>
      <c r="J9" s="78"/>
      <c r="K9" s="78"/>
      <c r="L9" s="56">
        <f>100+90</f>
        <v>190</v>
      </c>
      <c r="M9" s="56">
        <f t="shared" si="0"/>
        <v>2492</v>
      </c>
      <c r="N9" s="56">
        <f t="shared" si="1"/>
        <v>72.5</v>
      </c>
      <c r="O9" s="56">
        <f t="shared" si="2"/>
        <v>2564.5</v>
      </c>
      <c r="P9" s="39" t="s">
        <v>33</v>
      </c>
    </row>
    <row r="10" ht="14.25" spans="1:16">
      <c r="A10" s="52">
        <f t="shared" si="3"/>
        <v>8</v>
      </c>
      <c r="B10" s="53"/>
      <c r="C10" s="54" t="s">
        <v>34</v>
      </c>
      <c r="D10" s="54" t="s">
        <v>35</v>
      </c>
      <c r="E10" s="55" t="s">
        <v>36</v>
      </c>
      <c r="F10" s="56">
        <v>23</v>
      </c>
      <c r="G10" s="56">
        <v>228.5</v>
      </c>
      <c r="H10" s="56">
        <v>18.5</v>
      </c>
      <c r="I10" s="79"/>
      <c r="J10" s="78"/>
      <c r="K10" s="78"/>
      <c r="L10" s="56"/>
      <c r="M10" s="56">
        <f t="shared" si="0"/>
        <v>4227.25</v>
      </c>
      <c r="N10" s="56">
        <f t="shared" si="1"/>
        <v>115</v>
      </c>
      <c r="O10" s="56">
        <f t="shared" si="2"/>
        <v>4342.25</v>
      </c>
      <c r="P10" s="54"/>
    </row>
    <row r="11" s="44" customFormat="1" ht="14.25" spans="1:16">
      <c r="A11" s="52">
        <f t="shared" si="3"/>
        <v>9</v>
      </c>
      <c r="B11" s="53"/>
      <c r="C11" s="54" t="s">
        <v>34</v>
      </c>
      <c r="D11" s="54" t="s">
        <v>37</v>
      </c>
      <c r="E11" s="55" t="s">
        <v>38</v>
      </c>
      <c r="F11" s="56">
        <v>19</v>
      </c>
      <c r="G11" s="56">
        <v>180.5</v>
      </c>
      <c r="H11" s="56">
        <v>18.5</v>
      </c>
      <c r="I11" s="79"/>
      <c r="J11" s="78"/>
      <c r="K11" s="78"/>
      <c r="L11" s="56"/>
      <c r="M11" s="56">
        <f t="shared" si="0"/>
        <v>3339.25</v>
      </c>
      <c r="N11" s="56">
        <f t="shared" si="1"/>
        <v>95</v>
      </c>
      <c r="O11" s="56">
        <f t="shared" si="2"/>
        <v>3434.25</v>
      </c>
      <c r="P11" s="54"/>
    </row>
    <row r="12" ht="16.5" spans="1:16">
      <c r="A12" s="52">
        <f t="shared" si="3"/>
        <v>10</v>
      </c>
      <c r="B12" s="53"/>
      <c r="C12" s="54" t="s">
        <v>39</v>
      </c>
      <c r="D12" s="54" t="s">
        <v>40</v>
      </c>
      <c r="E12" s="55">
        <v>0</v>
      </c>
      <c r="F12" s="56">
        <v>17</v>
      </c>
      <c r="G12" s="56">
        <v>166.5</v>
      </c>
      <c r="H12" s="56">
        <v>18.5</v>
      </c>
      <c r="I12" s="79"/>
      <c r="J12" s="78"/>
      <c r="K12" s="78"/>
      <c r="L12" s="56">
        <v>62.1</v>
      </c>
      <c r="M12" s="56">
        <f t="shared" si="0"/>
        <v>3018.15</v>
      </c>
      <c r="N12" s="56">
        <f t="shared" si="1"/>
        <v>85</v>
      </c>
      <c r="O12" s="56">
        <f t="shared" si="2"/>
        <v>3103.15</v>
      </c>
      <c r="P12" s="39" t="s">
        <v>20</v>
      </c>
    </row>
    <row r="13" s="44" customFormat="1" ht="16.5" spans="1:16">
      <c r="A13" s="52">
        <f t="shared" si="3"/>
        <v>11</v>
      </c>
      <c r="B13" s="53"/>
      <c r="C13" s="54" t="s">
        <v>39</v>
      </c>
      <c r="D13" s="54" t="s">
        <v>41</v>
      </c>
      <c r="E13" s="55">
        <v>0</v>
      </c>
      <c r="F13" s="56">
        <v>19</v>
      </c>
      <c r="G13" s="56">
        <v>187.5</v>
      </c>
      <c r="H13" s="56">
        <v>18.5</v>
      </c>
      <c r="I13" s="78"/>
      <c r="J13" s="78"/>
      <c r="K13" s="78"/>
      <c r="L13" s="56">
        <v>45.5</v>
      </c>
      <c r="M13" s="56">
        <f t="shared" si="0"/>
        <v>3423.25</v>
      </c>
      <c r="N13" s="56">
        <f t="shared" si="1"/>
        <v>95</v>
      </c>
      <c r="O13" s="56">
        <f t="shared" si="2"/>
        <v>3518.25</v>
      </c>
      <c r="P13" s="39" t="s">
        <v>20</v>
      </c>
    </row>
    <row r="14" s="44" customFormat="1" ht="14.25" spans="1:16">
      <c r="A14" s="52">
        <f t="shared" si="3"/>
        <v>12</v>
      </c>
      <c r="B14" s="53"/>
      <c r="C14" s="54" t="s">
        <v>42</v>
      </c>
      <c r="D14" s="54" t="s">
        <v>43</v>
      </c>
      <c r="E14" s="55" t="s">
        <v>44</v>
      </c>
      <c r="F14" s="56">
        <v>18</v>
      </c>
      <c r="G14" s="56">
        <v>179.5</v>
      </c>
      <c r="H14" s="56">
        <v>18</v>
      </c>
      <c r="I14" s="78"/>
      <c r="J14" s="78"/>
      <c r="K14" s="78"/>
      <c r="L14" s="56"/>
      <c r="M14" s="56">
        <f t="shared" si="0"/>
        <v>3231</v>
      </c>
      <c r="N14" s="56">
        <f t="shared" si="1"/>
        <v>90</v>
      </c>
      <c r="O14" s="56">
        <f t="shared" si="2"/>
        <v>3321</v>
      </c>
      <c r="P14" s="54"/>
    </row>
    <row r="15" spans="1:16">
      <c r="A15" s="52"/>
      <c r="B15" s="53"/>
      <c r="C15" s="57" t="s">
        <v>45</v>
      </c>
      <c r="D15" s="58"/>
      <c r="E15" s="59"/>
      <c r="F15" s="52"/>
      <c r="G15" s="52"/>
      <c r="H15" s="60"/>
      <c r="I15" s="52"/>
      <c r="J15" s="52"/>
      <c r="K15" s="52"/>
      <c r="L15" s="52"/>
      <c r="M15" s="78"/>
      <c r="N15" s="78"/>
      <c r="O15" s="78"/>
      <c r="P15" s="5"/>
    </row>
    <row r="16" ht="14.25" spans="1:16">
      <c r="A16" s="52"/>
      <c r="B16" s="53"/>
      <c r="C16" s="54" t="s">
        <v>46</v>
      </c>
      <c r="D16" s="54" t="s">
        <v>47</v>
      </c>
      <c r="E16" s="61">
        <v>43476</v>
      </c>
      <c r="F16" s="56">
        <v>22.5</v>
      </c>
      <c r="G16" s="56">
        <v>213.5</v>
      </c>
      <c r="H16" s="60"/>
      <c r="I16" s="52">
        <v>0</v>
      </c>
      <c r="J16" s="52">
        <v>10</v>
      </c>
      <c r="K16" s="52" t="s">
        <v>48</v>
      </c>
      <c r="L16" s="52">
        <v>0</v>
      </c>
      <c r="M16" s="78">
        <v>3807</v>
      </c>
      <c r="N16" s="78">
        <v>112.5</v>
      </c>
      <c r="O16" s="78">
        <v>3919.5</v>
      </c>
      <c r="P16" s="5"/>
    </row>
    <row r="17" ht="14.25" spans="1:16">
      <c r="A17" s="52"/>
      <c r="B17" s="53"/>
      <c r="C17" s="54" t="s">
        <v>46</v>
      </c>
      <c r="D17" s="54" t="s">
        <v>49</v>
      </c>
      <c r="E17" s="61">
        <v>43615</v>
      </c>
      <c r="F17" s="56">
        <v>21.5</v>
      </c>
      <c r="G17" s="56">
        <v>201.5</v>
      </c>
      <c r="H17" s="60"/>
      <c r="I17" s="52">
        <v>0</v>
      </c>
      <c r="J17" s="52">
        <v>10</v>
      </c>
      <c r="K17" s="52" t="s">
        <v>48</v>
      </c>
      <c r="L17" s="52">
        <v>0</v>
      </c>
      <c r="M17" s="78">
        <v>3591</v>
      </c>
      <c r="N17" s="78">
        <v>107.5</v>
      </c>
      <c r="O17" s="78">
        <v>3698.5</v>
      </c>
      <c r="P17" s="5"/>
    </row>
    <row r="18" ht="14.25" spans="1:16">
      <c r="A18" s="52"/>
      <c r="B18" s="53"/>
      <c r="C18" s="54" t="s">
        <v>46</v>
      </c>
      <c r="D18" s="54" t="s">
        <v>50</v>
      </c>
      <c r="E18" s="61">
        <v>44072</v>
      </c>
      <c r="F18" s="56">
        <v>23</v>
      </c>
      <c r="G18" s="56">
        <v>247</v>
      </c>
      <c r="H18" s="60"/>
      <c r="I18" s="52">
        <v>0</v>
      </c>
      <c r="J18" s="52">
        <v>8</v>
      </c>
      <c r="K18" s="52" t="s">
        <v>48</v>
      </c>
      <c r="L18" s="52">
        <v>0</v>
      </c>
      <c r="M18" s="78">
        <v>4417.2</v>
      </c>
      <c r="N18" s="78">
        <v>115</v>
      </c>
      <c r="O18" s="78">
        <v>4532.2</v>
      </c>
      <c r="P18" s="5"/>
    </row>
    <row r="19" ht="14.25" spans="1:16">
      <c r="A19" s="52"/>
      <c r="B19" s="53"/>
      <c r="C19" s="54" t="s">
        <v>46</v>
      </c>
      <c r="D19" s="54" t="s">
        <v>51</v>
      </c>
      <c r="E19" s="61">
        <v>44187</v>
      </c>
      <c r="F19" s="56">
        <v>19.5</v>
      </c>
      <c r="G19" s="56">
        <v>179</v>
      </c>
      <c r="H19" s="60"/>
      <c r="I19" s="52">
        <v>0</v>
      </c>
      <c r="J19" s="52">
        <v>4</v>
      </c>
      <c r="K19" s="52">
        <v>-210</v>
      </c>
      <c r="L19" s="52">
        <v>0</v>
      </c>
      <c r="M19" s="78">
        <v>2997.6</v>
      </c>
      <c r="N19" s="78">
        <v>97.5</v>
      </c>
      <c r="O19" s="78">
        <v>3095.1</v>
      </c>
      <c r="P19" s="10" t="s">
        <v>52</v>
      </c>
    </row>
    <row r="20" ht="14.25" spans="1:16">
      <c r="A20" s="52"/>
      <c r="B20" s="53"/>
      <c r="C20" s="54" t="s">
        <v>46</v>
      </c>
      <c r="D20" s="54" t="s">
        <v>53</v>
      </c>
      <c r="E20" s="61">
        <v>44200</v>
      </c>
      <c r="F20" s="56">
        <v>24</v>
      </c>
      <c r="G20" s="56">
        <v>255</v>
      </c>
      <c r="H20" s="60"/>
      <c r="I20" s="52">
        <v>0</v>
      </c>
      <c r="J20" s="52">
        <v>8</v>
      </c>
      <c r="K20" s="52" t="s">
        <v>48</v>
      </c>
      <c r="L20" s="52">
        <v>0</v>
      </c>
      <c r="M20" s="78">
        <v>4561.2</v>
      </c>
      <c r="N20" s="78">
        <v>120</v>
      </c>
      <c r="O20" s="78">
        <v>4681.2</v>
      </c>
      <c r="P20" s="5"/>
    </row>
    <row r="21" ht="14.25" spans="1:16">
      <c r="A21" s="52"/>
      <c r="B21" s="53"/>
      <c r="C21" s="54" t="s">
        <v>46</v>
      </c>
      <c r="D21" s="54" t="s">
        <v>54</v>
      </c>
      <c r="E21" s="61">
        <v>44250</v>
      </c>
      <c r="F21" s="56">
        <v>24</v>
      </c>
      <c r="G21" s="56">
        <v>254</v>
      </c>
      <c r="H21" s="60"/>
      <c r="I21" s="52">
        <v>0</v>
      </c>
      <c r="J21" s="52">
        <v>9</v>
      </c>
      <c r="K21" s="52" t="s">
        <v>48</v>
      </c>
      <c r="L21" s="52">
        <v>0</v>
      </c>
      <c r="M21" s="78">
        <v>4539.6</v>
      </c>
      <c r="N21" s="78">
        <v>120</v>
      </c>
      <c r="O21" s="78">
        <v>4659.6</v>
      </c>
      <c r="P21" s="5"/>
    </row>
    <row r="22" ht="14.25" spans="1:16">
      <c r="A22" s="52"/>
      <c r="B22" s="53"/>
      <c r="C22" s="54" t="s">
        <v>55</v>
      </c>
      <c r="D22" s="54" t="s">
        <v>56</v>
      </c>
      <c r="E22" s="61">
        <v>44302</v>
      </c>
      <c r="F22" s="56">
        <v>23</v>
      </c>
      <c r="G22" s="56">
        <v>256.5</v>
      </c>
      <c r="H22" s="60"/>
      <c r="I22" s="52">
        <v>0</v>
      </c>
      <c r="J22" s="52">
        <v>0</v>
      </c>
      <c r="K22" s="52" t="s">
        <v>48</v>
      </c>
      <c r="L22" s="52">
        <v>0</v>
      </c>
      <c r="M22" s="78">
        <v>4617</v>
      </c>
      <c r="N22" s="78">
        <v>115</v>
      </c>
      <c r="O22" s="78">
        <v>4732</v>
      </c>
      <c r="P22" s="5"/>
    </row>
    <row r="23" ht="14.25" spans="1:16">
      <c r="A23" s="52"/>
      <c r="B23" s="53"/>
      <c r="C23" s="54" t="s">
        <v>55</v>
      </c>
      <c r="D23" s="54" t="s">
        <v>57</v>
      </c>
      <c r="E23" s="61">
        <v>44329</v>
      </c>
      <c r="F23" s="56">
        <v>23</v>
      </c>
      <c r="G23" s="56">
        <v>254.5</v>
      </c>
      <c r="H23" s="60"/>
      <c r="I23" s="52">
        <v>0</v>
      </c>
      <c r="J23" s="52">
        <v>0</v>
      </c>
      <c r="K23" s="52" t="s">
        <v>48</v>
      </c>
      <c r="L23" s="52">
        <v>0</v>
      </c>
      <c r="M23" s="78">
        <v>4581</v>
      </c>
      <c r="N23" s="78">
        <v>115</v>
      </c>
      <c r="O23" s="78">
        <v>4696</v>
      </c>
      <c r="P23" s="5"/>
    </row>
    <row r="24" spans="1:16">
      <c r="A24" s="52"/>
      <c r="B24" s="53"/>
      <c r="C24" s="57"/>
      <c r="D24" s="58"/>
      <c r="E24" s="59"/>
      <c r="F24" s="52"/>
      <c r="G24" s="52"/>
      <c r="H24" s="60"/>
      <c r="I24" s="52"/>
      <c r="J24" s="52"/>
      <c r="K24" s="52"/>
      <c r="L24" s="52"/>
      <c r="M24" s="78"/>
      <c r="N24" s="78"/>
      <c r="O24" s="78"/>
      <c r="P24" s="5"/>
    </row>
    <row r="25" spans="1:16">
      <c r="A25" s="52"/>
      <c r="B25" s="53"/>
      <c r="C25" s="57"/>
      <c r="D25" s="58"/>
      <c r="E25" s="59"/>
      <c r="F25" s="52"/>
      <c r="G25" s="52"/>
      <c r="H25" s="60"/>
      <c r="I25" s="52"/>
      <c r="J25" s="52"/>
      <c r="K25" s="52"/>
      <c r="L25" s="52"/>
      <c r="M25" s="78"/>
      <c r="N25" s="78"/>
      <c r="O25" s="78"/>
      <c r="P25" s="5"/>
    </row>
    <row r="26" ht="14.25" spans="1:16">
      <c r="A26" s="52"/>
      <c r="B26" s="6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="7" customFormat="1" ht="18" customHeight="1" spans="1:16">
      <c r="A27" s="63" t="s">
        <v>58</v>
      </c>
      <c r="B27" s="64"/>
      <c r="C27" s="64"/>
      <c r="D27" s="65"/>
      <c r="E27" s="52"/>
      <c r="F27" s="52">
        <f>SUM(F3:F26)</f>
        <v>392</v>
      </c>
      <c r="G27" s="52">
        <f t="shared" ref="G27:O27" si="4">SUM(G3:G26)</f>
        <v>4035</v>
      </c>
      <c r="H27" s="66">
        <f t="shared" si="4"/>
        <v>218</v>
      </c>
      <c r="I27" s="52">
        <f t="shared" si="4"/>
        <v>0</v>
      </c>
      <c r="J27" s="52">
        <f t="shared" si="4"/>
        <v>49</v>
      </c>
      <c r="K27" s="52">
        <f t="shared" si="4"/>
        <v>-210</v>
      </c>
      <c r="L27" s="80">
        <f t="shared" si="4"/>
        <v>572.6</v>
      </c>
      <c r="M27" s="80">
        <f t="shared" si="4"/>
        <v>72052.5</v>
      </c>
      <c r="N27" s="52">
        <f t="shared" si="4"/>
        <v>1960</v>
      </c>
      <c r="O27" s="80">
        <f t="shared" si="4"/>
        <v>74012.5</v>
      </c>
      <c r="P27" s="52"/>
    </row>
    <row r="28" s="7" customFormat="1" ht="18" customHeight="1" spans="1:16">
      <c r="A28" s="63" t="s">
        <v>59</v>
      </c>
      <c r="B28" s="64"/>
      <c r="C28" s="64"/>
      <c r="D28" s="65"/>
      <c r="E28" s="67">
        <f>O27*1.06</f>
        <v>78453.25</v>
      </c>
      <c r="F28" s="68"/>
      <c r="G28" s="68"/>
      <c r="H28" s="69"/>
      <c r="I28" s="68"/>
      <c r="J28" s="68"/>
      <c r="K28" s="68"/>
      <c r="L28" s="68"/>
      <c r="M28" s="68"/>
      <c r="N28" s="68"/>
      <c r="O28" s="68"/>
      <c r="P28" s="81"/>
    </row>
    <row r="29" s="44" customFormat="1" ht="35.1" customHeight="1" spans="1:16">
      <c r="A29" s="70" t="s">
        <v>60</v>
      </c>
      <c r="B29" s="71"/>
      <c r="C29" s="72"/>
      <c r="D29" s="72"/>
      <c r="E29" s="72"/>
      <c r="F29" s="72"/>
      <c r="G29" s="72"/>
      <c r="H29" s="73"/>
      <c r="I29" s="72"/>
      <c r="J29" s="72"/>
      <c r="K29" s="72"/>
      <c r="L29" s="72"/>
      <c r="M29" s="82"/>
      <c r="N29" s="72"/>
      <c r="O29" s="82"/>
      <c r="P29" s="72"/>
    </row>
    <row r="32" spans="4:4">
      <c r="D32" s="74"/>
    </row>
    <row r="33" spans="4:4">
      <c r="D33" s="74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/>
    </row>
    <row r="40" spans="3:5">
      <c r="C40"/>
      <c r="D40"/>
      <c r="E40"/>
    </row>
  </sheetData>
  <mergeCells count="7">
    <mergeCell ref="A1:P1"/>
    <mergeCell ref="C15:E15"/>
    <mergeCell ref="A27:D27"/>
    <mergeCell ref="A28:D28"/>
    <mergeCell ref="E28:P28"/>
    <mergeCell ref="A29:P29"/>
    <mergeCell ref="B3:B15"/>
  </mergeCells>
  <conditionalFormatting sqref="D16">
    <cfRule type="duplicateValues" dxfId="0" priority="8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conditionalFormatting sqref="D1:D15 D24:D33 D41:D1048576">
    <cfRule type="duplicateValues" dxfId="0" priority="13"/>
  </conditionalFormatting>
  <conditionalFormatting sqref="D1:D2 D15 D24:D25 D27:D33 D41:D1048576">
    <cfRule type="duplicateValues" dxfId="0" priority="22"/>
    <cfRule type="duplicateValues" dxfId="0" priority="25"/>
  </conditionalFormatting>
  <pageMargins left="0.629861111111111" right="0.432638888888889" top="0.472222222222222" bottom="0.393055555555556" header="0.5" footer="0.5"/>
  <pageSetup paperSize="9" scale="69" orientation="landscape" horizontalDpi="600"/>
  <headerFooter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13" customWidth="1"/>
    <col min="2" max="2" width="11.75" style="13" customWidth="1"/>
    <col min="3" max="3" width="7.875" style="13" hidden="1" customWidth="1"/>
    <col min="4" max="4" width="9" style="13"/>
    <col min="5" max="6" width="8.75" style="13" customWidth="1"/>
    <col min="7" max="7" width="10.875" style="13" customWidth="1"/>
    <col min="8" max="8" width="8.75" style="13" customWidth="1"/>
    <col min="9" max="9" width="6.5" style="13" customWidth="1"/>
    <col min="10" max="10" width="9" style="13" customWidth="1"/>
    <col min="11" max="11" width="9.25" style="13" customWidth="1"/>
    <col min="12" max="12" width="10.625" style="13" customWidth="1"/>
    <col min="13" max="13" width="9.75" style="13" customWidth="1"/>
    <col min="14" max="14" width="20" style="14" customWidth="1"/>
    <col min="15" max="15" width="8.875" style="13" customWidth="1"/>
    <col min="16" max="16" width="11.375" style="13" hidden="1" customWidth="1"/>
    <col min="17" max="17" width="13.375" style="13" hidden="1" customWidth="1"/>
    <col min="18" max="18" width="12.75" style="13" hidden="1" customWidth="1"/>
    <col min="19" max="19" width="9" style="13" hidden="1" customWidth="1"/>
    <col min="20" max="20" width="12.625" style="13" hidden="1" customWidth="1"/>
    <col min="21" max="21" width="13.75" style="13" customWidth="1"/>
    <col min="22" max="16384" width="9" style="13"/>
  </cols>
  <sheetData>
    <row r="1" customHeight="1" spans="1:15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0"/>
      <c r="O1" s="15"/>
    </row>
    <row r="2" ht="15" customHeight="1" spans="1:20">
      <c r="A2" s="16" t="s">
        <v>1</v>
      </c>
      <c r="B2" s="16" t="s">
        <v>3</v>
      </c>
      <c r="C2" s="16" t="s">
        <v>62</v>
      </c>
      <c r="D2" s="16" t="s">
        <v>4</v>
      </c>
      <c r="E2" s="16" t="s">
        <v>6</v>
      </c>
      <c r="F2" s="16" t="s">
        <v>7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16" t="s">
        <v>14</v>
      </c>
      <c r="M2" s="16" t="s">
        <v>15</v>
      </c>
      <c r="N2" s="31" t="s">
        <v>16</v>
      </c>
      <c r="O2" s="32" t="s">
        <v>63</v>
      </c>
      <c r="P2" s="33" t="s">
        <v>3</v>
      </c>
      <c r="Q2" s="32" t="s">
        <v>64</v>
      </c>
      <c r="R2" s="32" t="s">
        <v>64</v>
      </c>
      <c r="S2" s="32" t="s">
        <v>64</v>
      </c>
      <c r="T2" s="32" t="s">
        <v>58</v>
      </c>
    </row>
    <row r="3" customHeight="1" spans="1:21">
      <c r="A3" s="16">
        <f>ROW()-2</f>
        <v>1</v>
      </c>
      <c r="B3" s="16" t="s">
        <v>65</v>
      </c>
      <c r="C3" s="16"/>
      <c r="D3" s="16" t="s">
        <v>66</v>
      </c>
      <c r="E3" s="16"/>
      <c r="F3" s="16"/>
      <c r="G3" s="16"/>
      <c r="H3" s="16"/>
      <c r="I3" s="16"/>
      <c r="J3" s="16"/>
      <c r="K3" s="16">
        <f>(F3-G3-H3)*18+G3*15+H3*18*0.8+I3-J3</f>
        <v>0</v>
      </c>
      <c r="L3" s="34">
        <f t="shared" ref="L3:L23" si="0">E3*5</f>
        <v>0</v>
      </c>
      <c r="M3" s="16">
        <f t="shared" ref="M3:M23" si="1">ROUND((K3+L3),2)</f>
        <v>0</v>
      </c>
      <c r="N3" s="35"/>
      <c r="O3" s="36"/>
      <c r="U3" s="13" t="s">
        <v>67</v>
      </c>
    </row>
    <row r="4" customHeight="1" spans="1:21">
      <c r="A4" s="16">
        <f>ROW()-2</f>
        <v>2</v>
      </c>
      <c r="B4" s="16" t="s">
        <v>65</v>
      </c>
      <c r="C4" s="16"/>
      <c r="D4" s="16" t="s">
        <v>68</v>
      </c>
      <c r="E4" s="16"/>
      <c r="F4" s="16"/>
      <c r="G4" s="16"/>
      <c r="H4" s="16"/>
      <c r="I4" s="16"/>
      <c r="J4" s="16"/>
      <c r="K4" s="16">
        <f t="shared" ref="K4:K24" si="2">(F4-G4-H4)*18+G4*15+H4*18*0.8+I4-J4</f>
        <v>0</v>
      </c>
      <c r="L4" s="34">
        <f t="shared" si="0"/>
        <v>0</v>
      </c>
      <c r="M4" s="16">
        <f t="shared" si="1"/>
        <v>0</v>
      </c>
      <c r="N4" s="35"/>
      <c r="O4" s="36"/>
      <c r="U4" s="13" t="s">
        <v>69</v>
      </c>
    </row>
    <row r="5" customHeight="1" spans="1:21">
      <c r="A5" s="16">
        <f>ROW()-2</f>
        <v>3</v>
      </c>
      <c r="B5" s="17" t="s">
        <v>65</v>
      </c>
      <c r="C5" s="16"/>
      <c r="D5" s="16" t="s">
        <v>70</v>
      </c>
      <c r="E5" s="16"/>
      <c r="F5" s="16"/>
      <c r="G5" s="16"/>
      <c r="H5" s="16"/>
      <c r="I5" s="16"/>
      <c r="J5" s="16"/>
      <c r="K5" s="16">
        <f t="shared" si="2"/>
        <v>0</v>
      </c>
      <c r="L5" s="34">
        <f t="shared" si="0"/>
        <v>0</v>
      </c>
      <c r="M5" s="16">
        <f t="shared" si="1"/>
        <v>0</v>
      </c>
      <c r="N5" s="35"/>
      <c r="O5" s="36"/>
      <c r="U5" s="13" t="e">
        <v>#N/A</v>
      </c>
    </row>
    <row r="6" customHeight="1" spans="1:21">
      <c r="A6" s="16">
        <f>ROW()-2</f>
        <v>4</v>
      </c>
      <c r="B6" s="16" t="s">
        <v>65</v>
      </c>
      <c r="C6" s="16"/>
      <c r="D6" s="16" t="s">
        <v>71</v>
      </c>
      <c r="E6" s="16"/>
      <c r="F6" s="16"/>
      <c r="G6" s="16"/>
      <c r="H6" s="16"/>
      <c r="I6" s="16"/>
      <c r="J6" s="16"/>
      <c r="K6" s="16">
        <f t="shared" si="2"/>
        <v>0</v>
      </c>
      <c r="L6" s="34">
        <f t="shared" si="0"/>
        <v>0</v>
      </c>
      <c r="M6" s="16">
        <f t="shared" si="1"/>
        <v>0</v>
      </c>
      <c r="N6" s="35"/>
      <c r="O6" s="36"/>
      <c r="U6" s="13" t="e">
        <v>#N/A</v>
      </c>
    </row>
    <row r="7" customHeight="1" spans="1:21">
      <c r="A7" s="16">
        <f>ROW()-2</f>
        <v>5</v>
      </c>
      <c r="B7" s="17" t="s">
        <v>65</v>
      </c>
      <c r="C7" s="16"/>
      <c r="D7" s="16" t="s">
        <v>72</v>
      </c>
      <c r="E7" s="16"/>
      <c r="F7" s="16"/>
      <c r="G7" s="16"/>
      <c r="H7" s="16"/>
      <c r="I7" s="16"/>
      <c r="J7" s="16"/>
      <c r="K7" s="16">
        <f t="shared" si="2"/>
        <v>0</v>
      </c>
      <c r="L7" s="34">
        <f t="shared" si="0"/>
        <v>0</v>
      </c>
      <c r="M7" s="16">
        <f t="shared" si="1"/>
        <v>0</v>
      </c>
      <c r="N7" s="35"/>
      <c r="O7" s="36"/>
      <c r="U7" s="13" t="e">
        <v>#N/A</v>
      </c>
    </row>
    <row r="8" customHeight="1" spans="1:21">
      <c r="A8" s="16">
        <f t="shared" ref="A8:A21" si="3">ROW()-2</f>
        <v>6</v>
      </c>
      <c r="B8" s="16" t="s">
        <v>65</v>
      </c>
      <c r="C8" s="16"/>
      <c r="D8" s="16" t="s">
        <v>73</v>
      </c>
      <c r="E8" s="16"/>
      <c r="F8" s="16"/>
      <c r="G8" s="16"/>
      <c r="H8" s="16"/>
      <c r="I8" s="16"/>
      <c r="J8" s="16"/>
      <c r="K8" s="16">
        <f t="shared" si="2"/>
        <v>0</v>
      </c>
      <c r="L8" s="34">
        <f t="shared" si="0"/>
        <v>0</v>
      </c>
      <c r="M8" s="16">
        <f t="shared" si="1"/>
        <v>0</v>
      </c>
      <c r="N8" s="35"/>
      <c r="O8" s="36"/>
      <c r="U8" s="13" t="e">
        <v>#N/A</v>
      </c>
    </row>
    <row r="9" customHeight="1" spans="1:21">
      <c r="A9" s="16">
        <f t="shared" si="3"/>
        <v>7</v>
      </c>
      <c r="B9" s="17" t="s">
        <v>65</v>
      </c>
      <c r="C9" s="16"/>
      <c r="D9" s="16" t="s">
        <v>74</v>
      </c>
      <c r="E9" s="16"/>
      <c r="F9" s="16"/>
      <c r="G9" s="16"/>
      <c r="H9" s="16"/>
      <c r="I9" s="16"/>
      <c r="J9" s="16"/>
      <c r="K9" s="16">
        <f t="shared" si="2"/>
        <v>0</v>
      </c>
      <c r="L9" s="34">
        <f t="shared" si="0"/>
        <v>0</v>
      </c>
      <c r="M9" s="16">
        <f t="shared" si="1"/>
        <v>0</v>
      </c>
      <c r="N9" s="35"/>
      <c r="O9" s="36"/>
      <c r="U9" s="13" t="e">
        <v>#N/A</v>
      </c>
    </row>
    <row r="10" customHeight="1" spans="1:21">
      <c r="A10" s="16">
        <f t="shared" si="3"/>
        <v>8</v>
      </c>
      <c r="B10" s="16" t="s">
        <v>65</v>
      </c>
      <c r="C10" s="16"/>
      <c r="D10" s="16" t="s">
        <v>75</v>
      </c>
      <c r="E10" s="16"/>
      <c r="F10" s="16"/>
      <c r="G10" s="16"/>
      <c r="H10" s="16"/>
      <c r="I10" s="16"/>
      <c r="J10" s="16"/>
      <c r="K10" s="16">
        <f t="shared" si="2"/>
        <v>0</v>
      </c>
      <c r="L10" s="34">
        <f t="shared" si="0"/>
        <v>0</v>
      </c>
      <c r="M10" s="16">
        <f t="shared" si="1"/>
        <v>0</v>
      </c>
      <c r="N10" s="35"/>
      <c r="O10" s="36"/>
      <c r="U10" s="13" t="e">
        <v>#N/A</v>
      </c>
    </row>
    <row r="11" customHeight="1" spans="1:21">
      <c r="A11" s="16">
        <f t="shared" si="3"/>
        <v>9</v>
      </c>
      <c r="B11" s="18" t="s">
        <v>65</v>
      </c>
      <c r="C11" s="19"/>
      <c r="D11" s="19" t="s">
        <v>76</v>
      </c>
      <c r="E11" s="19"/>
      <c r="F11" s="19"/>
      <c r="G11" s="19"/>
      <c r="H11" s="19"/>
      <c r="I11" s="19"/>
      <c r="J11" s="19"/>
      <c r="K11" s="19">
        <f t="shared" si="2"/>
        <v>0</v>
      </c>
      <c r="L11" s="37">
        <f t="shared" si="0"/>
        <v>0</v>
      </c>
      <c r="M11" s="19">
        <f t="shared" si="1"/>
        <v>0</v>
      </c>
      <c r="N11" s="38"/>
      <c r="O11" s="36"/>
      <c r="U11" s="13" t="s">
        <v>77</v>
      </c>
    </row>
    <row r="12" customHeight="1" spans="1:21">
      <c r="A12" s="16">
        <f t="shared" si="3"/>
        <v>10</v>
      </c>
      <c r="B12" s="16" t="s">
        <v>78</v>
      </c>
      <c r="C12" s="16"/>
      <c r="D12" s="16" t="s">
        <v>79</v>
      </c>
      <c r="E12" s="16"/>
      <c r="F12" s="16"/>
      <c r="G12" s="16"/>
      <c r="H12" s="16"/>
      <c r="I12" s="16"/>
      <c r="J12" s="16"/>
      <c r="K12" s="16">
        <f t="shared" si="2"/>
        <v>0</v>
      </c>
      <c r="L12" s="34">
        <f t="shared" si="0"/>
        <v>0</v>
      </c>
      <c r="M12" s="16">
        <f t="shared" si="1"/>
        <v>0</v>
      </c>
      <c r="N12" s="35"/>
      <c r="O12" s="36"/>
      <c r="U12" s="13" t="s">
        <v>80</v>
      </c>
    </row>
    <row r="13" customHeight="1" spans="1:21">
      <c r="A13" s="16">
        <f t="shared" si="3"/>
        <v>11</v>
      </c>
      <c r="B13" s="20" t="s">
        <v>78</v>
      </c>
      <c r="C13" s="16"/>
      <c r="D13" s="16" t="s">
        <v>81</v>
      </c>
      <c r="E13" s="16"/>
      <c r="F13" s="16"/>
      <c r="G13" s="16"/>
      <c r="H13" s="16"/>
      <c r="I13" s="16"/>
      <c r="J13" s="16"/>
      <c r="K13" s="16">
        <f t="shared" si="2"/>
        <v>0</v>
      </c>
      <c r="L13" s="34">
        <f t="shared" si="0"/>
        <v>0</v>
      </c>
      <c r="M13" s="16">
        <f t="shared" si="1"/>
        <v>0</v>
      </c>
      <c r="N13" s="35"/>
      <c r="O13" s="36"/>
      <c r="U13" s="13" t="e">
        <v>#N/A</v>
      </c>
    </row>
    <row r="14" customHeight="1" spans="1:21">
      <c r="A14" s="16">
        <f t="shared" si="3"/>
        <v>12</v>
      </c>
      <c r="B14" s="20" t="s">
        <v>78</v>
      </c>
      <c r="C14" s="16"/>
      <c r="D14" s="16" t="s">
        <v>82</v>
      </c>
      <c r="E14" s="16"/>
      <c r="F14" s="16"/>
      <c r="G14" s="16"/>
      <c r="H14" s="16"/>
      <c r="I14" s="16"/>
      <c r="J14" s="16"/>
      <c r="K14" s="16">
        <f t="shared" si="2"/>
        <v>0</v>
      </c>
      <c r="L14" s="34">
        <f t="shared" si="0"/>
        <v>0</v>
      </c>
      <c r="M14" s="16">
        <f t="shared" si="1"/>
        <v>0</v>
      </c>
      <c r="N14" s="35"/>
      <c r="O14" s="36"/>
      <c r="U14" s="13">
        <v>0</v>
      </c>
    </row>
    <row r="15" customHeight="1" spans="1:21">
      <c r="A15" s="16">
        <f t="shared" si="3"/>
        <v>13</v>
      </c>
      <c r="B15" s="20" t="s">
        <v>78</v>
      </c>
      <c r="C15" s="16"/>
      <c r="D15" s="16" t="s">
        <v>83</v>
      </c>
      <c r="E15" s="16"/>
      <c r="F15" s="16"/>
      <c r="G15" s="16"/>
      <c r="H15" s="16"/>
      <c r="I15" s="16"/>
      <c r="J15" s="16"/>
      <c r="K15" s="16">
        <f t="shared" si="2"/>
        <v>0</v>
      </c>
      <c r="L15" s="34">
        <f t="shared" si="0"/>
        <v>0</v>
      </c>
      <c r="M15" s="16">
        <f t="shared" si="1"/>
        <v>0</v>
      </c>
      <c r="N15" s="35"/>
      <c r="O15" s="36"/>
      <c r="U15" s="13" t="e">
        <v>#N/A</v>
      </c>
    </row>
    <row r="16" customHeight="1" spans="1:21">
      <c r="A16" s="16">
        <f t="shared" si="3"/>
        <v>14</v>
      </c>
      <c r="B16" s="21" t="s">
        <v>84</v>
      </c>
      <c r="C16" s="16" t="s">
        <v>85</v>
      </c>
      <c r="D16" s="16" t="s">
        <v>86</v>
      </c>
      <c r="E16" s="16"/>
      <c r="F16" s="16"/>
      <c r="G16" s="16"/>
      <c r="H16" s="16"/>
      <c r="I16" s="16"/>
      <c r="J16" s="16"/>
      <c r="K16" s="16">
        <f t="shared" si="2"/>
        <v>0</v>
      </c>
      <c r="L16" s="34">
        <f t="shared" si="0"/>
        <v>0</v>
      </c>
      <c r="M16" s="16">
        <f t="shared" si="1"/>
        <v>0</v>
      </c>
      <c r="N16" s="35"/>
      <c r="O16" s="36"/>
      <c r="U16" s="13" t="e">
        <v>#N/A</v>
      </c>
    </row>
    <row r="17" customHeight="1" spans="1:21">
      <c r="A17" s="16">
        <f t="shared" si="3"/>
        <v>15</v>
      </c>
      <c r="B17" s="21" t="s">
        <v>84</v>
      </c>
      <c r="C17" s="16"/>
      <c r="D17" s="16" t="s">
        <v>87</v>
      </c>
      <c r="E17" s="16"/>
      <c r="F17" s="16"/>
      <c r="G17" s="16"/>
      <c r="H17" s="16"/>
      <c r="I17" s="16"/>
      <c r="J17" s="16"/>
      <c r="K17" s="16">
        <f t="shared" si="2"/>
        <v>0</v>
      </c>
      <c r="L17" s="34">
        <f t="shared" si="0"/>
        <v>0</v>
      </c>
      <c r="M17" s="16">
        <f t="shared" si="1"/>
        <v>0</v>
      </c>
      <c r="N17" s="35"/>
      <c r="O17" s="36"/>
      <c r="U17" s="43">
        <v>44151</v>
      </c>
    </row>
    <row r="18" customHeight="1" spans="1:21">
      <c r="A18" s="16">
        <f t="shared" si="3"/>
        <v>16</v>
      </c>
      <c r="B18" s="16" t="s">
        <v>88</v>
      </c>
      <c r="C18" s="16"/>
      <c r="D18" s="16" t="s">
        <v>37</v>
      </c>
      <c r="E18" s="16"/>
      <c r="F18" s="16"/>
      <c r="G18" s="16"/>
      <c r="H18" s="16"/>
      <c r="I18" s="16"/>
      <c r="J18" s="16"/>
      <c r="K18" s="16">
        <f t="shared" si="2"/>
        <v>0</v>
      </c>
      <c r="L18" s="34">
        <f t="shared" si="0"/>
        <v>0</v>
      </c>
      <c r="M18" s="16">
        <f t="shared" si="1"/>
        <v>0</v>
      </c>
      <c r="N18" s="35"/>
      <c r="O18" s="36"/>
      <c r="U18" s="13" t="s">
        <v>38</v>
      </c>
    </row>
    <row r="19" customHeight="1" spans="1:21">
      <c r="A19" s="16">
        <f t="shared" si="3"/>
        <v>17</v>
      </c>
      <c r="B19" s="16" t="s">
        <v>88</v>
      </c>
      <c r="C19" s="16"/>
      <c r="D19" s="16" t="s">
        <v>35</v>
      </c>
      <c r="E19" s="16"/>
      <c r="F19" s="16"/>
      <c r="G19" s="16"/>
      <c r="H19" s="16"/>
      <c r="I19" s="16"/>
      <c r="J19" s="39"/>
      <c r="K19" s="16">
        <f t="shared" si="2"/>
        <v>0</v>
      </c>
      <c r="L19" s="34">
        <f t="shared" si="0"/>
        <v>0</v>
      </c>
      <c r="M19" s="16">
        <f t="shared" si="1"/>
        <v>0</v>
      </c>
      <c r="N19" s="35"/>
      <c r="O19" s="36"/>
      <c r="U19" s="13" t="s">
        <v>36</v>
      </c>
    </row>
    <row r="20" s="12" customFormat="1" ht="21" customHeight="1" spans="1:21">
      <c r="A20" s="16">
        <f t="shared" si="3"/>
        <v>18</v>
      </c>
      <c r="B20" s="16" t="s">
        <v>89</v>
      </c>
      <c r="C20" s="22"/>
      <c r="D20" s="16" t="s">
        <v>21</v>
      </c>
      <c r="E20" s="16"/>
      <c r="F20" s="16"/>
      <c r="G20" s="16"/>
      <c r="H20" s="16"/>
      <c r="I20" s="16"/>
      <c r="J20" s="16"/>
      <c r="K20" s="16">
        <f t="shared" si="2"/>
        <v>0</v>
      </c>
      <c r="L20" s="34">
        <f t="shared" si="0"/>
        <v>0</v>
      </c>
      <c r="M20" s="16">
        <f t="shared" si="1"/>
        <v>0</v>
      </c>
      <c r="N20" s="35"/>
      <c r="O20" s="36"/>
      <c r="U20" s="13" t="s">
        <v>22</v>
      </c>
    </row>
    <row r="21" s="12" customFormat="1" ht="21" customHeight="1" spans="1:21">
      <c r="A21" s="16">
        <f t="shared" si="3"/>
        <v>19</v>
      </c>
      <c r="B21" s="16" t="s">
        <v>89</v>
      </c>
      <c r="C21" s="22"/>
      <c r="D21" s="16" t="s">
        <v>90</v>
      </c>
      <c r="E21" s="16"/>
      <c r="F21" s="16"/>
      <c r="G21" s="16"/>
      <c r="H21" s="16"/>
      <c r="I21" s="16"/>
      <c r="J21" s="16"/>
      <c r="K21" s="16">
        <f t="shared" si="2"/>
        <v>0</v>
      </c>
      <c r="L21" s="34">
        <f t="shared" si="0"/>
        <v>0</v>
      </c>
      <c r="M21" s="16">
        <f t="shared" si="1"/>
        <v>0</v>
      </c>
      <c r="N21" s="35"/>
      <c r="O21" s="36"/>
      <c r="U21" s="13" t="s">
        <v>91</v>
      </c>
    </row>
    <row r="22" s="12" customFormat="1" ht="21" customHeight="1" spans="1:21">
      <c r="A22" s="16">
        <f t="shared" ref="A22:A31" si="4">ROW()-2</f>
        <v>20</v>
      </c>
      <c r="B22" s="16" t="s">
        <v>89</v>
      </c>
      <c r="C22" s="22"/>
      <c r="D22" s="16" t="s">
        <v>92</v>
      </c>
      <c r="E22" s="16"/>
      <c r="F22" s="16"/>
      <c r="G22" s="16"/>
      <c r="H22" s="16"/>
      <c r="I22" s="16"/>
      <c r="J22" s="16"/>
      <c r="K22" s="16">
        <f t="shared" si="2"/>
        <v>0</v>
      </c>
      <c r="L22" s="34">
        <f t="shared" si="0"/>
        <v>0</v>
      </c>
      <c r="M22" s="16">
        <f t="shared" si="1"/>
        <v>0</v>
      </c>
      <c r="N22" s="35"/>
      <c r="O22" s="36"/>
      <c r="U22" s="13" t="s">
        <v>93</v>
      </c>
    </row>
    <row r="23" customHeight="1" spans="1:21">
      <c r="A23" s="16">
        <f t="shared" si="4"/>
        <v>21</v>
      </c>
      <c r="B23" s="16" t="s">
        <v>89</v>
      </c>
      <c r="C23" s="16"/>
      <c r="D23" s="16" t="s">
        <v>23</v>
      </c>
      <c r="E23" s="16"/>
      <c r="F23" s="16"/>
      <c r="G23" s="16"/>
      <c r="H23" s="16"/>
      <c r="I23" s="16"/>
      <c r="J23" s="16"/>
      <c r="K23" s="16">
        <f t="shared" si="2"/>
        <v>0</v>
      </c>
      <c r="L23" s="34">
        <f t="shared" si="0"/>
        <v>0</v>
      </c>
      <c r="M23" s="16">
        <f t="shared" si="1"/>
        <v>0</v>
      </c>
      <c r="N23" s="35"/>
      <c r="O23" s="36"/>
      <c r="U23" s="13" t="s">
        <v>24</v>
      </c>
    </row>
    <row r="24" customHeight="1" spans="1:21">
      <c r="A24" s="16">
        <f t="shared" si="4"/>
        <v>22</v>
      </c>
      <c r="B24" s="16" t="s">
        <v>89</v>
      </c>
      <c r="C24" s="23"/>
      <c r="D24" s="16" t="s">
        <v>94</v>
      </c>
      <c r="E24" s="16"/>
      <c r="F24" s="16"/>
      <c r="G24" s="16"/>
      <c r="H24" s="16"/>
      <c r="I24" s="16"/>
      <c r="J24" s="16"/>
      <c r="K24" s="16">
        <f t="shared" si="2"/>
        <v>0</v>
      </c>
      <c r="L24" s="34">
        <f t="shared" ref="L24:L45" si="5">E24*5</f>
        <v>0</v>
      </c>
      <c r="M24" s="16">
        <f t="shared" ref="M24:M45" si="6">ROUND((K24+L24),2)</f>
        <v>0</v>
      </c>
      <c r="N24" s="35"/>
      <c r="O24" s="36"/>
      <c r="U24" s="13" t="e">
        <v>#N/A</v>
      </c>
    </row>
    <row r="25" customHeight="1" spans="1:21">
      <c r="A25" s="16">
        <f t="shared" si="4"/>
        <v>23</v>
      </c>
      <c r="B25" s="16" t="s">
        <v>89</v>
      </c>
      <c r="C25" s="23"/>
      <c r="D25" s="16" t="s">
        <v>27</v>
      </c>
      <c r="E25" s="16"/>
      <c r="F25" s="16"/>
      <c r="G25" s="16"/>
      <c r="H25" s="16"/>
      <c r="I25" s="16"/>
      <c r="J25" s="16"/>
      <c r="K25" s="16">
        <f t="shared" ref="K25:K44" si="7">(F25-G25-H25)*18+G25*15+H25*18*0.8+I25-J25</f>
        <v>0</v>
      </c>
      <c r="L25" s="34">
        <f t="shared" si="5"/>
        <v>0</v>
      </c>
      <c r="M25" s="16">
        <f t="shared" si="6"/>
        <v>0</v>
      </c>
      <c r="N25" s="35"/>
      <c r="O25" s="36"/>
      <c r="U25" s="13" t="s">
        <v>28</v>
      </c>
    </row>
    <row r="26" customHeight="1" spans="1:21">
      <c r="A26" s="16">
        <f t="shared" si="4"/>
        <v>24</v>
      </c>
      <c r="B26" s="16" t="s">
        <v>89</v>
      </c>
      <c r="C26" s="16"/>
      <c r="D26" s="16" t="s">
        <v>25</v>
      </c>
      <c r="E26" s="16"/>
      <c r="F26" s="16"/>
      <c r="G26" s="16"/>
      <c r="H26" s="16"/>
      <c r="I26" s="16"/>
      <c r="J26" s="16"/>
      <c r="K26" s="16">
        <f t="shared" si="7"/>
        <v>0</v>
      </c>
      <c r="L26" s="34">
        <f t="shared" si="5"/>
        <v>0</v>
      </c>
      <c r="M26" s="16">
        <f t="shared" si="6"/>
        <v>0</v>
      </c>
      <c r="N26" s="35"/>
      <c r="O26" s="36"/>
      <c r="U26" s="13">
        <v>0</v>
      </c>
    </row>
    <row r="27" customHeight="1" spans="1:21">
      <c r="A27" s="16">
        <f t="shared" si="4"/>
        <v>25</v>
      </c>
      <c r="B27" s="19" t="s">
        <v>89</v>
      </c>
      <c r="C27" s="24"/>
      <c r="D27" s="25" t="s">
        <v>29</v>
      </c>
      <c r="E27" s="19"/>
      <c r="F27" s="19"/>
      <c r="G27" s="19"/>
      <c r="H27" s="19"/>
      <c r="I27" s="19"/>
      <c r="J27" s="19"/>
      <c r="K27" s="16">
        <f t="shared" si="7"/>
        <v>0</v>
      </c>
      <c r="L27" s="37">
        <f t="shared" si="5"/>
        <v>0</v>
      </c>
      <c r="M27" s="19">
        <f t="shared" si="6"/>
        <v>0</v>
      </c>
      <c r="N27" s="38"/>
      <c r="O27" s="36"/>
      <c r="U27" s="13" t="s">
        <v>30</v>
      </c>
    </row>
    <row r="28" customHeight="1" spans="1:21">
      <c r="A28" s="16">
        <f t="shared" si="4"/>
        <v>26</v>
      </c>
      <c r="B28" s="19" t="s">
        <v>89</v>
      </c>
      <c r="C28" s="24"/>
      <c r="D28" s="25" t="s">
        <v>95</v>
      </c>
      <c r="E28" s="19"/>
      <c r="F28" s="19"/>
      <c r="G28" s="19"/>
      <c r="H28" s="19"/>
      <c r="I28" s="19"/>
      <c r="J28" s="19"/>
      <c r="K28" s="16">
        <f t="shared" si="7"/>
        <v>0</v>
      </c>
      <c r="L28" s="37">
        <f t="shared" si="5"/>
        <v>0</v>
      </c>
      <c r="M28" s="19">
        <f t="shared" si="6"/>
        <v>0</v>
      </c>
      <c r="N28" s="38"/>
      <c r="O28" s="36"/>
      <c r="U28" s="13" t="s">
        <v>96</v>
      </c>
    </row>
    <row r="29" customHeight="1" spans="1:21">
      <c r="A29" s="16">
        <f t="shared" si="4"/>
        <v>27</v>
      </c>
      <c r="B29" s="19" t="s">
        <v>89</v>
      </c>
      <c r="C29" s="24"/>
      <c r="D29" s="25" t="s">
        <v>97</v>
      </c>
      <c r="E29" s="19"/>
      <c r="F29" s="19"/>
      <c r="G29" s="19"/>
      <c r="H29" s="19"/>
      <c r="I29" s="19"/>
      <c r="J29" s="19"/>
      <c r="K29" s="16">
        <f t="shared" si="7"/>
        <v>0</v>
      </c>
      <c r="L29" s="37">
        <f t="shared" si="5"/>
        <v>0</v>
      </c>
      <c r="M29" s="19">
        <f t="shared" si="6"/>
        <v>0</v>
      </c>
      <c r="N29" s="38"/>
      <c r="O29" s="36"/>
      <c r="U29" s="13" t="s">
        <v>96</v>
      </c>
    </row>
    <row r="30" customHeight="1" spans="1:21">
      <c r="A30" s="16">
        <f t="shared" si="4"/>
        <v>28</v>
      </c>
      <c r="B30" s="19" t="s">
        <v>89</v>
      </c>
      <c r="C30" s="24"/>
      <c r="D30" s="25" t="s">
        <v>98</v>
      </c>
      <c r="E30" s="19"/>
      <c r="F30" s="19"/>
      <c r="G30" s="19"/>
      <c r="H30" s="19"/>
      <c r="I30" s="19"/>
      <c r="J30" s="19"/>
      <c r="K30" s="16">
        <f t="shared" si="7"/>
        <v>0</v>
      </c>
      <c r="L30" s="37">
        <f t="shared" si="5"/>
        <v>0</v>
      </c>
      <c r="M30" s="19">
        <f t="shared" si="6"/>
        <v>0</v>
      </c>
      <c r="N30" s="38"/>
      <c r="O30" s="36"/>
      <c r="U30" s="13" t="s">
        <v>99</v>
      </c>
    </row>
    <row r="31" customHeight="1" spans="1:21">
      <c r="A31" s="16">
        <f t="shared" si="4"/>
        <v>29</v>
      </c>
      <c r="B31" s="19" t="s">
        <v>89</v>
      </c>
      <c r="C31" s="24"/>
      <c r="D31" s="25" t="s">
        <v>100</v>
      </c>
      <c r="E31" s="19"/>
      <c r="F31" s="19"/>
      <c r="G31" s="19"/>
      <c r="H31" s="19"/>
      <c r="I31" s="19"/>
      <c r="J31" s="19"/>
      <c r="K31" s="16">
        <f t="shared" si="7"/>
        <v>0</v>
      </c>
      <c r="L31" s="37">
        <f t="shared" si="5"/>
        <v>0</v>
      </c>
      <c r="M31" s="19">
        <f t="shared" si="6"/>
        <v>0</v>
      </c>
      <c r="N31" s="38"/>
      <c r="O31" s="36"/>
      <c r="U31" s="13" t="s">
        <v>99</v>
      </c>
    </row>
    <row r="32" customHeight="1" spans="1:21">
      <c r="A32" s="16">
        <f t="shared" ref="A32:A41" si="8">ROW()-2</f>
        <v>30</v>
      </c>
      <c r="B32" s="19" t="s">
        <v>89</v>
      </c>
      <c r="C32" s="24"/>
      <c r="D32" s="25" t="s">
        <v>101</v>
      </c>
      <c r="E32" s="19"/>
      <c r="F32" s="19"/>
      <c r="G32" s="19"/>
      <c r="H32" s="19"/>
      <c r="I32" s="19"/>
      <c r="J32" s="19"/>
      <c r="K32" s="16">
        <f t="shared" si="7"/>
        <v>0</v>
      </c>
      <c r="L32" s="37">
        <f t="shared" si="5"/>
        <v>0</v>
      </c>
      <c r="M32" s="19">
        <f t="shared" si="6"/>
        <v>0</v>
      </c>
      <c r="N32" s="38"/>
      <c r="O32" s="36"/>
      <c r="U32" s="43">
        <v>44133</v>
      </c>
    </row>
    <row r="33" customHeight="1" spans="1:21">
      <c r="A33" s="16">
        <f t="shared" si="8"/>
        <v>31</v>
      </c>
      <c r="B33" s="19" t="s">
        <v>89</v>
      </c>
      <c r="C33" s="24"/>
      <c r="D33" s="25" t="s">
        <v>102</v>
      </c>
      <c r="E33" s="19"/>
      <c r="F33" s="19"/>
      <c r="G33" s="19"/>
      <c r="H33" s="19"/>
      <c r="I33" s="19"/>
      <c r="J33" s="19"/>
      <c r="K33" s="16">
        <f t="shared" si="7"/>
        <v>0</v>
      </c>
      <c r="L33" s="37">
        <f t="shared" si="5"/>
        <v>0</v>
      </c>
      <c r="M33" s="19">
        <f t="shared" si="6"/>
        <v>0</v>
      </c>
      <c r="N33" s="38"/>
      <c r="O33" s="36"/>
      <c r="U33" s="13" t="s">
        <v>103</v>
      </c>
    </row>
    <row r="34" customHeight="1" spans="1:21">
      <c r="A34" s="16">
        <f t="shared" si="8"/>
        <v>32</v>
      </c>
      <c r="B34" s="16" t="s">
        <v>89</v>
      </c>
      <c r="C34" s="26"/>
      <c r="D34" s="27" t="s">
        <v>104</v>
      </c>
      <c r="E34" s="16"/>
      <c r="F34" s="16"/>
      <c r="G34" s="16"/>
      <c r="H34" s="16"/>
      <c r="I34" s="16"/>
      <c r="J34" s="16"/>
      <c r="K34" s="16">
        <f t="shared" si="7"/>
        <v>0</v>
      </c>
      <c r="L34" s="34">
        <f t="shared" si="5"/>
        <v>0</v>
      </c>
      <c r="M34" s="16">
        <f t="shared" si="6"/>
        <v>0</v>
      </c>
      <c r="N34" s="35"/>
      <c r="O34" s="36"/>
      <c r="U34" s="13" t="e">
        <v>#N/A</v>
      </c>
    </row>
    <row r="35" customHeight="1" spans="1:21">
      <c r="A35" s="16">
        <f t="shared" si="8"/>
        <v>33</v>
      </c>
      <c r="B35" s="16" t="s">
        <v>89</v>
      </c>
      <c r="C35" s="26"/>
      <c r="D35" s="27" t="s">
        <v>105</v>
      </c>
      <c r="E35" s="16"/>
      <c r="F35" s="16"/>
      <c r="G35" s="16"/>
      <c r="H35" s="16"/>
      <c r="I35" s="16"/>
      <c r="J35" s="16"/>
      <c r="K35" s="16">
        <f t="shared" si="7"/>
        <v>0</v>
      </c>
      <c r="L35" s="34">
        <f t="shared" si="5"/>
        <v>0</v>
      </c>
      <c r="M35" s="16">
        <f t="shared" si="6"/>
        <v>0</v>
      </c>
      <c r="N35" s="35"/>
      <c r="O35" s="36"/>
      <c r="U35" s="13" t="e">
        <v>#N/A</v>
      </c>
    </row>
    <row r="36" customHeight="1" spans="1:21">
      <c r="A36" s="16">
        <f t="shared" si="8"/>
        <v>34</v>
      </c>
      <c r="B36" s="19" t="s">
        <v>89</v>
      </c>
      <c r="C36" s="24"/>
      <c r="D36" s="25" t="s">
        <v>106</v>
      </c>
      <c r="E36" s="19"/>
      <c r="F36" s="19"/>
      <c r="G36" s="19"/>
      <c r="H36" s="19"/>
      <c r="I36" s="19"/>
      <c r="J36" s="19"/>
      <c r="K36" s="16">
        <f t="shared" si="7"/>
        <v>0</v>
      </c>
      <c r="L36" s="37">
        <f t="shared" si="5"/>
        <v>0</v>
      </c>
      <c r="M36" s="19">
        <f t="shared" si="6"/>
        <v>0</v>
      </c>
      <c r="N36" s="38"/>
      <c r="O36" s="36"/>
      <c r="U36" s="13" t="s">
        <v>107</v>
      </c>
    </row>
    <row r="37" customHeight="1" spans="1:21">
      <c r="A37" s="16">
        <f t="shared" si="8"/>
        <v>35</v>
      </c>
      <c r="B37" s="19" t="s">
        <v>89</v>
      </c>
      <c r="C37" s="24"/>
      <c r="D37" s="25" t="s">
        <v>108</v>
      </c>
      <c r="E37" s="19"/>
      <c r="F37" s="19"/>
      <c r="G37" s="19"/>
      <c r="H37" s="19"/>
      <c r="I37" s="19"/>
      <c r="J37" s="19"/>
      <c r="K37" s="16">
        <f t="shared" si="7"/>
        <v>0</v>
      </c>
      <c r="L37" s="37">
        <f t="shared" si="5"/>
        <v>0</v>
      </c>
      <c r="M37" s="19">
        <f t="shared" si="6"/>
        <v>0</v>
      </c>
      <c r="N37" s="38"/>
      <c r="O37" s="36"/>
      <c r="U37" s="13" t="s">
        <v>109</v>
      </c>
    </row>
    <row r="38" customHeight="1" spans="1:21">
      <c r="A38" s="16">
        <f t="shared" si="8"/>
        <v>36</v>
      </c>
      <c r="B38" s="19" t="s">
        <v>89</v>
      </c>
      <c r="C38" s="24"/>
      <c r="D38" s="25" t="s">
        <v>110</v>
      </c>
      <c r="E38" s="19"/>
      <c r="F38" s="19"/>
      <c r="G38" s="19"/>
      <c r="H38" s="19"/>
      <c r="I38" s="19"/>
      <c r="J38" s="19"/>
      <c r="K38" s="16">
        <f t="shared" si="7"/>
        <v>0</v>
      </c>
      <c r="L38" s="37">
        <f t="shared" si="5"/>
        <v>0</v>
      </c>
      <c r="M38" s="19">
        <f t="shared" si="6"/>
        <v>0</v>
      </c>
      <c r="N38" s="38"/>
      <c r="O38" s="36"/>
      <c r="U38" s="13" t="s">
        <v>111</v>
      </c>
    </row>
    <row r="39" customHeight="1" spans="1:21">
      <c r="A39" s="16">
        <f t="shared" si="8"/>
        <v>37</v>
      </c>
      <c r="B39" s="19" t="s">
        <v>89</v>
      </c>
      <c r="C39" s="24"/>
      <c r="D39" s="25" t="s">
        <v>112</v>
      </c>
      <c r="E39" s="19"/>
      <c r="F39" s="19"/>
      <c r="G39" s="19"/>
      <c r="H39" s="19"/>
      <c r="I39" s="19"/>
      <c r="J39" s="19"/>
      <c r="K39" s="16">
        <f t="shared" si="7"/>
        <v>0</v>
      </c>
      <c r="L39" s="37">
        <f t="shared" si="5"/>
        <v>0</v>
      </c>
      <c r="M39" s="19">
        <f t="shared" si="6"/>
        <v>0</v>
      </c>
      <c r="N39" s="38"/>
      <c r="O39" s="36"/>
      <c r="U39" s="13" t="s">
        <v>111</v>
      </c>
    </row>
    <row r="40" customHeight="1" spans="1:21">
      <c r="A40" s="16">
        <f t="shared" si="8"/>
        <v>38</v>
      </c>
      <c r="B40" s="19" t="s">
        <v>89</v>
      </c>
      <c r="C40" s="24"/>
      <c r="D40" s="25" t="s">
        <v>113</v>
      </c>
      <c r="E40" s="19"/>
      <c r="F40" s="19"/>
      <c r="G40" s="19"/>
      <c r="H40" s="19"/>
      <c r="I40" s="19"/>
      <c r="J40" s="19"/>
      <c r="K40" s="16">
        <f t="shared" si="7"/>
        <v>0</v>
      </c>
      <c r="L40" s="37">
        <f t="shared" si="5"/>
        <v>0</v>
      </c>
      <c r="M40" s="19">
        <f t="shared" si="6"/>
        <v>0</v>
      </c>
      <c r="N40" s="38"/>
      <c r="O40" s="36"/>
      <c r="U40" s="43">
        <v>44155</v>
      </c>
    </row>
    <row r="41" customHeight="1" spans="1:21">
      <c r="A41" s="16">
        <f t="shared" si="8"/>
        <v>39</v>
      </c>
      <c r="B41" s="19" t="s">
        <v>89</v>
      </c>
      <c r="C41" s="24"/>
      <c r="D41" s="25" t="s">
        <v>114</v>
      </c>
      <c r="E41" s="19"/>
      <c r="F41" s="19"/>
      <c r="G41" s="19"/>
      <c r="H41" s="19"/>
      <c r="I41" s="19"/>
      <c r="J41" s="19"/>
      <c r="K41" s="16">
        <f t="shared" si="7"/>
        <v>0</v>
      </c>
      <c r="L41" s="37">
        <f t="shared" si="5"/>
        <v>0</v>
      </c>
      <c r="M41" s="19">
        <f t="shared" si="6"/>
        <v>0</v>
      </c>
      <c r="N41" s="38"/>
      <c r="O41" s="36"/>
      <c r="U41" s="43">
        <v>44155</v>
      </c>
    </row>
    <row r="42" customHeight="1" spans="1:21">
      <c r="A42" s="16">
        <f t="shared" ref="A42:A47" si="9">ROW()-2</f>
        <v>40</v>
      </c>
      <c r="B42" s="19" t="s">
        <v>89</v>
      </c>
      <c r="C42" s="24"/>
      <c r="D42" s="25" t="s">
        <v>115</v>
      </c>
      <c r="E42" s="19"/>
      <c r="F42" s="19"/>
      <c r="G42" s="19"/>
      <c r="H42" s="19"/>
      <c r="I42" s="19"/>
      <c r="J42" s="19"/>
      <c r="K42" s="16">
        <f t="shared" si="7"/>
        <v>0</v>
      </c>
      <c r="L42" s="37">
        <f t="shared" si="5"/>
        <v>0</v>
      </c>
      <c r="M42" s="19">
        <f t="shared" si="6"/>
        <v>0</v>
      </c>
      <c r="N42" s="38"/>
      <c r="O42" s="36"/>
      <c r="U42" s="13" t="s">
        <v>116</v>
      </c>
    </row>
    <row r="43" customHeight="1" spans="1:21">
      <c r="A43" s="16">
        <f t="shared" si="9"/>
        <v>41</v>
      </c>
      <c r="B43" s="19" t="s">
        <v>89</v>
      </c>
      <c r="C43" s="24"/>
      <c r="D43" s="25" t="s">
        <v>117</v>
      </c>
      <c r="E43" s="19"/>
      <c r="F43" s="19"/>
      <c r="G43" s="19"/>
      <c r="H43" s="19"/>
      <c r="I43" s="19"/>
      <c r="J43" s="19"/>
      <c r="K43" s="16">
        <f t="shared" si="7"/>
        <v>0</v>
      </c>
      <c r="L43" s="37">
        <f t="shared" si="5"/>
        <v>0</v>
      </c>
      <c r="M43" s="19">
        <f t="shared" si="6"/>
        <v>0</v>
      </c>
      <c r="N43" s="38"/>
      <c r="O43" s="36"/>
      <c r="U43" s="13" t="s">
        <v>118</v>
      </c>
    </row>
    <row r="44" customHeight="1" spans="1:21">
      <c r="A44" s="16">
        <f t="shared" si="9"/>
        <v>42</v>
      </c>
      <c r="B44" s="16" t="s">
        <v>119</v>
      </c>
      <c r="C44" s="26"/>
      <c r="D44" s="27" t="s">
        <v>120</v>
      </c>
      <c r="E44" s="16"/>
      <c r="F44" s="16"/>
      <c r="G44" s="16"/>
      <c r="H44" s="16"/>
      <c r="I44" s="16"/>
      <c r="J44" s="39"/>
      <c r="K44" s="16">
        <f t="shared" si="7"/>
        <v>0</v>
      </c>
      <c r="L44" s="34">
        <f t="shared" si="5"/>
        <v>0</v>
      </c>
      <c r="M44" s="16">
        <f t="shared" si="6"/>
        <v>0</v>
      </c>
      <c r="N44" s="35"/>
      <c r="O44" s="36"/>
      <c r="U44" s="13" t="s">
        <v>121</v>
      </c>
    </row>
    <row r="45" customHeight="1" spans="1:21">
      <c r="A45" s="16">
        <f t="shared" si="9"/>
        <v>43</v>
      </c>
      <c r="B45" s="24" t="s">
        <v>122</v>
      </c>
      <c r="C45" s="24"/>
      <c r="D45" s="25" t="s">
        <v>123</v>
      </c>
      <c r="E45" s="19"/>
      <c r="F45" s="19"/>
      <c r="G45" s="19"/>
      <c r="H45" s="19"/>
      <c r="I45" s="19"/>
      <c r="J45" s="40"/>
      <c r="K45" s="19">
        <f>15*F45+I45-J45</f>
        <v>0</v>
      </c>
      <c r="L45" s="37">
        <f t="shared" si="5"/>
        <v>0</v>
      </c>
      <c r="M45" s="19">
        <f t="shared" si="6"/>
        <v>0</v>
      </c>
      <c r="N45" s="38"/>
      <c r="O45" s="36"/>
      <c r="U45" s="13" t="s">
        <v>111</v>
      </c>
    </row>
    <row r="46" customHeight="1" spans="1:15">
      <c r="A46" s="16">
        <f t="shared" si="9"/>
        <v>44</v>
      </c>
      <c r="B46" s="26" t="s">
        <v>45</v>
      </c>
      <c r="C46" s="26"/>
      <c r="D46" s="27"/>
      <c r="E46" s="16"/>
      <c r="F46" s="16"/>
      <c r="G46" s="16"/>
      <c r="H46" s="16"/>
      <c r="I46" s="16"/>
      <c r="J46" s="39"/>
      <c r="K46" s="16"/>
      <c r="L46" s="34"/>
      <c r="M46" s="16"/>
      <c r="N46" s="35"/>
      <c r="O46" s="36"/>
    </row>
    <row r="47" customHeight="1" spans="1:15">
      <c r="A47" s="16">
        <f t="shared" si="9"/>
        <v>45</v>
      </c>
      <c r="B47" s="26"/>
      <c r="C47" s="26"/>
      <c r="D47" s="27"/>
      <c r="E47" s="16">
        <f>SUM(E3:E46)</f>
        <v>0</v>
      </c>
      <c r="F47" s="16">
        <f>SUM(F3:F46)</f>
        <v>0</v>
      </c>
      <c r="G47" s="16"/>
      <c r="H47" s="16"/>
      <c r="I47" s="16">
        <f>SUM(I3:I46)</f>
        <v>0</v>
      </c>
      <c r="J47" s="16">
        <f>SUM(J3:J46)</f>
        <v>0</v>
      </c>
      <c r="K47" s="16">
        <f>SUM(K3:K46)</f>
        <v>0</v>
      </c>
      <c r="L47" s="16">
        <f>SUM(L3:L46)</f>
        <v>0</v>
      </c>
      <c r="M47" s="16">
        <f>SUM(M3:M46)</f>
        <v>0</v>
      </c>
      <c r="N47" s="31"/>
      <c r="O47" s="36"/>
    </row>
    <row r="48" customHeight="1" spans="1:15">
      <c r="A48" s="16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>
        <f>ROUND(M47*1.06,2)</f>
        <v>0</v>
      </c>
      <c r="N48" s="41"/>
      <c r="O48" s="42"/>
    </row>
    <row r="50" customHeight="1" spans="2:9">
      <c r="B50" s="29" t="s">
        <v>124</v>
      </c>
      <c r="C50" s="29" t="s">
        <v>125</v>
      </c>
      <c r="D50" s="29"/>
      <c r="E50" s="29"/>
      <c r="F50" s="29" t="s">
        <v>126</v>
      </c>
      <c r="G50" s="29"/>
      <c r="H50" s="29"/>
      <c r="I50" s="29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C17" sqref="C17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spans="2:4">
      <c r="B1" s="2" t="s">
        <v>127</v>
      </c>
      <c r="C1" s="2"/>
      <c r="D1" s="2"/>
    </row>
    <row r="2" ht="20.1" customHeight="1" spans="1:4">
      <c r="A2" s="3"/>
      <c r="B2" s="2" t="s">
        <v>4</v>
      </c>
      <c r="C2" s="2" t="s">
        <v>128</v>
      </c>
      <c r="D2" s="2" t="s">
        <v>129</v>
      </c>
    </row>
    <row r="3" ht="20.1" customHeight="1" spans="1:4">
      <c r="A3" s="4"/>
      <c r="B3" s="5" t="s">
        <v>18</v>
      </c>
      <c r="C3" s="5" t="s">
        <v>20</v>
      </c>
      <c r="D3" s="5">
        <v>100</v>
      </c>
    </row>
    <row r="4" ht="20.1" customHeight="1" spans="1:4">
      <c r="A4" s="4"/>
      <c r="B4" s="5" t="s">
        <v>21</v>
      </c>
      <c r="C4" s="5" t="s">
        <v>20</v>
      </c>
      <c r="D4" s="5">
        <v>100</v>
      </c>
    </row>
    <row r="5" ht="20.1" customHeight="1" spans="1:4">
      <c r="A5" s="4"/>
      <c r="B5" s="5" t="s">
        <v>23</v>
      </c>
      <c r="C5" s="5" t="s">
        <v>20</v>
      </c>
      <c r="D5" s="5">
        <v>-75</v>
      </c>
    </row>
    <row r="6" ht="20.1" customHeight="1" spans="1:4">
      <c r="A6" s="4"/>
      <c r="B6" s="5" t="s">
        <v>25</v>
      </c>
      <c r="C6" s="5" t="s">
        <v>20</v>
      </c>
      <c r="D6" s="5">
        <v>100</v>
      </c>
    </row>
    <row r="7" ht="20.1" customHeight="1" spans="1:4">
      <c r="A7" s="4"/>
      <c r="B7" s="5" t="s">
        <v>27</v>
      </c>
      <c r="C7" s="5" t="s">
        <v>20</v>
      </c>
      <c r="D7" s="5">
        <v>-50</v>
      </c>
    </row>
    <row r="8" ht="20.1" customHeight="1" spans="1:4">
      <c r="A8" s="4"/>
      <c r="B8" s="5" t="s">
        <v>29</v>
      </c>
      <c r="C8" s="5" t="s">
        <v>20</v>
      </c>
      <c r="D8" s="5">
        <v>100</v>
      </c>
    </row>
    <row r="9" ht="20.1" customHeight="1" spans="1:4">
      <c r="A9" s="4"/>
      <c r="B9" s="5" t="s">
        <v>31</v>
      </c>
      <c r="C9" s="5" t="s">
        <v>33</v>
      </c>
      <c r="D9" s="5">
        <v>190</v>
      </c>
    </row>
    <row r="10" ht="20.1" customHeight="1" spans="1:4">
      <c r="A10" s="4"/>
      <c r="B10" s="5" t="s">
        <v>40</v>
      </c>
      <c r="C10" s="5" t="s">
        <v>20</v>
      </c>
      <c r="D10" s="5">
        <v>62.1</v>
      </c>
    </row>
    <row r="11" ht="20.1" customHeight="1" spans="1:4">
      <c r="A11" s="4"/>
      <c r="B11" s="5" t="s">
        <v>41</v>
      </c>
      <c r="C11" s="5" t="s">
        <v>20</v>
      </c>
      <c r="D11" s="5">
        <v>45.5</v>
      </c>
    </row>
    <row r="12" ht="20.1" customHeight="1" spans="1:4">
      <c r="A12" s="6"/>
      <c r="B12" s="5" t="s">
        <v>58</v>
      </c>
      <c r="C12" s="5"/>
      <c r="D12" s="5">
        <f>SUM(D3:D11)</f>
        <v>572.6</v>
      </c>
    </row>
    <row r="13" ht="20.1" customHeight="1" spans="1:4">
      <c r="A13" s="6"/>
      <c r="B13" s="7" t="s">
        <v>130</v>
      </c>
      <c r="C13" s="7"/>
      <c r="D13" s="7"/>
    </row>
    <row r="14" ht="20.1" customHeight="1" spans="1:1">
      <c r="A14" s="6"/>
    </row>
    <row r="15" ht="20.1" customHeight="1" spans="2:4">
      <c r="B15" s="8" t="s">
        <v>131</v>
      </c>
      <c r="C15" s="8"/>
      <c r="D15" s="8"/>
    </row>
    <row r="16" ht="20.1" customHeight="1" spans="1:4">
      <c r="A16" s="4"/>
      <c r="B16" s="2" t="s">
        <v>4</v>
      </c>
      <c r="C16" s="2" t="s">
        <v>128</v>
      </c>
      <c r="D16" s="2" t="s">
        <v>129</v>
      </c>
    </row>
    <row r="17" ht="20.1" customHeight="1" spans="1:4">
      <c r="A17" s="4"/>
      <c r="B17" s="9" t="s">
        <v>51</v>
      </c>
      <c r="C17" s="10" t="s">
        <v>52</v>
      </c>
      <c r="D17" s="11">
        <v>210</v>
      </c>
    </row>
    <row r="18" ht="20.1" customHeight="1" spans="1:4">
      <c r="A18" s="4"/>
      <c r="B18" s="5"/>
      <c r="C18" s="5"/>
      <c r="D18" s="5"/>
    </row>
    <row r="19" ht="20.1" customHeight="1" spans="1:4">
      <c r="A19" s="6"/>
      <c r="B19" s="5"/>
      <c r="C19" s="5"/>
      <c r="D19" s="5"/>
    </row>
    <row r="20" ht="20.1" customHeight="1" spans="2:4">
      <c r="B20" s="5"/>
      <c r="C20" s="5"/>
      <c r="D20" s="5"/>
    </row>
    <row r="21" ht="20.1" customHeight="1" spans="2:4">
      <c r="B21" s="5"/>
      <c r="C21" s="5"/>
      <c r="D21" s="5"/>
    </row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</sheetData>
  <mergeCells count="2">
    <mergeCell ref="B1:D1"/>
    <mergeCell ref="B15:D15"/>
  </mergeCells>
  <conditionalFormatting sqref="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2021-08-30T03:22:20Z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