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195244D7-5465-484B-9F59-519E24669C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致远ZY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I10" i="4" l="1"/>
  <c r="I11" i="4"/>
  <c r="I12" i="4"/>
  <c r="I13" i="4"/>
  <c r="I14" i="4"/>
  <c r="I15" i="4"/>
  <c r="I9" i="4"/>
  <c r="J9" i="4"/>
  <c r="U9" i="4"/>
  <c r="J10" i="4"/>
  <c r="U10" i="4"/>
  <c r="J11" i="4"/>
  <c r="U11" i="4"/>
  <c r="J12" i="4"/>
  <c r="U12" i="4"/>
  <c r="J13" i="4"/>
  <c r="U13" i="4"/>
  <c r="J14" i="4"/>
  <c r="U14" i="4"/>
  <c r="J15" i="4"/>
  <c r="U15" i="4"/>
  <c r="U16" i="4"/>
  <c r="Q9" i="4"/>
  <c r="Q10" i="4"/>
  <c r="Q11" i="4"/>
  <c r="Q12" i="4"/>
  <c r="Q13" i="4"/>
  <c r="Q14" i="4"/>
  <c r="Q15" i="4"/>
  <c r="P9" i="4"/>
  <c r="P10" i="4"/>
  <c r="P11" i="4"/>
  <c r="P12" i="4"/>
  <c r="P13" i="4"/>
  <c r="P14" i="4"/>
  <c r="P15" i="4"/>
  <c r="P16" i="4"/>
  <c r="O10" i="4"/>
  <c r="O11" i="4"/>
  <c r="O12" i="4"/>
  <c r="O13" i="4"/>
  <c r="O14" i="4"/>
  <c r="O15" i="4"/>
  <c r="O9" i="4"/>
  <c r="N10" i="4"/>
  <c r="N11" i="4"/>
  <c r="N12" i="4"/>
  <c r="N13" i="4"/>
  <c r="N14" i="4"/>
  <c r="N15" i="4"/>
  <c r="N9" i="4"/>
  <c r="M10" i="4"/>
  <c r="M11" i="4"/>
  <c r="M12" i="4"/>
  <c r="M13" i="4"/>
  <c r="M14" i="4"/>
  <c r="M15" i="4"/>
  <c r="M9" i="4"/>
  <c r="L10" i="4"/>
  <c r="L11" i="4"/>
  <c r="L12" i="4"/>
  <c r="L13" i="4"/>
  <c r="L14" i="4"/>
  <c r="L15" i="4"/>
  <c r="L9" i="4"/>
  <c r="K10" i="4"/>
  <c r="K11" i="4"/>
  <c r="K12" i="4"/>
  <c r="K13" i="4"/>
  <c r="K14" i="4"/>
  <c r="K15" i="4"/>
  <c r="K9" i="4"/>
  <c r="T10" i="4"/>
  <c r="T11" i="4"/>
  <c r="T12" i="4"/>
  <c r="T13" i="4"/>
  <c r="T14" i="4"/>
  <c r="T15" i="4"/>
  <c r="T9" i="4"/>
  <c r="R10" i="4"/>
  <c r="R11" i="4"/>
  <c r="R12" i="4"/>
  <c r="R13" i="4"/>
  <c r="R14" i="4"/>
  <c r="R15" i="4"/>
  <c r="R9" i="4"/>
  <c r="Q16" i="4" l="1"/>
</calcChain>
</file>

<file path=xl/sharedStrings.xml><?xml version="1.0" encoding="utf-8"?>
<sst xmlns="http://schemas.openxmlformats.org/spreadsheetml/2006/main" count="60" uniqueCount="51">
  <si>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</si>
  <si>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</si>
  <si>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</si>
  <si>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</si>
  <si>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</si>
  <si>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</si>
  <si>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</si>
  <si>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</si>
  <si>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</si>
  <si>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</si>
  <si>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</si>
  <si>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</si>
  <si>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</si>
  <si>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</si>
  <si>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</si>
  <si>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</si>
  <si>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>黄骅市致远摩托车配件有限公司</t>
    </r>
    <phoneticPr fontId="5" type="noConversion"/>
  </si>
  <si>
    <t>SLT0000819</t>
  </si>
  <si>
    <t>2060卧铺多层板</t>
  </si>
  <si>
    <t>SLT0000823</t>
  </si>
  <si>
    <t>1880卧铺多层板</t>
  </si>
  <si>
    <t>件</t>
    <phoneticPr fontId="1" type="noConversion"/>
  </si>
  <si>
    <t>潍坊2020年</t>
    <phoneticPr fontId="1" type="noConversion"/>
  </si>
  <si>
    <t>河北2021年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</si>
  <si>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</si>
  <si>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         协议编号：HBZYXY-2021-120-01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</si>
  <si>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           ）</t>
    </r>
    <phoneticPr fontId="5" type="noConversion"/>
  </si>
  <si>
    <t>SHT0000105</t>
  </si>
  <si>
    <t>M4中卡卧铺板</t>
    <phoneticPr fontId="22" type="noConversion"/>
  </si>
  <si>
    <t>SLT0000163</t>
  </si>
  <si>
    <t>1995木板右舵6个孔</t>
  </si>
  <si>
    <t>SLT0000766</t>
  </si>
  <si>
    <t>1995升级卧铺板</t>
  </si>
  <si>
    <t>SLT0000771</t>
  </si>
  <si>
    <t>1995卧铺板出口8个孔</t>
  </si>
  <si>
    <t>SLT0000864</t>
  </si>
  <si>
    <t>1800卧铺板6个孔</t>
  </si>
  <si>
    <t>用量</t>
    <phoneticPr fontId="1" type="noConversion"/>
  </si>
  <si>
    <t>涨价年金额</t>
    <phoneticPr fontId="1" type="noConversion"/>
  </si>
  <si>
    <t>涨幅</t>
    <phoneticPr fontId="1" type="noConversion"/>
  </si>
  <si>
    <t>厂家要求涨价</t>
    <phoneticPr fontId="1" type="noConversion"/>
  </si>
  <si>
    <t>2020年供货额</t>
    <phoneticPr fontId="1" type="noConversion"/>
  </si>
  <si>
    <t>2020年潍坊用量</t>
    <phoneticPr fontId="1" type="noConversion"/>
  </si>
  <si>
    <t>2021年1月用量</t>
    <phoneticPr fontId="1" type="noConversion"/>
  </si>
  <si>
    <t>2021年2月用量</t>
  </si>
  <si>
    <t>2021年3月用量</t>
  </si>
  <si>
    <t>2021年4月用量</t>
  </si>
  <si>
    <t>2021年5月用量</t>
  </si>
  <si>
    <t>协商后</t>
    <phoneticPr fontId="1" type="noConversion"/>
  </si>
  <si>
    <t>涨价后单价</t>
    <phoneticPr fontId="1" type="noConversion"/>
  </si>
  <si>
    <t>差价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</si>
</sst>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  <xf numFmtId="9" fontId="2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>
      <alignment vertical="center"/>
    </xf>
    <xf numFmtId="178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15" fillId="0" borderId="1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21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176" fontId="14" fillId="2" borderId="0" xfId="1" applyNumberFormat="1" applyFont="1" applyFill="1" applyBorder="1" applyAlignment="1">
      <alignment horizontal="center" vertical="center" shrinkToFit="1"/>
    </xf>
    <xf numFmtId="0" fontId="16" fillId="2" borderId="0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9" fontId="2" fillId="0" borderId="1" xfId="13" applyFont="1" applyBorder="1" applyAlignment="1">
      <alignment horizontal="center" vertical="center"/>
    </xf>
    <xf numFmtId="176" fontId="2" fillId="0" borderId="1" xfId="1" applyNumberFormat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0" borderId="1" xfId="1" applyBorder="1">
      <alignment vertical="center"/>
    </xf>
    <xf numFmtId="176" fontId="13" fillId="0" borderId="1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 shrinkToFit="1"/>
    </xf>
    <xf numFmtId="0" fontId="16" fillId="2" borderId="1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21" fillId="2" borderId="0" xfId="1" applyFont="1" applyFill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 shrinkToFi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8477;&#26412;&#24037;&#20316;/20&#24180;&#33267;&#20170;&#20379;&#36135;&#39069;/&#28493;&#22346;&#24037;&#21378;/20&#24180;&#20379;&#24212;&#21830;&#25346;&#36134;&#26126;&#32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量"/>
      <sheetName val="汇总"/>
    </sheetNames>
    <sheetDataSet>
      <sheetData sheetId="0">
        <row r="793">
          <cell r="C793" t="str">
            <v>SHT0000105</v>
          </cell>
          <cell r="D793" t="str">
            <v>中卡卧铺板</v>
          </cell>
          <cell r="E793" t="str">
            <v>EA</v>
          </cell>
          <cell r="F793">
            <v>35.895000000000003</v>
          </cell>
          <cell r="G793">
            <v>27550</v>
          </cell>
          <cell r="H793">
            <v>988907.25000000012</v>
          </cell>
          <cell r="I793">
            <v>3810</v>
          </cell>
          <cell r="J793">
            <v>136759.95000000001</v>
          </cell>
          <cell r="K793">
            <v>2330</v>
          </cell>
          <cell r="L793">
            <v>83635.350000000006</v>
          </cell>
          <cell r="M793">
            <v>4100</v>
          </cell>
          <cell r="N793">
            <v>147169.5</v>
          </cell>
          <cell r="O793">
            <v>2558</v>
          </cell>
          <cell r="P793">
            <v>91819.41</v>
          </cell>
          <cell r="Q793">
            <v>1325</v>
          </cell>
        </row>
        <row r="794">
          <cell r="C794" t="str">
            <v>SLT0000163</v>
          </cell>
          <cell r="D794" t="str">
            <v>1995木板右舵6个孔</v>
          </cell>
          <cell r="E794" t="str">
            <v>EA</v>
          </cell>
          <cell r="F794">
            <v>24.035299999999999</v>
          </cell>
          <cell r="G794">
            <v>9</v>
          </cell>
          <cell r="H794">
            <v>216.3177</v>
          </cell>
          <cell r="I794">
            <v>18</v>
          </cell>
          <cell r="J794">
            <v>432.6354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11</v>
          </cell>
          <cell r="P794">
            <v>264.38830000000002</v>
          </cell>
          <cell r="Q794">
            <v>32</v>
          </cell>
        </row>
        <row r="795">
          <cell r="C795" t="str">
            <v>SLT0000766</v>
          </cell>
          <cell r="D795" t="str">
            <v>1995升级卧铺板</v>
          </cell>
          <cell r="E795" t="str">
            <v>EA</v>
          </cell>
          <cell r="F795">
            <v>24.376100000000001</v>
          </cell>
          <cell r="G795">
            <v>285</v>
          </cell>
          <cell r="H795">
            <v>6947.1885000000002</v>
          </cell>
          <cell r="I795">
            <v>12</v>
          </cell>
          <cell r="J795">
            <v>292.51319999999998</v>
          </cell>
          <cell r="K795">
            <v>49</v>
          </cell>
          <cell r="L795">
            <v>1194.4289000000001</v>
          </cell>
          <cell r="M795">
            <v>6</v>
          </cell>
          <cell r="N795">
            <v>146.25659999999999</v>
          </cell>
          <cell r="O795">
            <v>20</v>
          </cell>
          <cell r="P795">
            <v>487.52200000000005</v>
          </cell>
          <cell r="Q795">
            <v>7</v>
          </cell>
        </row>
        <row r="796">
          <cell r="C796" t="str">
            <v>SLT0000771</v>
          </cell>
          <cell r="D796" t="str">
            <v>1995卧铺板出口8个孔</v>
          </cell>
          <cell r="E796" t="str">
            <v>EA</v>
          </cell>
          <cell r="F796">
            <v>24.035299999999999</v>
          </cell>
          <cell r="G796">
            <v>246</v>
          </cell>
          <cell r="H796">
            <v>5912.6837999999998</v>
          </cell>
          <cell r="I796">
            <v>4</v>
          </cell>
          <cell r="J796">
            <v>96.141199999999998</v>
          </cell>
          <cell r="K796">
            <v>0</v>
          </cell>
          <cell r="L796">
            <v>0</v>
          </cell>
          <cell r="M796">
            <v>1</v>
          </cell>
          <cell r="N796">
            <v>24.035299999999999</v>
          </cell>
          <cell r="O796">
            <v>0</v>
          </cell>
          <cell r="P796">
            <v>0</v>
          </cell>
          <cell r="Q796">
            <v>0</v>
          </cell>
        </row>
        <row r="797">
          <cell r="C797" t="str">
            <v>SLT0000819</v>
          </cell>
          <cell r="D797" t="str">
            <v>2060卧铺多层板</v>
          </cell>
          <cell r="E797" t="str">
            <v>EA</v>
          </cell>
          <cell r="F797">
            <v>24.704899999999999</v>
          </cell>
          <cell r="G797">
            <v>16910</v>
          </cell>
          <cell r="H797">
            <v>417759.859</v>
          </cell>
          <cell r="I797">
            <v>1900</v>
          </cell>
          <cell r="J797">
            <v>46939.31</v>
          </cell>
          <cell r="K797">
            <v>840</v>
          </cell>
          <cell r="L797">
            <v>20752.115999999998</v>
          </cell>
          <cell r="M797">
            <v>1510</v>
          </cell>
          <cell r="N797">
            <v>37304.398999999998</v>
          </cell>
          <cell r="O797">
            <v>762</v>
          </cell>
          <cell r="P797">
            <v>18825.1338</v>
          </cell>
          <cell r="Q797">
            <v>0</v>
          </cell>
        </row>
        <row r="798">
          <cell r="C798" t="str">
            <v>SLT0000823</v>
          </cell>
          <cell r="D798" t="str">
            <v>1880卧铺多层板</v>
          </cell>
          <cell r="E798" t="str">
            <v>EA</v>
          </cell>
          <cell r="F798">
            <v>21.674700000000001</v>
          </cell>
          <cell r="G798">
            <v>2599</v>
          </cell>
          <cell r="H798">
            <v>56332.545300000005</v>
          </cell>
          <cell r="I798">
            <v>100</v>
          </cell>
          <cell r="J798">
            <v>2167.4700000000003</v>
          </cell>
          <cell r="K798">
            <v>30</v>
          </cell>
          <cell r="L798">
            <v>650.24099999999999</v>
          </cell>
          <cell r="M798">
            <v>31</v>
          </cell>
          <cell r="N798">
            <v>671.91570000000002</v>
          </cell>
          <cell r="O798">
            <v>50</v>
          </cell>
          <cell r="P798">
            <v>1083.7350000000001</v>
          </cell>
          <cell r="Q798">
            <v>80</v>
          </cell>
        </row>
        <row r="799">
          <cell r="C799" t="str">
            <v>SLT0000864</v>
          </cell>
          <cell r="D799" t="str">
            <v>1800卧铺板6个孔</v>
          </cell>
          <cell r="E799" t="str">
            <v>EA</v>
          </cell>
          <cell r="F799">
            <v>21.674700000000001</v>
          </cell>
          <cell r="G799">
            <v>6</v>
          </cell>
          <cell r="H799">
            <v>130.04820000000001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41"/>
  <sheetViews>
    <sheetView tabSelected="1" workbookViewId="0">
      <selection activeCell="M19" sqref="M19"/>
    </sheetView>
  </sheetViews>
  <sheetFormatPr defaultRowHeight="14.4"/>
  <cols>
    <col min="1" max="1" width="5.6640625" style="1" customWidth="1"/>
    <col min="2" max="2" width="12.21875" style="1" customWidth="1"/>
    <col min="3" max="3" width="20.109375" style="1" customWidth="1"/>
    <col min="4" max="4" width="13.77734375" style="1" customWidth="1"/>
    <col min="5" max="5" width="5.44140625" style="1" bestFit="1" customWidth="1"/>
    <col min="6" max="7" width="12.21875" style="1" customWidth="1"/>
    <col min="8" max="8" width="9" style="1"/>
    <col min="9" max="9" width="8.88671875" style="1"/>
    <col min="10" max="10" width="10.109375" style="1" customWidth="1"/>
    <col min="11" max="15" width="8.21875" style="1" customWidth="1"/>
    <col min="16" max="16" width="14" style="1" customWidth="1"/>
    <col min="17" max="17" width="14.5546875" style="1" customWidth="1"/>
    <col min="18" max="18" width="7.6640625" style="20" customWidth="1"/>
    <col min="19" max="19" width="10.109375" style="20" customWidth="1"/>
    <col min="20" max="20" width="9.5546875" style="1" bestFit="1" customWidth="1"/>
    <col min="21" max="21" width="12.33203125" style="1" customWidth="1"/>
    <col min="22" max="262" width="9" style="1"/>
    <col min="263" max="263" width="5.6640625" style="1" customWidth="1"/>
    <col min="264" max="264" width="10.6640625" style="1" customWidth="1"/>
    <col min="265" max="265" width="30" style="1" customWidth="1"/>
    <col min="266" max="266" width="13.77734375" style="1" customWidth="1"/>
    <col min="267" max="267" width="5.44140625" style="1" bestFit="1" customWidth="1"/>
    <col min="268" max="518" width="9" style="1"/>
    <col min="519" max="519" width="5.6640625" style="1" customWidth="1"/>
    <col min="520" max="520" width="10.6640625" style="1" customWidth="1"/>
    <col min="521" max="521" width="30" style="1" customWidth="1"/>
    <col min="522" max="522" width="13.77734375" style="1" customWidth="1"/>
    <col min="523" max="523" width="5.44140625" style="1" bestFit="1" customWidth="1"/>
    <col min="524" max="774" width="9" style="1"/>
    <col min="775" max="775" width="5.6640625" style="1" customWidth="1"/>
    <col min="776" max="776" width="10.6640625" style="1" customWidth="1"/>
    <col min="777" max="777" width="30" style="1" customWidth="1"/>
    <col min="778" max="778" width="13.77734375" style="1" customWidth="1"/>
    <col min="779" max="779" width="5.44140625" style="1" bestFit="1" customWidth="1"/>
    <col min="780" max="1030" width="9" style="1"/>
    <col min="1031" max="1031" width="5.6640625" style="1" customWidth="1"/>
    <col min="1032" max="1032" width="10.6640625" style="1" customWidth="1"/>
    <col min="1033" max="1033" width="30" style="1" customWidth="1"/>
    <col min="1034" max="1034" width="13.77734375" style="1" customWidth="1"/>
    <col min="1035" max="1035" width="5.44140625" style="1" bestFit="1" customWidth="1"/>
    <col min="1036" max="1286" width="9" style="1"/>
    <col min="1287" max="1287" width="5.6640625" style="1" customWidth="1"/>
    <col min="1288" max="1288" width="10.6640625" style="1" customWidth="1"/>
    <col min="1289" max="1289" width="30" style="1" customWidth="1"/>
    <col min="1290" max="1290" width="13.77734375" style="1" customWidth="1"/>
    <col min="1291" max="1291" width="5.44140625" style="1" bestFit="1" customWidth="1"/>
    <col min="1292" max="1542" width="9" style="1"/>
    <col min="1543" max="1543" width="5.6640625" style="1" customWidth="1"/>
    <col min="1544" max="1544" width="10.6640625" style="1" customWidth="1"/>
    <col min="1545" max="1545" width="30" style="1" customWidth="1"/>
    <col min="1546" max="1546" width="13.77734375" style="1" customWidth="1"/>
    <col min="1547" max="1547" width="5.44140625" style="1" bestFit="1" customWidth="1"/>
    <col min="1548" max="1798" width="9" style="1"/>
    <col min="1799" max="1799" width="5.6640625" style="1" customWidth="1"/>
    <col min="1800" max="1800" width="10.6640625" style="1" customWidth="1"/>
    <col min="1801" max="1801" width="30" style="1" customWidth="1"/>
    <col min="1802" max="1802" width="13.77734375" style="1" customWidth="1"/>
    <col min="1803" max="1803" width="5.44140625" style="1" bestFit="1" customWidth="1"/>
    <col min="1804" max="2054" width="9" style="1"/>
    <col min="2055" max="2055" width="5.6640625" style="1" customWidth="1"/>
    <col min="2056" max="2056" width="10.6640625" style="1" customWidth="1"/>
    <col min="2057" max="2057" width="30" style="1" customWidth="1"/>
    <col min="2058" max="2058" width="13.77734375" style="1" customWidth="1"/>
    <col min="2059" max="2059" width="5.44140625" style="1" bestFit="1" customWidth="1"/>
    <col min="2060" max="2310" width="9" style="1"/>
    <col min="2311" max="2311" width="5.6640625" style="1" customWidth="1"/>
    <col min="2312" max="2312" width="10.6640625" style="1" customWidth="1"/>
    <col min="2313" max="2313" width="30" style="1" customWidth="1"/>
    <col min="2314" max="2314" width="13.77734375" style="1" customWidth="1"/>
    <col min="2315" max="2315" width="5.44140625" style="1" bestFit="1" customWidth="1"/>
    <col min="2316" max="2566" width="9" style="1"/>
    <col min="2567" max="2567" width="5.6640625" style="1" customWidth="1"/>
    <col min="2568" max="2568" width="10.6640625" style="1" customWidth="1"/>
    <col min="2569" max="2569" width="30" style="1" customWidth="1"/>
    <col min="2570" max="2570" width="13.77734375" style="1" customWidth="1"/>
    <col min="2571" max="2571" width="5.44140625" style="1" bestFit="1" customWidth="1"/>
    <col min="2572" max="2822" width="9" style="1"/>
    <col min="2823" max="2823" width="5.6640625" style="1" customWidth="1"/>
    <col min="2824" max="2824" width="10.6640625" style="1" customWidth="1"/>
    <col min="2825" max="2825" width="30" style="1" customWidth="1"/>
    <col min="2826" max="2826" width="13.77734375" style="1" customWidth="1"/>
    <col min="2827" max="2827" width="5.44140625" style="1" bestFit="1" customWidth="1"/>
    <col min="2828" max="3078" width="9" style="1"/>
    <col min="3079" max="3079" width="5.6640625" style="1" customWidth="1"/>
    <col min="3080" max="3080" width="10.6640625" style="1" customWidth="1"/>
    <col min="3081" max="3081" width="30" style="1" customWidth="1"/>
    <col min="3082" max="3082" width="13.77734375" style="1" customWidth="1"/>
    <col min="3083" max="3083" width="5.44140625" style="1" bestFit="1" customWidth="1"/>
    <col min="3084" max="3334" width="9" style="1"/>
    <col min="3335" max="3335" width="5.6640625" style="1" customWidth="1"/>
    <col min="3336" max="3336" width="10.6640625" style="1" customWidth="1"/>
    <col min="3337" max="3337" width="30" style="1" customWidth="1"/>
    <col min="3338" max="3338" width="13.77734375" style="1" customWidth="1"/>
    <col min="3339" max="3339" width="5.44140625" style="1" bestFit="1" customWidth="1"/>
    <col min="3340" max="3590" width="9" style="1"/>
    <col min="3591" max="3591" width="5.6640625" style="1" customWidth="1"/>
    <col min="3592" max="3592" width="10.6640625" style="1" customWidth="1"/>
    <col min="3593" max="3593" width="30" style="1" customWidth="1"/>
    <col min="3594" max="3594" width="13.77734375" style="1" customWidth="1"/>
    <col min="3595" max="3595" width="5.44140625" style="1" bestFit="1" customWidth="1"/>
    <col min="3596" max="3846" width="9" style="1"/>
    <col min="3847" max="3847" width="5.6640625" style="1" customWidth="1"/>
    <col min="3848" max="3848" width="10.6640625" style="1" customWidth="1"/>
    <col min="3849" max="3849" width="30" style="1" customWidth="1"/>
    <col min="3850" max="3850" width="13.77734375" style="1" customWidth="1"/>
    <col min="3851" max="3851" width="5.44140625" style="1" bestFit="1" customWidth="1"/>
    <col min="3852" max="4102" width="9" style="1"/>
    <col min="4103" max="4103" width="5.6640625" style="1" customWidth="1"/>
    <col min="4104" max="4104" width="10.6640625" style="1" customWidth="1"/>
    <col min="4105" max="4105" width="30" style="1" customWidth="1"/>
    <col min="4106" max="4106" width="13.77734375" style="1" customWidth="1"/>
    <col min="4107" max="4107" width="5.44140625" style="1" bestFit="1" customWidth="1"/>
    <col min="4108" max="4358" width="9" style="1"/>
    <col min="4359" max="4359" width="5.6640625" style="1" customWidth="1"/>
    <col min="4360" max="4360" width="10.6640625" style="1" customWidth="1"/>
    <col min="4361" max="4361" width="30" style="1" customWidth="1"/>
    <col min="4362" max="4362" width="13.77734375" style="1" customWidth="1"/>
    <col min="4363" max="4363" width="5.44140625" style="1" bestFit="1" customWidth="1"/>
    <col min="4364" max="4614" width="9" style="1"/>
    <col min="4615" max="4615" width="5.6640625" style="1" customWidth="1"/>
    <col min="4616" max="4616" width="10.6640625" style="1" customWidth="1"/>
    <col min="4617" max="4617" width="30" style="1" customWidth="1"/>
    <col min="4618" max="4618" width="13.77734375" style="1" customWidth="1"/>
    <col min="4619" max="4619" width="5.44140625" style="1" bestFit="1" customWidth="1"/>
    <col min="4620" max="4870" width="9" style="1"/>
    <col min="4871" max="4871" width="5.6640625" style="1" customWidth="1"/>
    <col min="4872" max="4872" width="10.6640625" style="1" customWidth="1"/>
    <col min="4873" max="4873" width="30" style="1" customWidth="1"/>
    <col min="4874" max="4874" width="13.77734375" style="1" customWidth="1"/>
    <col min="4875" max="4875" width="5.44140625" style="1" bestFit="1" customWidth="1"/>
    <col min="4876" max="5126" width="9" style="1"/>
    <col min="5127" max="5127" width="5.6640625" style="1" customWidth="1"/>
    <col min="5128" max="5128" width="10.6640625" style="1" customWidth="1"/>
    <col min="5129" max="5129" width="30" style="1" customWidth="1"/>
    <col min="5130" max="5130" width="13.77734375" style="1" customWidth="1"/>
    <col min="5131" max="5131" width="5.44140625" style="1" bestFit="1" customWidth="1"/>
    <col min="5132" max="5382" width="9" style="1"/>
    <col min="5383" max="5383" width="5.6640625" style="1" customWidth="1"/>
    <col min="5384" max="5384" width="10.6640625" style="1" customWidth="1"/>
    <col min="5385" max="5385" width="30" style="1" customWidth="1"/>
    <col min="5386" max="5386" width="13.77734375" style="1" customWidth="1"/>
    <col min="5387" max="5387" width="5.44140625" style="1" bestFit="1" customWidth="1"/>
    <col min="5388" max="5638" width="9" style="1"/>
    <col min="5639" max="5639" width="5.6640625" style="1" customWidth="1"/>
    <col min="5640" max="5640" width="10.6640625" style="1" customWidth="1"/>
    <col min="5641" max="5641" width="30" style="1" customWidth="1"/>
    <col min="5642" max="5642" width="13.77734375" style="1" customWidth="1"/>
    <col min="5643" max="5643" width="5.44140625" style="1" bestFit="1" customWidth="1"/>
    <col min="5644" max="5894" width="9" style="1"/>
    <col min="5895" max="5895" width="5.6640625" style="1" customWidth="1"/>
    <col min="5896" max="5896" width="10.6640625" style="1" customWidth="1"/>
    <col min="5897" max="5897" width="30" style="1" customWidth="1"/>
    <col min="5898" max="5898" width="13.77734375" style="1" customWidth="1"/>
    <col min="5899" max="5899" width="5.44140625" style="1" bestFit="1" customWidth="1"/>
    <col min="5900" max="6150" width="9" style="1"/>
    <col min="6151" max="6151" width="5.6640625" style="1" customWidth="1"/>
    <col min="6152" max="6152" width="10.6640625" style="1" customWidth="1"/>
    <col min="6153" max="6153" width="30" style="1" customWidth="1"/>
    <col min="6154" max="6154" width="13.77734375" style="1" customWidth="1"/>
    <col min="6155" max="6155" width="5.44140625" style="1" bestFit="1" customWidth="1"/>
    <col min="6156" max="6406" width="9" style="1"/>
    <col min="6407" max="6407" width="5.6640625" style="1" customWidth="1"/>
    <col min="6408" max="6408" width="10.6640625" style="1" customWidth="1"/>
    <col min="6409" max="6409" width="30" style="1" customWidth="1"/>
    <col min="6410" max="6410" width="13.77734375" style="1" customWidth="1"/>
    <col min="6411" max="6411" width="5.44140625" style="1" bestFit="1" customWidth="1"/>
    <col min="6412" max="6662" width="9" style="1"/>
    <col min="6663" max="6663" width="5.6640625" style="1" customWidth="1"/>
    <col min="6664" max="6664" width="10.6640625" style="1" customWidth="1"/>
    <col min="6665" max="6665" width="30" style="1" customWidth="1"/>
    <col min="6666" max="6666" width="13.77734375" style="1" customWidth="1"/>
    <col min="6667" max="6667" width="5.44140625" style="1" bestFit="1" customWidth="1"/>
    <col min="6668" max="6918" width="9" style="1"/>
    <col min="6919" max="6919" width="5.6640625" style="1" customWidth="1"/>
    <col min="6920" max="6920" width="10.6640625" style="1" customWidth="1"/>
    <col min="6921" max="6921" width="30" style="1" customWidth="1"/>
    <col min="6922" max="6922" width="13.77734375" style="1" customWidth="1"/>
    <col min="6923" max="6923" width="5.44140625" style="1" bestFit="1" customWidth="1"/>
    <col min="6924" max="7174" width="9" style="1"/>
    <col min="7175" max="7175" width="5.6640625" style="1" customWidth="1"/>
    <col min="7176" max="7176" width="10.6640625" style="1" customWidth="1"/>
    <col min="7177" max="7177" width="30" style="1" customWidth="1"/>
    <col min="7178" max="7178" width="13.77734375" style="1" customWidth="1"/>
    <col min="7179" max="7179" width="5.44140625" style="1" bestFit="1" customWidth="1"/>
    <col min="7180" max="7430" width="9" style="1"/>
    <col min="7431" max="7431" width="5.6640625" style="1" customWidth="1"/>
    <col min="7432" max="7432" width="10.6640625" style="1" customWidth="1"/>
    <col min="7433" max="7433" width="30" style="1" customWidth="1"/>
    <col min="7434" max="7434" width="13.77734375" style="1" customWidth="1"/>
    <col min="7435" max="7435" width="5.44140625" style="1" bestFit="1" customWidth="1"/>
    <col min="7436" max="7686" width="9" style="1"/>
    <col min="7687" max="7687" width="5.6640625" style="1" customWidth="1"/>
    <col min="7688" max="7688" width="10.6640625" style="1" customWidth="1"/>
    <col min="7689" max="7689" width="30" style="1" customWidth="1"/>
    <col min="7690" max="7690" width="13.77734375" style="1" customWidth="1"/>
    <col min="7691" max="7691" width="5.44140625" style="1" bestFit="1" customWidth="1"/>
    <col min="7692" max="7942" width="9" style="1"/>
    <col min="7943" max="7943" width="5.6640625" style="1" customWidth="1"/>
    <col min="7944" max="7944" width="10.6640625" style="1" customWidth="1"/>
    <col min="7945" max="7945" width="30" style="1" customWidth="1"/>
    <col min="7946" max="7946" width="13.77734375" style="1" customWidth="1"/>
    <col min="7947" max="7947" width="5.44140625" style="1" bestFit="1" customWidth="1"/>
    <col min="7948" max="8198" width="9" style="1"/>
    <col min="8199" max="8199" width="5.6640625" style="1" customWidth="1"/>
    <col min="8200" max="8200" width="10.6640625" style="1" customWidth="1"/>
    <col min="8201" max="8201" width="30" style="1" customWidth="1"/>
    <col min="8202" max="8202" width="13.77734375" style="1" customWidth="1"/>
    <col min="8203" max="8203" width="5.44140625" style="1" bestFit="1" customWidth="1"/>
    <col min="8204" max="8454" width="9" style="1"/>
    <col min="8455" max="8455" width="5.6640625" style="1" customWidth="1"/>
    <col min="8456" max="8456" width="10.6640625" style="1" customWidth="1"/>
    <col min="8457" max="8457" width="30" style="1" customWidth="1"/>
    <col min="8458" max="8458" width="13.77734375" style="1" customWidth="1"/>
    <col min="8459" max="8459" width="5.44140625" style="1" bestFit="1" customWidth="1"/>
    <col min="8460" max="8710" width="9" style="1"/>
    <col min="8711" max="8711" width="5.6640625" style="1" customWidth="1"/>
    <col min="8712" max="8712" width="10.6640625" style="1" customWidth="1"/>
    <col min="8713" max="8713" width="30" style="1" customWidth="1"/>
    <col min="8714" max="8714" width="13.77734375" style="1" customWidth="1"/>
    <col min="8715" max="8715" width="5.44140625" style="1" bestFit="1" customWidth="1"/>
    <col min="8716" max="8966" width="9" style="1"/>
    <col min="8967" max="8967" width="5.6640625" style="1" customWidth="1"/>
    <col min="8968" max="8968" width="10.6640625" style="1" customWidth="1"/>
    <col min="8969" max="8969" width="30" style="1" customWidth="1"/>
    <col min="8970" max="8970" width="13.77734375" style="1" customWidth="1"/>
    <col min="8971" max="8971" width="5.44140625" style="1" bestFit="1" customWidth="1"/>
    <col min="8972" max="9222" width="9" style="1"/>
    <col min="9223" max="9223" width="5.6640625" style="1" customWidth="1"/>
    <col min="9224" max="9224" width="10.6640625" style="1" customWidth="1"/>
    <col min="9225" max="9225" width="30" style="1" customWidth="1"/>
    <col min="9226" max="9226" width="13.77734375" style="1" customWidth="1"/>
    <col min="9227" max="9227" width="5.44140625" style="1" bestFit="1" customWidth="1"/>
    <col min="9228" max="9478" width="9" style="1"/>
    <col min="9479" max="9479" width="5.6640625" style="1" customWidth="1"/>
    <col min="9480" max="9480" width="10.6640625" style="1" customWidth="1"/>
    <col min="9481" max="9481" width="30" style="1" customWidth="1"/>
    <col min="9482" max="9482" width="13.77734375" style="1" customWidth="1"/>
    <col min="9483" max="9483" width="5.44140625" style="1" bestFit="1" customWidth="1"/>
    <col min="9484" max="9734" width="9" style="1"/>
    <col min="9735" max="9735" width="5.6640625" style="1" customWidth="1"/>
    <col min="9736" max="9736" width="10.6640625" style="1" customWidth="1"/>
    <col min="9737" max="9737" width="30" style="1" customWidth="1"/>
    <col min="9738" max="9738" width="13.77734375" style="1" customWidth="1"/>
    <col min="9739" max="9739" width="5.44140625" style="1" bestFit="1" customWidth="1"/>
    <col min="9740" max="9990" width="9" style="1"/>
    <col min="9991" max="9991" width="5.6640625" style="1" customWidth="1"/>
    <col min="9992" max="9992" width="10.6640625" style="1" customWidth="1"/>
    <col min="9993" max="9993" width="30" style="1" customWidth="1"/>
    <col min="9994" max="9994" width="13.77734375" style="1" customWidth="1"/>
    <col min="9995" max="9995" width="5.44140625" style="1" bestFit="1" customWidth="1"/>
    <col min="9996" max="10246" width="9" style="1"/>
    <col min="10247" max="10247" width="5.6640625" style="1" customWidth="1"/>
    <col min="10248" max="10248" width="10.6640625" style="1" customWidth="1"/>
    <col min="10249" max="10249" width="30" style="1" customWidth="1"/>
    <col min="10250" max="10250" width="13.77734375" style="1" customWidth="1"/>
    <col min="10251" max="10251" width="5.44140625" style="1" bestFit="1" customWidth="1"/>
    <col min="10252" max="10502" width="9" style="1"/>
    <col min="10503" max="10503" width="5.6640625" style="1" customWidth="1"/>
    <col min="10504" max="10504" width="10.6640625" style="1" customWidth="1"/>
    <col min="10505" max="10505" width="30" style="1" customWidth="1"/>
    <col min="10506" max="10506" width="13.77734375" style="1" customWidth="1"/>
    <col min="10507" max="10507" width="5.44140625" style="1" bestFit="1" customWidth="1"/>
    <col min="10508" max="10758" width="9" style="1"/>
    <col min="10759" max="10759" width="5.6640625" style="1" customWidth="1"/>
    <col min="10760" max="10760" width="10.6640625" style="1" customWidth="1"/>
    <col min="10761" max="10761" width="30" style="1" customWidth="1"/>
    <col min="10762" max="10762" width="13.77734375" style="1" customWidth="1"/>
    <col min="10763" max="10763" width="5.44140625" style="1" bestFit="1" customWidth="1"/>
    <col min="10764" max="11014" width="9" style="1"/>
    <col min="11015" max="11015" width="5.6640625" style="1" customWidth="1"/>
    <col min="11016" max="11016" width="10.6640625" style="1" customWidth="1"/>
    <col min="11017" max="11017" width="30" style="1" customWidth="1"/>
    <col min="11018" max="11018" width="13.77734375" style="1" customWidth="1"/>
    <col min="11019" max="11019" width="5.44140625" style="1" bestFit="1" customWidth="1"/>
    <col min="11020" max="11270" width="9" style="1"/>
    <col min="11271" max="11271" width="5.6640625" style="1" customWidth="1"/>
    <col min="11272" max="11272" width="10.6640625" style="1" customWidth="1"/>
    <col min="11273" max="11273" width="30" style="1" customWidth="1"/>
    <col min="11274" max="11274" width="13.77734375" style="1" customWidth="1"/>
    <col min="11275" max="11275" width="5.44140625" style="1" bestFit="1" customWidth="1"/>
    <col min="11276" max="11526" width="9" style="1"/>
    <col min="11527" max="11527" width="5.6640625" style="1" customWidth="1"/>
    <col min="11528" max="11528" width="10.6640625" style="1" customWidth="1"/>
    <col min="11529" max="11529" width="30" style="1" customWidth="1"/>
    <col min="11530" max="11530" width="13.77734375" style="1" customWidth="1"/>
    <col min="11531" max="11531" width="5.44140625" style="1" bestFit="1" customWidth="1"/>
    <col min="11532" max="11782" width="9" style="1"/>
    <col min="11783" max="11783" width="5.6640625" style="1" customWidth="1"/>
    <col min="11784" max="11784" width="10.6640625" style="1" customWidth="1"/>
    <col min="11785" max="11785" width="30" style="1" customWidth="1"/>
    <col min="11786" max="11786" width="13.77734375" style="1" customWidth="1"/>
    <col min="11787" max="11787" width="5.44140625" style="1" bestFit="1" customWidth="1"/>
    <col min="11788" max="12038" width="9" style="1"/>
    <col min="12039" max="12039" width="5.6640625" style="1" customWidth="1"/>
    <col min="12040" max="12040" width="10.6640625" style="1" customWidth="1"/>
    <col min="12041" max="12041" width="30" style="1" customWidth="1"/>
    <col min="12042" max="12042" width="13.77734375" style="1" customWidth="1"/>
    <col min="12043" max="12043" width="5.44140625" style="1" bestFit="1" customWidth="1"/>
    <col min="12044" max="12294" width="9" style="1"/>
    <col min="12295" max="12295" width="5.6640625" style="1" customWidth="1"/>
    <col min="12296" max="12296" width="10.6640625" style="1" customWidth="1"/>
    <col min="12297" max="12297" width="30" style="1" customWidth="1"/>
    <col min="12298" max="12298" width="13.77734375" style="1" customWidth="1"/>
    <col min="12299" max="12299" width="5.44140625" style="1" bestFit="1" customWidth="1"/>
    <col min="12300" max="12550" width="9" style="1"/>
    <col min="12551" max="12551" width="5.6640625" style="1" customWidth="1"/>
    <col min="12552" max="12552" width="10.6640625" style="1" customWidth="1"/>
    <col min="12553" max="12553" width="30" style="1" customWidth="1"/>
    <col min="12554" max="12554" width="13.77734375" style="1" customWidth="1"/>
    <col min="12555" max="12555" width="5.44140625" style="1" bestFit="1" customWidth="1"/>
    <col min="12556" max="12806" width="9" style="1"/>
    <col min="12807" max="12807" width="5.6640625" style="1" customWidth="1"/>
    <col min="12808" max="12808" width="10.6640625" style="1" customWidth="1"/>
    <col min="12809" max="12809" width="30" style="1" customWidth="1"/>
    <col min="12810" max="12810" width="13.77734375" style="1" customWidth="1"/>
    <col min="12811" max="12811" width="5.44140625" style="1" bestFit="1" customWidth="1"/>
    <col min="12812" max="13062" width="9" style="1"/>
    <col min="13063" max="13063" width="5.6640625" style="1" customWidth="1"/>
    <col min="13064" max="13064" width="10.6640625" style="1" customWidth="1"/>
    <col min="13065" max="13065" width="30" style="1" customWidth="1"/>
    <col min="13066" max="13066" width="13.77734375" style="1" customWidth="1"/>
    <col min="13067" max="13067" width="5.44140625" style="1" bestFit="1" customWidth="1"/>
    <col min="13068" max="13318" width="9" style="1"/>
    <col min="13319" max="13319" width="5.6640625" style="1" customWidth="1"/>
    <col min="13320" max="13320" width="10.6640625" style="1" customWidth="1"/>
    <col min="13321" max="13321" width="30" style="1" customWidth="1"/>
    <col min="13322" max="13322" width="13.77734375" style="1" customWidth="1"/>
    <col min="13323" max="13323" width="5.44140625" style="1" bestFit="1" customWidth="1"/>
    <col min="13324" max="13574" width="9" style="1"/>
    <col min="13575" max="13575" width="5.6640625" style="1" customWidth="1"/>
    <col min="13576" max="13576" width="10.6640625" style="1" customWidth="1"/>
    <col min="13577" max="13577" width="30" style="1" customWidth="1"/>
    <col min="13578" max="13578" width="13.77734375" style="1" customWidth="1"/>
    <col min="13579" max="13579" width="5.44140625" style="1" bestFit="1" customWidth="1"/>
    <col min="13580" max="13830" width="9" style="1"/>
    <col min="13831" max="13831" width="5.6640625" style="1" customWidth="1"/>
    <col min="13832" max="13832" width="10.6640625" style="1" customWidth="1"/>
    <col min="13833" max="13833" width="30" style="1" customWidth="1"/>
    <col min="13834" max="13834" width="13.77734375" style="1" customWidth="1"/>
    <col min="13835" max="13835" width="5.44140625" style="1" bestFit="1" customWidth="1"/>
    <col min="13836" max="14086" width="9" style="1"/>
    <col min="14087" max="14087" width="5.6640625" style="1" customWidth="1"/>
    <col min="14088" max="14088" width="10.6640625" style="1" customWidth="1"/>
    <col min="14089" max="14089" width="30" style="1" customWidth="1"/>
    <col min="14090" max="14090" width="13.77734375" style="1" customWidth="1"/>
    <col min="14091" max="14091" width="5.44140625" style="1" bestFit="1" customWidth="1"/>
    <col min="14092" max="14342" width="9" style="1"/>
    <col min="14343" max="14343" width="5.6640625" style="1" customWidth="1"/>
    <col min="14344" max="14344" width="10.6640625" style="1" customWidth="1"/>
    <col min="14345" max="14345" width="30" style="1" customWidth="1"/>
    <col min="14346" max="14346" width="13.77734375" style="1" customWidth="1"/>
    <col min="14347" max="14347" width="5.44140625" style="1" bestFit="1" customWidth="1"/>
    <col min="14348" max="14598" width="9" style="1"/>
    <col min="14599" max="14599" width="5.6640625" style="1" customWidth="1"/>
    <col min="14600" max="14600" width="10.6640625" style="1" customWidth="1"/>
    <col min="14601" max="14601" width="30" style="1" customWidth="1"/>
    <col min="14602" max="14602" width="13.77734375" style="1" customWidth="1"/>
    <col min="14603" max="14603" width="5.44140625" style="1" bestFit="1" customWidth="1"/>
    <col min="14604" max="14854" width="9" style="1"/>
    <col min="14855" max="14855" width="5.6640625" style="1" customWidth="1"/>
    <col min="14856" max="14856" width="10.6640625" style="1" customWidth="1"/>
    <col min="14857" max="14857" width="30" style="1" customWidth="1"/>
    <col min="14858" max="14858" width="13.77734375" style="1" customWidth="1"/>
    <col min="14859" max="14859" width="5.44140625" style="1" bestFit="1" customWidth="1"/>
    <col min="14860" max="15110" width="9" style="1"/>
    <col min="15111" max="15111" width="5.6640625" style="1" customWidth="1"/>
    <col min="15112" max="15112" width="10.6640625" style="1" customWidth="1"/>
    <col min="15113" max="15113" width="30" style="1" customWidth="1"/>
    <col min="15114" max="15114" width="13.77734375" style="1" customWidth="1"/>
    <col min="15115" max="15115" width="5.44140625" style="1" bestFit="1" customWidth="1"/>
    <col min="15116" max="15366" width="9" style="1"/>
    <col min="15367" max="15367" width="5.6640625" style="1" customWidth="1"/>
    <col min="15368" max="15368" width="10.6640625" style="1" customWidth="1"/>
    <col min="15369" max="15369" width="30" style="1" customWidth="1"/>
    <col min="15370" max="15370" width="13.77734375" style="1" customWidth="1"/>
    <col min="15371" max="15371" width="5.44140625" style="1" bestFit="1" customWidth="1"/>
    <col min="15372" max="15622" width="9" style="1"/>
    <col min="15623" max="15623" width="5.6640625" style="1" customWidth="1"/>
    <col min="15624" max="15624" width="10.6640625" style="1" customWidth="1"/>
    <col min="15625" max="15625" width="30" style="1" customWidth="1"/>
    <col min="15626" max="15626" width="13.77734375" style="1" customWidth="1"/>
    <col min="15627" max="15627" width="5.44140625" style="1" bestFit="1" customWidth="1"/>
    <col min="15628" max="15878" width="9" style="1"/>
    <col min="15879" max="15879" width="5.6640625" style="1" customWidth="1"/>
    <col min="15880" max="15880" width="10.6640625" style="1" customWidth="1"/>
    <col min="15881" max="15881" width="30" style="1" customWidth="1"/>
    <col min="15882" max="15882" width="13.77734375" style="1" customWidth="1"/>
    <col min="15883" max="15883" width="5.44140625" style="1" bestFit="1" customWidth="1"/>
    <col min="15884" max="16134" width="9" style="1"/>
    <col min="16135" max="16135" width="5.6640625" style="1" customWidth="1"/>
    <col min="16136" max="16136" width="10.6640625" style="1" customWidth="1"/>
    <col min="16137" max="16137" width="30" style="1" customWidth="1"/>
    <col min="16138" max="16138" width="13.77734375" style="1" customWidth="1"/>
    <col min="16139" max="16139" width="5.44140625" style="1" bestFit="1" customWidth="1"/>
    <col min="16140" max="16383" width="9" style="1"/>
    <col min="16384" max="16384" width="9" style="1" customWidth="1"/>
  </cols>
  <sheetData>
    <row r="1" spans="1:21" ht="22.2">
      <c r="A1" s="51" t="s">
        <v>26</v>
      </c>
      <c r="B1" s="51"/>
      <c r="C1" s="51"/>
      <c r="D1" s="51"/>
      <c r="E1" s="51"/>
      <c r="F1" s="51"/>
      <c r="G1" s="51"/>
      <c r="H1" s="51"/>
      <c r="I1" s="21"/>
    </row>
    <row r="2" spans="1:21">
      <c r="A2" s="55" t="s">
        <v>25</v>
      </c>
      <c r="B2" s="55"/>
      <c r="C2" s="55"/>
      <c r="D2" s="55"/>
      <c r="E2" s="55"/>
      <c r="F2" s="55"/>
      <c r="G2" s="55"/>
      <c r="H2" s="55"/>
      <c r="I2" s="25"/>
    </row>
    <row r="3" spans="1:21" ht="15.6">
      <c r="A3" s="52" t="s">
        <v>0</v>
      </c>
      <c r="B3" s="52"/>
      <c r="C3" s="52"/>
      <c r="D3" s="52"/>
      <c r="E3" s="52"/>
      <c r="F3" s="52"/>
      <c r="G3" s="52"/>
      <c r="H3" s="52"/>
      <c r="I3" s="22"/>
    </row>
    <row r="4" spans="1:21" ht="15.6">
      <c r="A4" s="52" t="s">
        <v>16</v>
      </c>
      <c r="B4" s="52"/>
      <c r="C4" s="52"/>
      <c r="D4" s="52"/>
      <c r="E4" s="52"/>
      <c r="F4" s="52"/>
      <c r="G4" s="52"/>
      <c r="H4" s="52"/>
      <c r="I4" s="22"/>
    </row>
    <row r="5" spans="1:21" ht="28.5" customHeight="1">
      <c r="A5" s="53" t="s">
        <v>1</v>
      </c>
      <c r="B5" s="53"/>
      <c r="C5" s="53"/>
      <c r="D5" s="53"/>
      <c r="E5" s="53"/>
      <c r="F5" s="53"/>
      <c r="G5" s="53"/>
      <c r="H5" s="53"/>
      <c r="I5" s="23"/>
    </row>
    <row r="6" spans="1:21" ht="15.6">
      <c r="A6" s="54" t="s">
        <v>2</v>
      </c>
      <c r="B6" s="54"/>
      <c r="C6" s="54"/>
      <c r="D6" s="54"/>
      <c r="E6" s="54"/>
      <c r="F6" s="54"/>
      <c r="G6" s="54"/>
      <c r="H6" s="54"/>
      <c r="I6" s="24"/>
    </row>
    <row r="7" spans="1:21" ht="15">
      <c r="A7" s="45" t="s">
        <v>3</v>
      </c>
      <c r="B7" s="46" t="s">
        <v>4</v>
      </c>
      <c r="C7" s="47" t="s">
        <v>5</v>
      </c>
      <c r="D7" s="47" t="s">
        <v>6</v>
      </c>
      <c r="E7" s="48" t="s">
        <v>7</v>
      </c>
      <c r="F7" s="49" t="s">
        <v>8</v>
      </c>
      <c r="G7" s="49"/>
      <c r="H7" s="56" t="s">
        <v>9</v>
      </c>
      <c r="I7" s="29"/>
      <c r="J7" s="50" t="s">
        <v>37</v>
      </c>
      <c r="K7" s="50"/>
      <c r="L7" s="50"/>
      <c r="M7" s="50"/>
      <c r="N7" s="50"/>
      <c r="O7" s="50"/>
      <c r="P7" s="50" t="s">
        <v>48</v>
      </c>
      <c r="Q7" s="50"/>
      <c r="R7" s="50"/>
      <c r="S7" s="50" t="s">
        <v>40</v>
      </c>
      <c r="T7" s="50"/>
      <c r="U7" s="50"/>
    </row>
    <row r="8" spans="1:21" ht="28.8">
      <c r="A8" s="45"/>
      <c r="B8" s="46"/>
      <c r="C8" s="47"/>
      <c r="D8" s="47"/>
      <c r="E8" s="48"/>
      <c r="F8" s="38" t="s">
        <v>22</v>
      </c>
      <c r="G8" s="38" t="s">
        <v>23</v>
      </c>
      <c r="H8" s="56"/>
      <c r="I8" s="29" t="s">
        <v>50</v>
      </c>
      <c r="J8" s="32" t="s">
        <v>42</v>
      </c>
      <c r="K8" s="32" t="s">
        <v>43</v>
      </c>
      <c r="L8" s="32" t="s">
        <v>44</v>
      </c>
      <c r="M8" s="32" t="s">
        <v>45</v>
      </c>
      <c r="N8" s="32" t="s">
        <v>46</v>
      </c>
      <c r="O8" s="32" t="s">
        <v>47</v>
      </c>
      <c r="P8" s="33" t="s">
        <v>41</v>
      </c>
      <c r="Q8" s="33" t="s">
        <v>38</v>
      </c>
      <c r="R8" s="33" t="s">
        <v>39</v>
      </c>
      <c r="S8" s="32" t="s">
        <v>40</v>
      </c>
      <c r="T8" s="32" t="s">
        <v>49</v>
      </c>
      <c r="U8" s="33" t="s">
        <v>38</v>
      </c>
    </row>
    <row r="9" spans="1:21">
      <c r="A9" s="39">
        <v>1</v>
      </c>
      <c r="B9" s="2" t="s">
        <v>17</v>
      </c>
      <c r="C9" s="19" t="s">
        <v>18</v>
      </c>
      <c r="D9" s="4"/>
      <c r="E9" s="5" t="s">
        <v>21</v>
      </c>
      <c r="F9" s="6">
        <v>24.704899999999999</v>
      </c>
      <c r="G9" s="6">
        <v>25.553333333333335</v>
      </c>
      <c r="H9" s="40"/>
      <c r="I9" s="30">
        <f>G9-F9</f>
        <v>0.84843333333333604</v>
      </c>
      <c r="J9" s="33">
        <f>VLOOKUP(B9,[1]使用量!$C$793:$G$799,5,0)</f>
        <v>16910</v>
      </c>
      <c r="K9" s="33">
        <f>VLOOKUP(B9,[1]使用量!$C$793:$I$799,7,0)</f>
        <v>1900</v>
      </c>
      <c r="L9" s="33">
        <f>VLOOKUP(B9,[1]使用量!$C$793:$K$799,9,0)</f>
        <v>840</v>
      </c>
      <c r="M9" s="33">
        <f>VLOOKUP(B9,[1]使用量!$C$793:$M$799,11,0)</f>
        <v>1510</v>
      </c>
      <c r="N9" s="33">
        <f>VLOOKUP(B9,[1]使用量!$C$793:$O$799,13,0)</f>
        <v>762</v>
      </c>
      <c r="O9" s="33">
        <f>VLOOKUP(B9,[1]使用量!$C$793:$Q$799,15,0)</f>
        <v>0</v>
      </c>
      <c r="P9" s="33">
        <f t="shared" ref="P9:P15" si="0">F9*J9</f>
        <v>417759.859</v>
      </c>
      <c r="Q9" s="33">
        <f t="shared" ref="Q9:Q15" si="1">(G9-F9)*J9</f>
        <v>14347.007666666712</v>
      </c>
      <c r="R9" s="34">
        <f t="shared" ref="R9:R15" si="2">(G9-F9)/F9</f>
        <v>3.4342714738102E-2</v>
      </c>
      <c r="S9" s="33">
        <v>4.5</v>
      </c>
      <c r="T9" s="35">
        <f t="shared" ref="T9:T15" si="3">F9+S9</f>
        <v>29.204899999999999</v>
      </c>
      <c r="U9" s="33">
        <f>S9*J9</f>
        <v>76095</v>
      </c>
    </row>
    <row r="10" spans="1:21">
      <c r="A10" s="2">
        <v>2</v>
      </c>
      <c r="B10" s="2" t="s">
        <v>19</v>
      </c>
      <c r="C10" s="19" t="s">
        <v>20</v>
      </c>
      <c r="D10" s="4"/>
      <c r="E10" s="5" t="s">
        <v>21</v>
      </c>
      <c r="F10" s="6">
        <v>21.674700000000001</v>
      </c>
      <c r="G10" s="6">
        <v>25.553333333333335</v>
      </c>
      <c r="H10" s="6"/>
      <c r="I10" s="30">
        <f t="shared" ref="I10:I15" si="4">G10-F10</f>
        <v>3.8786333333333332</v>
      </c>
      <c r="J10" s="33">
        <f>VLOOKUP(B10,[1]使用量!$C$793:$G$799,5,0)</f>
        <v>2599</v>
      </c>
      <c r="K10" s="33">
        <f>VLOOKUP(B10,[1]使用量!$C$793:$I$799,7,0)</f>
        <v>100</v>
      </c>
      <c r="L10" s="33">
        <f>VLOOKUP(B10,[1]使用量!$C$793:$K$799,9,0)</f>
        <v>30</v>
      </c>
      <c r="M10" s="33">
        <f>VLOOKUP(B10,[1]使用量!$C$793:$M$799,11,0)</f>
        <v>31</v>
      </c>
      <c r="N10" s="33">
        <f>VLOOKUP(B10,[1]使用量!$C$793:$O$799,13,0)</f>
        <v>50</v>
      </c>
      <c r="O10" s="33">
        <f>VLOOKUP(B10,[1]使用量!$C$793:$Q$799,15,0)</f>
        <v>80</v>
      </c>
      <c r="P10" s="33">
        <f t="shared" si="0"/>
        <v>56332.545300000005</v>
      </c>
      <c r="Q10" s="33">
        <f t="shared" si="1"/>
        <v>10080.568033333333</v>
      </c>
      <c r="R10" s="34">
        <f t="shared" si="2"/>
        <v>0.17894749792769141</v>
      </c>
      <c r="S10" s="33">
        <v>4.5</v>
      </c>
      <c r="T10" s="35">
        <f t="shared" si="3"/>
        <v>26.174700000000001</v>
      </c>
      <c r="U10" s="33">
        <f t="shared" ref="U10:U15" si="5">S10*J10</f>
        <v>11695.5</v>
      </c>
    </row>
    <row r="11" spans="1:21">
      <c r="A11" s="2">
        <v>3</v>
      </c>
      <c r="B11" s="2" t="s">
        <v>27</v>
      </c>
      <c r="C11" s="19" t="s">
        <v>28</v>
      </c>
      <c r="D11" s="4"/>
      <c r="E11" s="5" t="s">
        <v>21</v>
      </c>
      <c r="F11" s="6">
        <v>35.895000000000003</v>
      </c>
      <c r="G11" s="6">
        <v>37.470000000000006</v>
      </c>
      <c r="H11" s="6"/>
      <c r="I11" s="30">
        <f t="shared" si="4"/>
        <v>1.5750000000000028</v>
      </c>
      <c r="J11" s="33">
        <f>VLOOKUP(B11,[1]使用量!$C$793:$G$799,5,0)</f>
        <v>27550</v>
      </c>
      <c r="K11" s="33">
        <f>VLOOKUP(B11,[1]使用量!$C$793:$I$799,7,0)</f>
        <v>3810</v>
      </c>
      <c r="L11" s="33">
        <f>VLOOKUP(B11,[1]使用量!$C$793:$K$799,9,0)</f>
        <v>2330</v>
      </c>
      <c r="M11" s="33">
        <f>VLOOKUP(B11,[1]使用量!$C$793:$M$799,11,0)</f>
        <v>4100</v>
      </c>
      <c r="N11" s="33">
        <f>VLOOKUP(B11,[1]使用量!$C$793:$O$799,13,0)</f>
        <v>2558</v>
      </c>
      <c r="O11" s="33">
        <f>VLOOKUP(B11,[1]使用量!$C$793:$Q$799,15,0)</f>
        <v>1325</v>
      </c>
      <c r="P11" s="33">
        <f t="shared" si="0"/>
        <v>988907.25000000012</v>
      </c>
      <c r="Q11" s="33">
        <f t="shared" si="1"/>
        <v>43391.25000000008</v>
      </c>
      <c r="R11" s="34">
        <f t="shared" si="2"/>
        <v>4.3877977434183112E-2</v>
      </c>
      <c r="S11" s="33">
        <v>3.5</v>
      </c>
      <c r="T11" s="35">
        <f t="shared" si="3"/>
        <v>39.395000000000003</v>
      </c>
      <c r="U11" s="33">
        <f t="shared" si="5"/>
        <v>96425</v>
      </c>
    </row>
    <row r="12" spans="1:21">
      <c r="A12" s="2">
        <v>4</v>
      </c>
      <c r="B12" s="2" t="s">
        <v>29</v>
      </c>
      <c r="C12" s="19" t="s">
        <v>30</v>
      </c>
      <c r="D12" s="4"/>
      <c r="E12" s="5" t="s">
        <v>21</v>
      </c>
      <c r="F12" s="6">
        <v>24.035299999999999</v>
      </c>
      <c r="G12" s="6">
        <v>24.035299999999999</v>
      </c>
      <c r="H12" s="6"/>
      <c r="I12" s="30">
        <f t="shared" si="4"/>
        <v>0</v>
      </c>
      <c r="J12" s="33">
        <f>VLOOKUP(B12,[1]使用量!$C$793:$G$799,5,0)</f>
        <v>9</v>
      </c>
      <c r="K12" s="33">
        <f>VLOOKUP(B12,[1]使用量!$C$793:$I$799,7,0)</f>
        <v>18</v>
      </c>
      <c r="L12" s="33">
        <f>VLOOKUP(B12,[1]使用量!$C$793:$K$799,9,0)</f>
        <v>0</v>
      </c>
      <c r="M12" s="33">
        <f>VLOOKUP(B12,[1]使用量!$C$793:$M$799,11,0)</f>
        <v>0</v>
      </c>
      <c r="N12" s="33">
        <f>VLOOKUP(B12,[1]使用量!$C$793:$O$799,13,0)</f>
        <v>11</v>
      </c>
      <c r="O12" s="33">
        <f>VLOOKUP(B12,[1]使用量!$C$793:$Q$799,15,0)</f>
        <v>32</v>
      </c>
      <c r="P12" s="33">
        <f t="shared" si="0"/>
        <v>216.3177</v>
      </c>
      <c r="Q12" s="33">
        <f t="shared" si="1"/>
        <v>0</v>
      </c>
      <c r="R12" s="34">
        <f t="shared" si="2"/>
        <v>0</v>
      </c>
      <c r="S12" s="33">
        <v>14.5</v>
      </c>
      <c r="T12" s="35">
        <f t="shared" si="3"/>
        <v>38.535299999999999</v>
      </c>
      <c r="U12" s="33">
        <f t="shared" si="5"/>
        <v>130.5</v>
      </c>
    </row>
    <row r="13" spans="1:21">
      <c r="A13" s="2">
        <v>5</v>
      </c>
      <c r="B13" s="2" t="s">
        <v>31</v>
      </c>
      <c r="C13" s="19" t="s">
        <v>32</v>
      </c>
      <c r="D13" s="4"/>
      <c r="E13" s="5" t="s">
        <v>21</v>
      </c>
      <c r="F13" s="6">
        <v>24.376100000000001</v>
      </c>
      <c r="G13" s="6">
        <v>25</v>
      </c>
      <c r="H13" s="6"/>
      <c r="I13" s="30">
        <f t="shared" si="4"/>
        <v>0.62389999999999901</v>
      </c>
      <c r="J13" s="33">
        <f>VLOOKUP(B13,[1]使用量!$C$793:$G$799,5,0)</f>
        <v>285</v>
      </c>
      <c r="K13" s="33">
        <f>VLOOKUP(B13,[1]使用量!$C$793:$I$799,7,0)</f>
        <v>12</v>
      </c>
      <c r="L13" s="33">
        <f>VLOOKUP(B13,[1]使用量!$C$793:$K$799,9,0)</f>
        <v>49</v>
      </c>
      <c r="M13" s="33">
        <f>VLOOKUP(B13,[1]使用量!$C$793:$M$799,11,0)</f>
        <v>6</v>
      </c>
      <c r="N13" s="33">
        <f>VLOOKUP(B13,[1]使用量!$C$793:$O$799,13,0)</f>
        <v>20</v>
      </c>
      <c r="O13" s="33">
        <f>VLOOKUP(B13,[1]使用量!$C$793:$Q$799,15,0)</f>
        <v>7</v>
      </c>
      <c r="P13" s="33">
        <f t="shared" si="0"/>
        <v>6947.1885000000002</v>
      </c>
      <c r="Q13" s="33">
        <f t="shared" si="1"/>
        <v>177.81149999999971</v>
      </c>
      <c r="R13" s="34">
        <f t="shared" si="2"/>
        <v>2.5594742391112566E-2</v>
      </c>
      <c r="S13" s="33">
        <v>14.5</v>
      </c>
      <c r="T13" s="35">
        <f t="shared" si="3"/>
        <v>38.876100000000001</v>
      </c>
      <c r="U13" s="33">
        <f t="shared" si="5"/>
        <v>4132.5</v>
      </c>
    </row>
    <row r="14" spans="1:21">
      <c r="A14" s="2">
        <v>6</v>
      </c>
      <c r="B14" s="2" t="s">
        <v>33</v>
      </c>
      <c r="C14" s="19" t="s">
        <v>34</v>
      </c>
      <c r="D14" s="4"/>
      <c r="E14" s="5" t="s">
        <v>21</v>
      </c>
      <c r="F14" s="6">
        <v>24.035299999999999</v>
      </c>
      <c r="G14" s="6">
        <v>25</v>
      </c>
      <c r="H14" s="6"/>
      <c r="I14" s="30">
        <f t="shared" si="4"/>
        <v>0.96470000000000056</v>
      </c>
      <c r="J14" s="33">
        <f>VLOOKUP(B14,[1]使用量!$C$793:$G$799,5,0)</f>
        <v>246</v>
      </c>
      <c r="K14" s="33">
        <f>VLOOKUP(B14,[1]使用量!$C$793:$I$799,7,0)</f>
        <v>4</v>
      </c>
      <c r="L14" s="33">
        <f>VLOOKUP(B14,[1]使用量!$C$793:$K$799,9,0)</f>
        <v>0</v>
      </c>
      <c r="M14" s="33">
        <f>VLOOKUP(B14,[1]使用量!$C$793:$M$799,11,0)</f>
        <v>1</v>
      </c>
      <c r="N14" s="33">
        <f>VLOOKUP(B14,[1]使用量!$C$793:$O$799,13,0)</f>
        <v>0</v>
      </c>
      <c r="O14" s="33">
        <f>VLOOKUP(B14,[1]使用量!$C$793:$Q$799,15,0)</f>
        <v>0</v>
      </c>
      <c r="P14" s="33">
        <f t="shared" si="0"/>
        <v>5912.6837999999998</v>
      </c>
      <c r="Q14" s="33">
        <f t="shared" si="1"/>
        <v>237.31620000000015</v>
      </c>
      <c r="R14" s="34">
        <f t="shared" si="2"/>
        <v>4.0136798791777117E-2</v>
      </c>
      <c r="S14" s="33">
        <v>14.5</v>
      </c>
      <c r="T14" s="35">
        <f t="shared" si="3"/>
        <v>38.535299999999999</v>
      </c>
      <c r="U14" s="33">
        <f t="shared" si="5"/>
        <v>3567</v>
      </c>
    </row>
    <row r="15" spans="1:21">
      <c r="A15" s="2">
        <v>7</v>
      </c>
      <c r="B15" s="2" t="s">
        <v>35</v>
      </c>
      <c r="C15" s="19" t="s">
        <v>36</v>
      </c>
      <c r="D15" s="4"/>
      <c r="E15" s="5" t="s">
        <v>21</v>
      </c>
      <c r="F15" s="6">
        <v>21.674700000000001</v>
      </c>
      <c r="G15" s="6">
        <v>21.674700000000001</v>
      </c>
      <c r="H15" s="41"/>
      <c r="I15" s="30">
        <f t="shared" si="4"/>
        <v>0</v>
      </c>
      <c r="J15" s="33">
        <f>VLOOKUP(B15,[1]使用量!$C$793:$G$799,5,0)</f>
        <v>6</v>
      </c>
      <c r="K15" s="33">
        <f>VLOOKUP(B15,[1]使用量!$C$793:$I$799,7,0)</f>
        <v>0</v>
      </c>
      <c r="L15" s="33">
        <f>VLOOKUP(B15,[1]使用量!$C$793:$K$799,9,0)</f>
        <v>0</v>
      </c>
      <c r="M15" s="33">
        <f>VLOOKUP(B15,[1]使用量!$C$793:$M$799,11,0)</f>
        <v>0</v>
      </c>
      <c r="N15" s="33">
        <f>VLOOKUP(B15,[1]使用量!$C$793:$O$799,13,0)</f>
        <v>0</v>
      </c>
      <c r="O15" s="33">
        <f>VLOOKUP(B15,[1]使用量!$C$793:$Q$799,15,0)</f>
        <v>0</v>
      </c>
      <c r="P15" s="33">
        <f t="shared" si="0"/>
        <v>130.04820000000001</v>
      </c>
      <c r="Q15" s="33">
        <f t="shared" si="1"/>
        <v>0</v>
      </c>
      <c r="R15" s="34">
        <f t="shared" si="2"/>
        <v>0</v>
      </c>
      <c r="S15" s="33">
        <v>4.5</v>
      </c>
      <c r="T15" s="35">
        <f t="shared" si="3"/>
        <v>26.174700000000001</v>
      </c>
      <c r="U15" s="33">
        <f t="shared" si="5"/>
        <v>27</v>
      </c>
    </row>
    <row r="16" spans="1:21">
      <c r="A16" s="2">
        <v>8</v>
      </c>
      <c r="B16" s="2"/>
      <c r="C16" s="3"/>
      <c r="D16" s="4"/>
      <c r="E16" s="5"/>
      <c r="F16" s="6"/>
      <c r="G16" s="6"/>
      <c r="H16" s="41"/>
      <c r="I16" s="31"/>
      <c r="J16" s="33"/>
      <c r="K16" s="33"/>
      <c r="L16" s="33"/>
      <c r="M16" s="33"/>
      <c r="N16" s="33"/>
      <c r="O16" s="33"/>
      <c r="P16" s="33">
        <f>SUM(P9:P15)</f>
        <v>1476205.8925000001</v>
      </c>
      <c r="Q16" s="36">
        <f>SUM(Q9:Q15)</f>
        <v>68233.953400000129</v>
      </c>
      <c r="R16" s="33"/>
      <c r="S16" s="33"/>
      <c r="T16" s="37"/>
      <c r="U16" s="33">
        <f>SUM(U9:U15)</f>
        <v>192072.5</v>
      </c>
    </row>
    <row r="17" spans="1:9">
      <c r="A17" s="2">
        <v>9</v>
      </c>
      <c r="B17" s="2"/>
      <c r="C17" s="3"/>
      <c r="D17" s="4"/>
      <c r="E17" s="5"/>
      <c r="F17" s="6"/>
      <c r="G17" s="6"/>
      <c r="H17" s="41"/>
      <c r="I17" s="31"/>
    </row>
    <row r="18" spans="1:9">
      <c r="A18" s="2">
        <v>10</v>
      </c>
      <c r="B18" s="2"/>
      <c r="C18" s="3"/>
      <c r="D18" s="4"/>
      <c r="E18" s="5"/>
      <c r="F18" s="6"/>
      <c r="G18" s="6"/>
      <c r="H18" s="41"/>
      <c r="I18" s="31"/>
    </row>
    <row r="19" spans="1:9">
      <c r="A19" s="2">
        <v>11</v>
      </c>
      <c r="B19" s="2"/>
      <c r="C19" s="3"/>
      <c r="D19" s="4"/>
      <c r="E19" s="5"/>
      <c r="F19" s="6"/>
      <c r="G19" s="6"/>
      <c r="H19" s="41"/>
      <c r="I19" s="31"/>
    </row>
    <row r="20" spans="1:9">
      <c r="A20" s="2">
        <v>12</v>
      </c>
      <c r="B20" s="2"/>
      <c r="C20" s="3"/>
      <c r="D20" s="4"/>
      <c r="E20" s="5"/>
      <c r="F20" s="6"/>
      <c r="G20" s="6"/>
      <c r="H20" s="41"/>
      <c r="I20" s="31"/>
    </row>
    <row r="21" spans="1:9">
      <c r="A21" s="2">
        <v>13</v>
      </c>
      <c r="B21" s="2"/>
      <c r="C21" s="3"/>
      <c r="D21" s="3"/>
      <c r="E21" s="5"/>
      <c r="F21" s="6"/>
      <c r="G21" s="6"/>
      <c r="H21" s="41"/>
      <c r="I21" s="31"/>
    </row>
    <row r="22" spans="1:9">
      <c r="A22" s="2">
        <v>14</v>
      </c>
      <c r="B22" s="2"/>
      <c r="C22" s="3"/>
      <c r="D22" s="3"/>
      <c r="E22" s="5"/>
      <c r="F22" s="6"/>
      <c r="G22" s="6"/>
      <c r="H22" s="41"/>
      <c r="I22" s="31"/>
    </row>
    <row r="23" spans="1:9">
      <c r="A23" s="2">
        <v>15</v>
      </c>
      <c r="B23" s="3"/>
      <c r="C23" s="3"/>
      <c r="D23" s="3"/>
      <c r="E23" s="5"/>
      <c r="F23" s="6"/>
      <c r="G23" s="6"/>
      <c r="H23" s="41"/>
      <c r="I23" s="31"/>
    </row>
    <row r="24" spans="1:9">
      <c r="A24" s="2">
        <v>16</v>
      </c>
      <c r="B24" s="3"/>
      <c r="C24" s="3"/>
      <c r="D24" s="3"/>
      <c r="E24" s="5"/>
      <c r="F24" s="6"/>
      <c r="G24" s="6"/>
      <c r="H24" s="41"/>
      <c r="I24" s="31"/>
    </row>
    <row r="25" spans="1:9">
      <c r="A25" s="2">
        <v>17</v>
      </c>
      <c r="B25" s="3"/>
      <c r="C25" s="7"/>
      <c r="D25" s="3"/>
      <c r="E25" s="5"/>
      <c r="F25" s="6"/>
      <c r="G25" s="6"/>
      <c r="H25" s="41"/>
      <c r="I25" s="31"/>
    </row>
    <row r="26" spans="1:9">
      <c r="A26" s="2">
        <v>18</v>
      </c>
      <c r="B26" s="3"/>
      <c r="C26" s="7"/>
      <c r="D26" s="3"/>
      <c r="E26" s="5"/>
      <c r="F26" s="6"/>
      <c r="G26" s="6"/>
      <c r="H26" s="41"/>
      <c r="I26" s="31"/>
    </row>
    <row r="27" spans="1:9">
      <c r="A27" s="2">
        <v>19</v>
      </c>
      <c r="B27" s="3"/>
      <c r="C27" s="7"/>
      <c r="D27" s="3"/>
      <c r="E27" s="5"/>
      <c r="F27" s="6"/>
      <c r="G27" s="6"/>
      <c r="H27" s="41"/>
      <c r="I27" s="31"/>
    </row>
    <row r="28" spans="1:9">
      <c r="A28" s="2">
        <v>20</v>
      </c>
      <c r="B28" s="3"/>
      <c r="C28" s="7"/>
      <c r="D28" s="3"/>
      <c r="E28" s="5"/>
      <c r="F28" s="6"/>
      <c r="G28" s="6"/>
      <c r="H28" s="41"/>
      <c r="I28" s="31"/>
    </row>
    <row r="29" spans="1:9">
      <c r="A29" s="2">
        <v>21</v>
      </c>
      <c r="B29" s="3"/>
      <c r="C29" s="3"/>
      <c r="D29" s="3"/>
      <c r="E29" s="5"/>
      <c r="F29" s="6"/>
      <c r="G29" s="6"/>
      <c r="H29" s="41"/>
      <c r="I29" s="31"/>
    </row>
    <row r="30" spans="1:9">
      <c r="A30" s="2">
        <v>22</v>
      </c>
      <c r="B30" s="3"/>
      <c r="C30" s="3"/>
      <c r="D30" s="3"/>
      <c r="E30" s="5"/>
      <c r="F30" s="6"/>
      <c r="G30" s="6"/>
      <c r="H30" s="41"/>
      <c r="I30" s="31"/>
    </row>
    <row r="31" spans="1:9">
      <c r="A31" s="2">
        <v>23</v>
      </c>
      <c r="B31" s="2"/>
      <c r="C31" s="3"/>
      <c r="D31" s="8"/>
      <c r="E31" s="5"/>
      <c r="F31" s="6"/>
      <c r="G31" s="6"/>
      <c r="H31" s="41"/>
      <c r="I31" s="31"/>
    </row>
    <row r="32" spans="1:9">
      <c r="A32" s="2">
        <v>24</v>
      </c>
      <c r="B32" s="2"/>
      <c r="C32" s="3"/>
      <c r="D32" s="3"/>
      <c r="E32" s="5"/>
      <c r="F32" s="6"/>
      <c r="G32" s="6"/>
      <c r="H32" s="41"/>
      <c r="I32" s="31"/>
    </row>
    <row r="33" spans="1:9">
      <c r="A33" s="2">
        <v>25</v>
      </c>
      <c r="B33" s="2"/>
      <c r="C33" s="3"/>
      <c r="D33" s="3"/>
      <c r="E33" s="5"/>
      <c r="F33" s="6"/>
      <c r="G33" s="6"/>
      <c r="H33" s="41"/>
      <c r="I33" s="31"/>
    </row>
    <row r="34" spans="1:9" ht="27.75" customHeight="1">
      <c r="A34" s="42" t="s">
        <v>10</v>
      </c>
      <c r="B34" s="42"/>
      <c r="C34" s="42"/>
      <c r="D34" s="42"/>
      <c r="E34" s="42"/>
      <c r="F34" s="42"/>
      <c r="G34" s="42"/>
      <c r="H34" s="42"/>
      <c r="I34" s="26"/>
    </row>
    <row r="35" spans="1:9" ht="27.75" customHeight="1">
      <c r="A35" s="43" t="s">
        <v>24</v>
      </c>
      <c r="B35" s="43"/>
      <c r="C35" s="43"/>
      <c r="D35" s="43"/>
      <c r="E35" s="43"/>
      <c r="F35" s="43"/>
      <c r="G35" s="43"/>
      <c r="H35" s="43"/>
      <c r="I35" s="27"/>
    </row>
    <row r="36" spans="1:9" ht="15.6">
      <c r="A36" s="43" t="s">
        <v>11</v>
      </c>
      <c r="B36" s="43"/>
      <c r="C36" s="43"/>
      <c r="D36" s="43"/>
      <c r="E36" s="43"/>
      <c r="F36" s="43"/>
      <c r="G36" s="43"/>
      <c r="H36" s="43"/>
      <c r="I36" s="27"/>
    </row>
    <row r="37" spans="1:9" ht="15.6">
      <c r="A37" s="44" t="s">
        <v>12</v>
      </c>
      <c r="B37" s="44"/>
      <c r="C37" s="44"/>
      <c r="D37" s="44"/>
      <c r="E37" s="44"/>
      <c r="F37" s="44"/>
      <c r="G37" s="44"/>
      <c r="H37" s="44"/>
      <c r="I37" s="28"/>
    </row>
    <row r="38" spans="1:9" ht="15.6">
      <c r="A38" s="9"/>
      <c r="B38" s="10"/>
      <c r="C38" s="9"/>
      <c r="D38" s="9"/>
      <c r="E38" s="9"/>
      <c r="F38" s="11"/>
      <c r="G38" s="11"/>
      <c r="H38" s="12"/>
      <c r="I38" s="12"/>
    </row>
    <row r="39" spans="1:9" ht="15.6">
      <c r="A39" s="13" t="s">
        <v>13</v>
      </c>
      <c r="B39" s="14"/>
      <c r="C39" s="15"/>
      <c r="D39" s="16" t="s">
        <v>14</v>
      </c>
      <c r="E39" s="15"/>
      <c r="F39" s="17"/>
      <c r="G39" s="17"/>
      <c r="H39" s="18"/>
      <c r="I39" s="18"/>
    </row>
    <row r="40" spans="1:9" ht="15.6">
      <c r="A40" s="13"/>
      <c r="B40" s="14"/>
      <c r="C40" s="15"/>
      <c r="D40" s="16"/>
      <c r="E40" s="15"/>
      <c r="F40" s="17"/>
      <c r="G40" s="17"/>
      <c r="H40" s="18"/>
      <c r="I40" s="18"/>
    </row>
    <row r="41" spans="1:9" ht="15.6">
      <c r="A41" s="13" t="s">
        <v>15</v>
      </c>
      <c r="B41" s="13"/>
      <c r="C41" s="9"/>
      <c r="D41" s="13" t="s">
        <v>15</v>
      </c>
      <c r="E41" s="9"/>
      <c r="F41" s="17"/>
      <c r="G41" s="17"/>
      <c r="H41" s="18"/>
      <c r="I41" s="18"/>
    </row>
  </sheetData>
  <mergeCells count="20">
    <mergeCell ref="P7:R7"/>
    <mergeCell ref="S7:U7"/>
    <mergeCell ref="J7:O7"/>
    <mergeCell ref="A1:H1"/>
    <mergeCell ref="A3:H3"/>
    <mergeCell ref="A4:H4"/>
    <mergeCell ref="A5:H5"/>
    <mergeCell ref="A6:H6"/>
    <mergeCell ref="A2:H2"/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</mergeCells>
  <phoneticPr fontId="1" type="noConversion"/>
  <conditionalFormatting sqref="B9:B15">
    <cfRule type="duplicateValues" dxfId="0" priority="1"/>
  </conditionalFormatting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致远ZY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2021-09-08T09:11:30Z</dcterms:modified>
</cp:coreProperties>
</file>