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腰托\家居\"/>
    </mc:Choice>
  </mc:AlternateContent>
  <bookViews>
    <workbookView xWindow="-105" yWindow="-105" windowWidth="23250" windowHeight="12570"/>
  </bookViews>
  <sheets>
    <sheet name="Sheet1" sheetId="1" r:id="rId1"/>
    <sheet name="Sheet4" sheetId="4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I35" i="1" l="1"/>
  <c r="C16" i="1"/>
  <c r="I27" i="1"/>
  <c r="I30" i="1"/>
  <c r="I31" i="1"/>
  <c r="I32" i="1"/>
  <c r="I33" i="1"/>
  <c r="C15" i="1" l="1"/>
  <c r="O23" i="1"/>
  <c r="O13" i="1"/>
  <c r="I13" i="1"/>
  <c r="N28" i="1"/>
  <c r="N27" i="1"/>
  <c r="N35" i="1" s="1"/>
  <c r="C18" i="1" s="1"/>
  <c r="I28" i="1"/>
  <c r="I29" i="1"/>
  <c r="I14" i="1"/>
  <c r="I15" i="1"/>
  <c r="I16" i="1"/>
  <c r="I23" i="1"/>
  <c r="I17" i="1" l="1"/>
  <c r="C13" i="1" s="1"/>
  <c r="C20" i="1" s="1"/>
  <c r="C24" i="1" s="1"/>
  <c r="C23" i="1" l="1"/>
  <c r="C27" i="1" s="1"/>
  <c r="C28" i="1" s="1"/>
  <c r="C29" i="1" l="1"/>
  <c r="C30" i="1" s="1"/>
  <c r="C31" i="1" s="1"/>
</calcChain>
</file>

<file path=xl/comments1.xml><?xml version="1.0" encoding="utf-8"?>
<comments xmlns="http://schemas.openxmlformats.org/spreadsheetml/2006/main">
  <authors>
    <author>Administrator</author>
  </authors>
  <commentList>
    <comment ref="A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开发周期指自然天数</t>
        </r>
      </text>
    </comment>
    <comment ref="A7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付款周期：我司通常为90天。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我司通常为使用量承兑结算</t>
        </r>
      </text>
    </comment>
  </commentList>
</comments>
</file>

<file path=xl/sharedStrings.xml><?xml version="1.0" encoding="utf-8"?>
<sst xmlns="http://schemas.openxmlformats.org/spreadsheetml/2006/main" count="120" uniqueCount="97">
  <si>
    <t>北京光华荣昌汽车部件有限公司</t>
  </si>
  <si>
    <t>零部件报价单</t>
  </si>
  <si>
    <t>供货单位信息</t>
  </si>
  <si>
    <t>单位名称</t>
  </si>
  <si>
    <t>地    址</t>
  </si>
  <si>
    <t>联 系 人</t>
  </si>
  <si>
    <t>联系电话</t>
  </si>
  <si>
    <t>开发周期：</t>
  </si>
  <si>
    <t>日    期</t>
  </si>
  <si>
    <t>计量单位</t>
  </si>
  <si>
    <t>件</t>
  </si>
  <si>
    <t>付款周期：</t>
  </si>
  <si>
    <t>产品名称</t>
  </si>
  <si>
    <t>产品毛重</t>
  </si>
  <si>
    <t>结算方式：</t>
  </si>
  <si>
    <t>图    号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</si>
  <si>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</si>
  <si>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</si>
  <si>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</si>
  <si>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</si>
  <si>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</si>
  <si>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</si>
  <si>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</si>
  <si>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</si>
  <si>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</si>
  <si>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</si>
  <si>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</si>
  <si>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</si>
  <si>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</si>
  <si>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</si>
  <si>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</si>
  <si>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</si>
  <si>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</si>
  <si>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</si>
  <si>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</si>
  <si>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</si>
  <si>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外购外协</t>
  </si>
  <si>
    <t>动力燃料</t>
  </si>
  <si>
    <t>工    资</t>
  </si>
  <si>
    <t>制造费用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</si>
  <si>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</si>
  <si>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</si>
  <si>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</si>
  <si>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</si>
  <si>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</si>
  <si>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</si>
  <si>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</si>
  <si>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</si>
  <si>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</si>
  <si>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</si>
  <si>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</si>
  <si>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</si>
  <si>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</si>
  <si>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</si>
  <si>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</si>
  <si>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</si>
  <si>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</si>
  <si>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</si>
  <si>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</si>
  <si>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</si>
  <si>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</si>
  <si>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</si>
  <si>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</si>
  <si>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不含税价格</t>
  </si>
  <si>
    <t>税    金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</si>
  <si>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</si>
  <si>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</si>
  <si>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</si>
  <si>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</si>
  <si>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PU+PA</t>
    <phoneticPr fontId="13" type="noConversion"/>
  </si>
  <si>
    <t>m²</t>
    <phoneticPr fontId="13" type="noConversion"/>
  </si>
  <si>
    <t>气管</t>
    <phoneticPr fontId="13" type="noConversion"/>
  </si>
  <si>
    <t>m</t>
    <phoneticPr fontId="13" type="noConversion"/>
  </si>
  <si>
    <t>腰托底板</t>
    <phoneticPr fontId="13" type="noConversion"/>
  </si>
  <si>
    <t>卡扣</t>
    <phoneticPr fontId="13" type="noConversion"/>
  </si>
  <si>
    <t>个</t>
    <phoneticPr fontId="13" type="noConversion"/>
  </si>
  <si>
    <t>焊接</t>
    <phoneticPr fontId="13" type="noConversion"/>
  </si>
  <si>
    <t>30s</t>
    <phoneticPr fontId="13" type="noConversion"/>
  </si>
  <si>
    <t>底板模切</t>
    <phoneticPr fontId="13" type="noConversion"/>
  </si>
  <si>
    <t>组装</t>
    <phoneticPr fontId="13" type="noConversion"/>
  </si>
  <si>
    <t>检测</t>
    <phoneticPr fontId="13" type="noConversion"/>
  </si>
  <si>
    <t>检验包装</t>
    <phoneticPr fontId="13" type="noConversion"/>
  </si>
  <si>
    <t>30s</t>
  </si>
  <si>
    <t>模具费用</t>
    <phoneticPr fontId="13" type="noConversion"/>
  </si>
  <si>
    <t>氮氢检测</t>
    <phoneticPr fontId="13" type="noConversion"/>
  </si>
  <si>
    <t>电费</t>
    <phoneticPr fontId="13" type="noConversion"/>
  </si>
  <si>
    <t>度/h</t>
    <phoneticPr fontId="13" type="noConversion"/>
  </si>
  <si>
    <t>3kw</t>
    <phoneticPr fontId="13" type="noConversion"/>
  </si>
  <si>
    <t>30天</t>
    <phoneticPr fontId="13" type="noConversion"/>
  </si>
  <si>
    <t>现汇</t>
    <phoneticPr fontId="13" type="noConversion"/>
  </si>
  <si>
    <t>北京美好生活家居用品有限公司</t>
    <phoneticPr fontId="13" type="noConversion"/>
  </si>
  <si>
    <t>河北沧州青县经济开发区南区</t>
    <phoneticPr fontId="13" type="noConversion"/>
  </si>
  <si>
    <t>制造费用</t>
    <phoneticPr fontId="13" type="noConversion"/>
  </si>
  <si>
    <t>模切</t>
    <phoneticPr fontId="13" type="noConversion"/>
  </si>
  <si>
    <t>15s</t>
    <phoneticPr fontId="13" type="noConversion"/>
  </si>
  <si>
    <t>赵艳梅</t>
    <phoneticPr fontId="13" type="noConversion"/>
  </si>
  <si>
    <t>PU17.5每平方米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</si>
</sst>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0_ "/>
    <numFmt numFmtId="178" formatCode="0_ "/>
  </numFmts>
  <fonts count="1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9" xfId="3" applyFill="1" applyBorder="1" applyAlignment="1">
      <alignment vertical="center"/>
    </xf>
    <xf numFmtId="0" fontId="5" fillId="0" borderId="9" xfId="3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9" xfId="3" applyFont="1" applyFill="1" applyBorder="1">
      <alignment vertical="center"/>
    </xf>
    <xf numFmtId="0" fontId="5" fillId="0" borderId="9" xfId="3" applyFill="1" applyBorder="1">
      <alignment vertical="center"/>
    </xf>
    <xf numFmtId="177" fontId="5" fillId="0" borderId="9" xfId="3" applyNumberFormat="1" applyFill="1" applyBorder="1">
      <alignment vertical="center"/>
    </xf>
    <xf numFmtId="176" fontId="5" fillId="0" borderId="9" xfId="3" applyNumberForma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4" xfId="3" applyFill="1" applyBorder="1" applyAlignment="1">
      <alignment vertical="center"/>
    </xf>
    <xf numFmtId="0" fontId="5" fillId="0" borderId="12" xfId="3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0" xfId="3" applyFill="1" applyBorder="1">
      <alignment vertical="center"/>
    </xf>
    <xf numFmtId="0" fontId="5" fillId="0" borderId="0" xfId="3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>
      <alignment vertical="center"/>
    </xf>
    <xf numFmtId="0" fontId="5" fillId="0" borderId="4" xfId="3" applyFill="1" applyBorder="1">
      <alignment vertical="center"/>
    </xf>
    <xf numFmtId="0" fontId="8" fillId="0" borderId="9" xfId="2" applyFont="1" applyFill="1" applyBorder="1" applyAlignment="1">
      <alignment horizontal="center" vertical="center" shrinkToFit="1"/>
    </xf>
    <xf numFmtId="0" fontId="5" fillId="0" borderId="15" xfId="3" applyFill="1" applyBorder="1">
      <alignment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3" xfId="3" applyFill="1" applyBorder="1">
      <alignment vertical="center"/>
    </xf>
    <xf numFmtId="0" fontId="5" fillId="0" borderId="15" xfId="3" applyFill="1" applyBorder="1" applyAlignment="1">
      <alignment vertical="center"/>
    </xf>
    <xf numFmtId="0" fontId="5" fillId="0" borderId="7" xfId="3" applyFill="1" applyBorder="1" applyAlignment="1">
      <alignment vertical="center"/>
    </xf>
    <xf numFmtId="0" fontId="5" fillId="0" borderId="11" xfId="3" applyFill="1" applyBorder="1">
      <alignment vertical="center"/>
    </xf>
    <xf numFmtId="176" fontId="5" fillId="0" borderId="9" xfId="3" applyNumberFormat="1" applyFill="1" applyBorder="1" applyAlignment="1">
      <alignment horizontal="center" vertical="center"/>
    </xf>
    <xf numFmtId="176" fontId="5" fillId="2" borderId="9" xfId="3" applyNumberFormat="1" applyFill="1" applyBorder="1">
      <alignment vertical="center"/>
    </xf>
    <xf numFmtId="176" fontId="5" fillId="2" borderId="0" xfId="3" applyNumberFormat="1" applyFill="1" applyBorder="1">
      <alignment vertical="center"/>
    </xf>
    <xf numFmtId="0" fontId="5" fillId="0" borderId="0" xfId="3" applyFont="1" applyFill="1" applyAlignment="1">
      <alignment horizontal="center" vertical="center"/>
    </xf>
    <xf numFmtId="176" fontId="5" fillId="0" borderId="0" xfId="3" applyNumberFormat="1" applyFill="1">
      <alignment vertical="center"/>
    </xf>
    <xf numFmtId="0" fontId="5" fillId="0" borderId="0" xfId="3" applyFill="1">
      <alignment vertical="center"/>
    </xf>
    <xf numFmtId="176" fontId="5" fillId="2" borderId="0" xfId="3" applyNumberFormat="1" applyFill="1">
      <alignment vertical="center"/>
    </xf>
    <xf numFmtId="0" fontId="5" fillId="0" borderId="0" xfId="3" applyFill="1" applyAlignment="1">
      <alignment horizontal="center" vertical="center"/>
    </xf>
    <xf numFmtId="0" fontId="5" fillId="0" borderId="9" xfId="3" applyBorder="1">
      <alignment vertical="center"/>
    </xf>
    <xf numFmtId="0" fontId="5" fillId="0" borderId="9" xfId="3" applyBorder="1" applyAlignment="1">
      <alignment horizontal="center" vertical="center"/>
    </xf>
    <xf numFmtId="176" fontId="5" fillId="3" borderId="9" xfId="3" applyNumberFormat="1" applyFill="1" applyBorder="1">
      <alignment vertical="center"/>
    </xf>
    <xf numFmtId="0" fontId="7" fillId="0" borderId="0" xfId="0" applyFont="1" applyAlignment="1">
      <alignment horizontal="center" vertical="center"/>
    </xf>
    <xf numFmtId="176" fontId="5" fillId="0" borderId="9" xfId="3" applyNumberFormat="1" applyBorder="1">
      <alignment vertical="center"/>
    </xf>
    <xf numFmtId="0" fontId="7" fillId="0" borderId="9" xfId="0" applyFont="1" applyBorder="1" applyAlignment="1">
      <alignment horizontal="center" vertical="center"/>
    </xf>
    <xf numFmtId="176" fontId="5" fillId="2" borderId="9" xfId="3" applyNumberFormat="1" applyFill="1" applyBorder="1" applyAlignment="1">
      <alignment horizontal="center" vertical="center"/>
    </xf>
    <xf numFmtId="176" fontId="5" fillId="0" borderId="9" xfId="3" applyNumberFormat="1" applyBorder="1" applyAlignment="1">
      <alignment horizontal="center" vertical="center"/>
    </xf>
    <xf numFmtId="2" fontId="5" fillId="0" borderId="9" xfId="3" applyNumberFormat="1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5" fillId="0" borderId="10" xfId="3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8" xfId="3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3" xfId="3" applyFill="1" applyBorder="1" applyAlignment="1">
      <alignment horizontal="center" vertical="center"/>
    </xf>
    <xf numFmtId="0" fontId="5" fillId="0" borderId="5" xfId="3" applyFill="1" applyBorder="1" applyAlignment="1">
      <alignment horizontal="center" vertical="center"/>
    </xf>
    <xf numFmtId="0" fontId="5" fillId="0" borderId="15" xfId="3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14" fontId="5" fillId="0" borderId="10" xfId="3" applyNumberFormat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178" fontId="5" fillId="0" borderId="11" xfId="3" applyNumberFormat="1" applyFont="1" applyFill="1" applyBorder="1" applyAlignment="1">
      <alignment horizontal="center" vertical="center"/>
    </xf>
    <xf numFmtId="178" fontId="5" fillId="0" borderId="13" xfId="3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 shrinkToFit="1"/>
    </xf>
    <xf numFmtId="0" fontId="14" fillId="0" borderId="9" xfId="1" applyFont="1" applyFill="1" applyBorder="1" applyAlignment="1" applyProtection="1">
      <alignment horizontal="center" vertical="center" shrinkToFit="1"/>
    </xf>
    <xf numFmtId="0" fontId="14" fillId="0" borderId="10" xfId="1" applyFont="1" applyFill="1" applyBorder="1" applyAlignment="1" applyProtection="1">
      <alignment horizontal="center" vertical="center" shrinkToFit="1"/>
    </xf>
    <xf numFmtId="0" fontId="14" fillId="0" borderId="11" xfId="1" applyFont="1" applyFill="1" applyBorder="1" applyAlignment="1" applyProtection="1">
      <alignment horizontal="center" vertical="center" shrinkToFit="1"/>
    </xf>
    <xf numFmtId="0" fontId="14" fillId="0" borderId="13" xfId="1" applyFont="1" applyFill="1" applyBorder="1" applyAlignment="1" applyProtection="1">
      <alignment horizontal="center" vertical="center" shrinkToFit="1"/>
    </xf>
    <xf numFmtId="0" fontId="3" fillId="0" borderId="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</cellXfs>
  <cellStyles count="4">
    <cellStyle name="常规" xfId="0" builtinId="0"/>
    <cellStyle name="常规_Sheet1" xfId="3"/>
    <cellStyle name="常规_TD001物料清单及报价1208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Q13" sqref="Q13"/>
    </sheetView>
  </sheetViews>
  <sheetFormatPr defaultColWidth="9" defaultRowHeight="13.5" x14ac:dyDescent="0.15"/>
  <cols>
    <col min="2" max="2" width="11.75" customWidth="1"/>
    <col min="3" max="3" width="10.5" bestFit="1" customWidth="1"/>
    <col min="8" max="8" width="9.5" bestFit="1" customWidth="1"/>
    <col min="12" max="12" width="10.5" bestFit="1" customWidth="1"/>
    <col min="14" max="14" width="9.5" bestFit="1" customWidth="1"/>
  </cols>
  <sheetData>
    <row r="1" spans="1:17" ht="42" customHeight="1" x14ac:dyDescent="0.1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7" x14ac:dyDescent="0.15">
      <c r="A2" s="77" t="s">
        <v>1</v>
      </c>
      <c r="B2" s="78"/>
      <c r="C2" s="78"/>
      <c r="D2" s="78"/>
      <c r="E2" s="78"/>
      <c r="F2" s="78"/>
      <c r="G2" s="78"/>
      <c r="H2" s="79"/>
      <c r="I2" s="67" t="s">
        <v>2</v>
      </c>
      <c r="J2" s="68"/>
      <c r="K2" s="68"/>
      <c r="L2" s="68"/>
      <c r="M2" s="68"/>
      <c r="N2" s="68"/>
      <c r="O2" s="69"/>
    </row>
    <row r="3" spans="1:17" x14ac:dyDescent="0.15">
      <c r="A3" s="80"/>
      <c r="B3" s="81"/>
      <c r="C3" s="81"/>
      <c r="D3" s="81"/>
      <c r="E3" s="81"/>
      <c r="F3" s="81"/>
      <c r="G3" s="81"/>
      <c r="H3" s="82"/>
      <c r="I3" s="21" t="s">
        <v>3</v>
      </c>
      <c r="J3" s="70" t="s">
        <v>90</v>
      </c>
      <c r="K3" s="71"/>
      <c r="L3" s="71"/>
      <c r="M3" s="71"/>
      <c r="N3" s="71"/>
      <c r="O3" s="72"/>
    </row>
    <row r="4" spans="1:17" x14ac:dyDescent="0.15">
      <c r="A4" s="80"/>
      <c r="B4" s="81"/>
      <c r="C4" s="81"/>
      <c r="D4" s="81"/>
      <c r="E4" s="81"/>
      <c r="F4" s="81"/>
      <c r="G4" s="81"/>
      <c r="H4" s="82"/>
      <c r="I4" s="21" t="s">
        <v>4</v>
      </c>
      <c r="J4" s="70" t="s">
        <v>91</v>
      </c>
      <c r="K4" s="71"/>
      <c r="L4" s="71"/>
      <c r="M4" s="71"/>
      <c r="N4" s="71"/>
      <c r="O4" s="72"/>
    </row>
    <row r="5" spans="1:17" x14ac:dyDescent="0.15">
      <c r="A5" s="83"/>
      <c r="B5" s="84"/>
      <c r="C5" s="84"/>
      <c r="D5" s="84"/>
      <c r="E5" s="84"/>
      <c r="F5" s="84"/>
      <c r="G5" s="84"/>
      <c r="H5" s="85"/>
      <c r="I5" s="21" t="s">
        <v>5</v>
      </c>
      <c r="J5" s="73" t="s">
        <v>95</v>
      </c>
      <c r="K5" s="73"/>
      <c r="L5" s="21" t="s">
        <v>6</v>
      </c>
      <c r="M5" s="74">
        <v>13601148997</v>
      </c>
      <c r="N5" s="75"/>
      <c r="O5" s="76"/>
    </row>
    <row r="6" spans="1:17" x14ac:dyDescent="0.15">
      <c r="A6" s="1" t="s">
        <v>7</v>
      </c>
      <c r="B6" s="50" t="s">
        <v>87</v>
      </c>
      <c r="C6" s="51"/>
      <c r="D6" s="51"/>
      <c r="E6" s="51"/>
      <c r="F6" s="51"/>
      <c r="G6" s="51"/>
      <c r="H6" s="51"/>
      <c r="I6" s="52"/>
      <c r="J6" s="22"/>
      <c r="K6" s="23" t="s">
        <v>8</v>
      </c>
      <c r="L6" s="61"/>
      <c r="M6" s="52"/>
      <c r="N6" s="2" t="s">
        <v>9</v>
      </c>
      <c r="O6" s="8" t="s">
        <v>10</v>
      </c>
    </row>
    <row r="7" spans="1:17" x14ac:dyDescent="0.15">
      <c r="A7" s="1" t="s">
        <v>11</v>
      </c>
      <c r="B7" s="50" t="s">
        <v>88</v>
      </c>
      <c r="C7" s="51"/>
      <c r="D7" s="51"/>
      <c r="E7" s="51"/>
      <c r="F7" s="51"/>
      <c r="G7" s="51"/>
      <c r="H7" s="51"/>
      <c r="I7" s="52"/>
      <c r="J7" s="22"/>
      <c r="K7" s="3" t="s">
        <v>12</v>
      </c>
      <c r="L7" s="56"/>
      <c r="M7" s="62"/>
      <c r="N7" s="7" t="s">
        <v>13</v>
      </c>
      <c r="O7" s="9"/>
    </row>
    <row r="8" spans="1:17" x14ac:dyDescent="0.15">
      <c r="A8" s="1" t="s">
        <v>14</v>
      </c>
      <c r="B8" s="50" t="s">
        <v>89</v>
      </c>
      <c r="C8" s="51"/>
      <c r="D8" s="51"/>
      <c r="E8" s="51"/>
      <c r="F8" s="51"/>
      <c r="G8" s="51"/>
      <c r="H8" s="51"/>
      <c r="I8" s="52"/>
      <c r="J8" s="22"/>
      <c r="K8" s="7" t="s">
        <v>15</v>
      </c>
      <c r="L8" s="63"/>
      <c r="M8" s="64"/>
      <c r="N8" s="7" t="s">
        <v>16</v>
      </c>
      <c r="O8" s="24"/>
    </row>
    <row r="9" spans="1:17" x14ac:dyDescent="0.15">
      <c r="A9" s="2" t="s">
        <v>17</v>
      </c>
      <c r="B9" s="2" t="s">
        <v>18</v>
      </c>
      <c r="C9" s="46" t="s">
        <v>19</v>
      </c>
      <c r="D9" s="46"/>
      <c r="E9" s="46"/>
      <c r="F9" s="50" t="s">
        <v>20</v>
      </c>
      <c r="G9" s="52"/>
      <c r="H9" s="54" t="s">
        <v>21</v>
      </c>
      <c r="I9" s="55"/>
      <c r="J9" s="25"/>
      <c r="K9" s="6" t="s">
        <v>22</v>
      </c>
      <c r="L9" s="50"/>
      <c r="M9" s="52"/>
      <c r="N9" s="7" t="s">
        <v>23</v>
      </c>
      <c r="O9" s="24"/>
    </row>
    <row r="10" spans="1:17" x14ac:dyDescent="0.15">
      <c r="A10" s="5"/>
      <c r="B10" s="5"/>
      <c r="C10" s="5"/>
      <c r="D10" s="5"/>
      <c r="E10" s="5"/>
      <c r="F10" s="4"/>
      <c r="G10" s="4"/>
      <c r="H10" s="4"/>
      <c r="I10" s="5"/>
      <c r="J10" s="26"/>
      <c r="K10" s="5"/>
      <c r="L10" s="5"/>
      <c r="M10" s="5"/>
      <c r="N10" s="5"/>
      <c r="O10" s="27"/>
    </row>
    <row r="11" spans="1:17" x14ac:dyDescent="0.15">
      <c r="A11" s="45" t="s">
        <v>17</v>
      </c>
      <c r="B11" s="57" t="s">
        <v>24</v>
      </c>
      <c r="C11" s="58" t="s">
        <v>25</v>
      </c>
      <c r="D11" s="58" t="s">
        <v>17</v>
      </c>
      <c r="E11" s="56" t="s">
        <v>26</v>
      </c>
      <c r="F11" s="51"/>
      <c r="G11" s="51"/>
      <c r="H11" s="51"/>
      <c r="I11" s="52"/>
      <c r="J11" s="58" t="s">
        <v>17</v>
      </c>
      <c r="K11" s="56" t="s">
        <v>27</v>
      </c>
      <c r="L11" s="51"/>
      <c r="M11" s="51"/>
      <c r="N11" s="51"/>
      <c r="O11" s="52"/>
    </row>
    <row r="12" spans="1:17" x14ac:dyDescent="0.15">
      <c r="A12" s="46"/>
      <c r="B12" s="55"/>
      <c r="C12" s="55"/>
      <c r="D12" s="55"/>
      <c r="E12" s="2" t="s">
        <v>28</v>
      </c>
      <c r="F12" s="2" t="s">
        <v>29</v>
      </c>
      <c r="G12" s="2" t="s">
        <v>30</v>
      </c>
      <c r="H12" s="2" t="s">
        <v>31</v>
      </c>
      <c r="I12" s="2" t="s">
        <v>25</v>
      </c>
      <c r="J12" s="46"/>
      <c r="K12" s="7" t="s">
        <v>32</v>
      </c>
      <c r="L12" s="7" t="s">
        <v>33</v>
      </c>
      <c r="M12" s="2" t="s">
        <v>29</v>
      </c>
      <c r="N12" s="2" t="s">
        <v>34</v>
      </c>
      <c r="O12" s="2" t="s">
        <v>25</v>
      </c>
    </row>
    <row r="13" spans="1:17" x14ac:dyDescent="0.15">
      <c r="A13" s="2">
        <v>1</v>
      </c>
      <c r="B13" s="7" t="s">
        <v>35</v>
      </c>
      <c r="C13" s="42">
        <f>I17</f>
        <v>6.4432</v>
      </c>
      <c r="D13" s="2">
        <v>1</v>
      </c>
      <c r="E13" s="36" t="s">
        <v>69</v>
      </c>
      <c r="F13" s="37" t="s">
        <v>70</v>
      </c>
      <c r="G13" s="44">
        <v>0.15</v>
      </c>
      <c r="H13" s="44">
        <v>18.600000000000001</v>
      </c>
      <c r="I13" s="44">
        <f>G13*H13</f>
        <v>2.79</v>
      </c>
      <c r="J13" s="2">
        <v>1</v>
      </c>
      <c r="K13" s="7" t="s">
        <v>85</v>
      </c>
      <c r="L13" s="28">
        <v>1</v>
      </c>
      <c r="M13" s="7" t="s">
        <v>86</v>
      </c>
      <c r="N13" s="2">
        <v>35</v>
      </c>
      <c r="O13" s="28">
        <f>N13/H28</f>
        <v>0.29166666666666669</v>
      </c>
    </row>
    <row r="14" spans="1:17" x14ac:dyDescent="0.15">
      <c r="A14" s="2">
        <v>2</v>
      </c>
      <c r="B14" s="2" t="s">
        <v>36</v>
      </c>
      <c r="C14" s="42"/>
      <c r="D14" s="2">
        <v>2</v>
      </c>
      <c r="E14" s="36" t="s">
        <v>71</v>
      </c>
      <c r="F14" s="37" t="s">
        <v>72</v>
      </c>
      <c r="G14" s="44">
        <v>1.54</v>
      </c>
      <c r="H14" s="44">
        <v>1.1000000000000001</v>
      </c>
      <c r="I14" s="44">
        <f t="shared" ref="I14:I16" si="0">H14*G14</f>
        <v>1.6940000000000002</v>
      </c>
      <c r="J14" s="2">
        <v>2</v>
      </c>
      <c r="K14" s="7"/>
      <c r="L14" s="28"/>
      <c r="M14" s="2"/>
      <c r="N14" s="2"/>
      <c r="O14" s="28"/>
      <c r="Q14" t="s">
        <v>96</v>
      </c>
    </row>
    <row r="15" spans="1:17" x14ac:dyDescent="0.15">
      <c r="A15" s="2">
        <v>3</v>
      </c>
      <c r="B15" s="2" t="s">
        <v>37</v>
      </c>
      <c r="C15" s="42">
        <f>O23</f>
        <v>0.29166666666666669</v>
      </c>
      <c r="D15" s="2">
        <v>3</v>
      </c>
      <c r="E15" s="36" t="s">
        <v>73</v>
      </c>
      <c r="F15" s="37" t="s">
        <v>70</v>
      </c>
      <c r="G15" s="44">
        <v>6.0999999999999999E-2</v>
      </c>
      <c r="H15" s="44">
        <v>27.2</v>
      </c>
      <c r="I15" s="44">
        <f t="shared" si="0"/>
        <v>1.6592</v>
      </c>
      <c r="J15" s="2">
        <v>3</v>
      </c>
      <c r="K15" s="2"/>
      <c r="L15" s="28"/>
      <c r="M15" s="2"/>
      <c r="N15" s="2"/>
      <c r="O15" s="28"/>
    </row>
    <row r="16" spans="1:17" x14ac:dyDescent="0.15">
      <c r="A16" s="2">
        <v>4</v>
      </c>
      <c r="B16" s="7" t="s">
        <v>38</v>
      </c>
      <c r="C16" s="42">
        <f>I27</f>
        <v>1.8333333333333333</v>
      </c>
      <c r="D16" s="2">
        <v>4</v>
      </c>
      <c r="E16" s="36" t="s">
        <v>74</v>
      </c>
      <c r="F16" s="37" t="s">
        <v>75</v>
      </c>
      <c r="G16" s="44">
        <v>6</v>
      </c>
      <c r="H16" s="44">
        <v>0.05</v>
      </c>
      <c r="I16" s="44">
        <f t="shared" si="0"/>
        <v>0.30000000000000004</v>
      </c>
      <c r="J16" s="2">
        <v>4</v>
      </c>
      <c r="K16" s="2"/>
      <c r="L16" s="28"/>
      <c r="M16" s="2"/>
      <c r="N16" s="2"/>
      <c r="O16" s="28"/>
    </row>
    <row r="17" spans="1:15" x14ac:dyDescent="0.15">
      <c r="A17" s="2">
        <v>5</v>
      </c>
      <c r="B17" s="2" t="s">
        <v>39</v>
      </c>
      <c r="C17" s="42">
        <v>0.42</v>
      </c>
      <c r="D17" s="2">
        <v>5</v>
      </c>
      <c r="E17" s="9"/>
      <c r="F17" s="9"/>
      <c r="G17" s="44"/>
      <c r="H17" s="44"/>
      <c r="I17" s="44">
        <f>I13+I14+I15+I16</f>
        <v>6.4432</v>
      </c>
      <c r="J17" s="2">
        <v>5</v>
      </c>
      <c r="K17" s="7"/>
      <c r="L17" s="28"/>
      <c r="M17" s="2"/>
      <c r="N17" s="2"/>
      <c r="O17" s="28"/>
    </row>
    <row r="18" spans="1:15" x14ac:dyDescent="0.15">
      <c r="A18" s="2">
        <v>6</v>
      </c>
      <c r="B18" s="2" t="s">
        <v>40</v>
      </c>
      <c r="C18" s="42">
        <f>N35</f>
        <v>0.8</v>
      </c>
      <c r="D18" s="9"/>
      <c r="E18" s="50" t="s">
        <v>41</v>
      </c>
      <c r="F18" s="51"/>
      <c r="G18" s="51"/>
      <c r="H18" s="51"/>
      <c r="I18" s="52"/>
      <c r="J18" s="2">
        <v>6</v>
      </c>
      <c r="K18" s="2"/>
      <c r="L18" s="11"/>
      <c r="M18" s="9"/>
      <c r="N18" s="9"/>
      <c r="O18" s="11"/>
    </row>
    <row r="19" spans="1:15" x14ac:dyDescent="0.15">
      <c r="A19" s="2">
        <v>7</v>
      </c>
      <c r="B19" s="2"/>
      <c r="C19" s="28"/>
      <c r="D19" s="9"/>
      <c r="E19" s="2" t="s">
        <v>28</v>
      </c>
      <c r="F19" s="2" t="s">
        <v>29</v>
      </c>
      <c r="G19" s="2" t="s">
        <v>30</v>
      </c>
      <c r="H19" s="2" t="s">
        <v>31</v>
      </c>
      <c r="I19" s="2" t="s">
        <v>25</v>
      </c>
      <c r="J19" s="2">
        <v>7</v>
      </c>
      <c r="K19" s="2"/>
      <c r="L19" s="11"/>
      <c r="M19" s="9"/>
      <c r="N19" s="9"/>
      <c r="O19" s="11"/>
    </row>
    <row r="20" spans="1:15" x14ac:dyDescent="0.15">
      <c r="A20" s="2">
        <v>8</v>
      </c>
      <c r="B20" s="7" t="s">
        <v>42</v>
      </c>
      <c r="C20" s="42">
        <f>C13+C15+C16+C17</f>
        <v>8.9882000000000009</v>
      </c>
      <c r="D20" s="2">
        <v>1</v>
      </c>
      <c r="E20" s="8"/>
      <c r="F20" s="8"/>
      <c r="G20" s="9"/>
      <c r="H20" s="11"/>
      <c r="I20" s="10"/>
      <c r="J20" s="2">
        <v>8</v>
      </c>
      <c r="K20" s="2"/>
      <c r="L20" s="11"/>
      <c r="M20" s="9"/>
      <c r="N20" s="9"/>
      <c r="O20" s="11"/>
    </row>
    <row r="21" spans="1:15" x14ac:dyDescent="0.15">
      <c r="A21" s="2">
        <v>9</v>
      </c>
      <c r="B21" s="2" t="s">
        <v>43</v>
      </c>
      <c r="C21" s="28">
        <v>0.35</v>
      </c>
      <c r="D21" s="2">
        <v>2</v>
      </c>
      <c r="E21" s="8"/>
      <c r="F21" s="9"/>
      <c r="G21" s="9"/>
      <c r="H21" s="11"/>
      <c r="I21" s="11"/>
      <c r="J21" s="2">
        <v>9</v>
      </c>
      <c r="K21" s="2"/>
      <c r="L21" s="11"/>
      <c r="M21" s="9"/>
      <c r="N21" s="9"/>
      <c r="O21" s="11"/>
    </row>
    <row r="22" spans="1:15" x14ac:dyDescent="0.15">
      <c r="A22" s="2">
        <v>10</v>
      </c>
      <c r="B22" s="2" t="s">
        <v>44</v>
      </c>
      <c r="C22" s="28">
        <v>1</v>
      </c>
      <c r="D22" s="2">
        <v>3</v>
      </c>
      <c r="E22" s="9"/>
      <c r="F22" s="9"/>
      <c r="G22" s="9"/>
      <c r="H22" s="11"/>
      <c r="I22" s="11"/>
      <c r="J22" s="2">
        <v>10</v>
      </c>
      <c r="K22" s="2"/>
      <c r="L22" s="11"/>
      <c r="M22" s="9"/>
      <c r="N22" s="9"/>
      <c r="O22" s="11"/>
    </row>
    <row r="23" spans="1:15" x14ac:dyDescent="0.15">
      <c r="A23" s="2">
        <v>11</v>
      </c>
      <c r="B23" s="7" t="s">
        <v>45</v>
      </c>
      <c r="C23" s="28">
        <f>(C20+C21+C22)*1.2%</f>
        <v>0.12405840000000001</v>
      </c>
      <c r="D23" s="9"/>
      <c r="E23" s="7" t="s">
        <v>46</v>
      </c>
      <c r="F23" s="9"/>
      <c r="G23" s="9"/>
      <c r="H23" s="11"/>
      <c r="I23" s="29">
        <f>I20+I21+I22</f>
        <v>0</v>
      </c>
      <c r="J23" s="9"/>
      <c r="K23" s="2" t="s">
        <v>47</v>
      </c>
      <c r="L23" s="11"/>
      <c r="M23" s="9"/>
      <c r="N23" s="9"/>
      <c r="O23" s="29">
        <f>O13</f>
        <v>0.29166666666666669</v>
      </c>
    </row>
    <row r="24" spans="1:15" x14ac:dyDescent="0.15">
      <c r="A24" s="2">
        <v>12</v>
      </c>
      <c r="B24" s="6" t="s">
        <v>48</v>
      </c>
      <c r="C24" s="28">
        <f>(C20+C22+C21)*1%</f>
        <v>0.103382</v>
      </c>
      <c r="D24" s="45" t="s">
        <v>17</v>
      </c>
      <c r="E24" s="53" t="s">
        <v>49</v>
      </c>
      <c r="F24" s="54"/>
      <c r="G24" s="54"/>
      <c r="H24" s="54"/>
      <c r="I24" s="55"/>
      <c r="J24" s="45" t="s">
        <v>17</v>
      </c>
      <c r="K24" s="56" t="s">
        <v>50</v>
      </c>
      <c r="L24" s="51"/>
      <c r="M24" s="51"/>
      <c r="N24" s="51"/>
      <c r="O24" s="52"/>
    </row>
    <row r="25" spans="1:15" x14ac:dyDescent="0.15">
      <c r="A25" s="2">
        <v>13</v>
      </c>
      <c r="B25" s="12"/>
      <c r="C25" s="28"/>
      <c r="D25" s="59"/>
      <c r="E25" s="60" t="s">
        <v>51</v>
      </c>
      <c r="F25" s="13" t="s">
        <v>52</v>
      </c>
      <c r="G25" s="45" t="s">
        <v>53</v>
      </c>
      <c r="H25" s="45" t="s">
        <v>54</v>
      </c>
      <c r="I25" s="45" t="s">
        <v>25</v>
      </c>
      <c r="J25" s="59"/>
      <c r="K25" s="60" t="s">
        <v>55</v>
      </c>
      <c r="L25" s="45" t="s">
        <v>31</v>
      </c>
      <c r="M25" s="45" t="s">
        <v>56</v>
      </c>
      <c r="N25" s="45" t="s">
        <v>25</v>
      </c>
      <c r="O25" s="45" t="s">
        <v>57</v>
      </c>
    </row>
    <row r="26" spans="1:15" x14ac:dyDescent="0.15">
      <c r="A26" s="2">
        <v>14</v>
      </c>
      <c r="B26" s="12"/>
      <c r="C26" s="28"/>
      <c r="D26" s="46"/>
      <c r="E26" s="46"/>
      <c r="F26" s="14" t="s">
        <v>58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x14ac:dyDescent="0.15">
      <c r="A27" s="2">
        <v>15</v>
      </c>
      <c r="B27" s="7" t="s">
        <v>59</v>
      </c>
      <c r="C27" s="42">
        <f>C20+C21+C22+C23+C24</f>
        <v>10.565640399999999</v>
      </c>
      <c r="D27" s="2">
        <v>1</v>
      </c>
      <c r="E27" s="7" t="s">
        <v>60</v>
      </c>
      <c r="F27" s="9"/>
      <c r="G27" s="9"/>
      <c r="H27" s="9"/>
      <c r="I27" s="29">
        <f>SUM(I28:I33)</f>
        <v>1.8333333333333333</v>
      </c>
      <c r="J27" s="2">
        <v>1</v>
      </c>
      <c r="K27" s="37" t="s">
        <v>83</v>
      </c>
      <c r="L27" s="43">
        <v>10000</v>
      </c>
      <c r="M27" s="36">
        <v>20000</v>
      </c>
      <c r="N27" s="40">
        <f>L27/M27</f>
        <v>0.5</v>
      </c>
      <c r="O27" s="9"/>
    </row>
    <row r="28" spans="1:15" ht="14.45" customHeight="1" x14ac:dyDescent="0.15">
      <c r="A28" s="2">
        <v>16</v>
      </c>
      <c r="B28" s="7" t="s">
        <v>61</v>
      </c>
      <c r="C28" s="28">
        <f>C27*10%</f>
        <v>1.05656404</v>
      </c>
      <c r="D28" s="47" t="s">
        <v>62</v>
      </c>
      <c r="E28" s="37" t="s">
        <v>76</v>
      </c>
      <c r="F28" s="36">
        <v>25</v>
      </c>
      <c r="G28" s="37" t="s">
        <v>77</v>
      </c>
      <c r="H28" s="36">
        <v>120</v>
      </c>
      <c r="I28" s="38">
        <f>F28/H28*4</f>
        <v>0.83333333333333337</v>
      </c>
      <c r="J28" s="2">
        <v>2</v>
      </c>
      <c r="K28" s="37" t="s">
        <v>84</v>
      </c>
      <c r="L28" s="37">
        <v>300</v>
      </c>
      <c r="M28" s="36">
        <v>3</v>
      </c>
      <c r="N28" s="40">
        <f>300/(3000/3)</f>
        <v>0.3</v>
      </c>
      <c r="O28" s="9"/>
    </row>
    <row r="29" spans="1:15" x14ac:dyDescent="0.15">
      <c r="A29" s="2">
        <v>17</v>
      </c>
      <c r="B29" s="7" t="s">
        <v>63</v>
      </c>
      <c r="C29" s="42">
        <f>C27+C28</f>
        <v>11.622204439999999</v>
      </c>
      <c r="D29" s="48"/>
      <c r="E29" s="41" t="s">
        <v>93</v>
      </c>
      <c r="F29" s="36">
        <v>25</v>
      </c>
      <c r="G29" s="37" t="s">
        <v>94</v>
      </c>
      <c r="H29" s="36">
        <v>120</v>
      </c>
      <c r="I29" s="40">
        <f>F29/H29</f>
        <v>0.20833333333333334</v>
      </c>
      <c r="J29" s="2">
        <v>3</v>
      </c>
      <c r="K29" s="7"/>
      <c r="L29" s="11"/>
      <c r="M29" s="9"/>
      <c r="N29" s="11"/>
      <c r="O29" s="9"/>
    </row>
    <row r="30" spans="1:15" x14ac:dyDescent="0.15">
      <c r="A30" s="2">
        <v>18</v>
      </c>
      <c r="B30" s="7" t="s">
        <v>64</v>
      </c>
      <c r="C30" s="28">
        <f>C29*13%</f>
        <v>1.5108865772</v>
      </c>
      <c r="D30" s="48"/>
      <c r="E30" s="39" t="s">
        <v>78</v>
      </c>
      <c r="F30" s="36">
        <v>25</v>
      </c>
      <c r="G30" s="37" t="s">
        <v>77</v>
      </c>
      <c r="H30" s="36">
        <v>120</v>
      </c>
      <c r="I30" s="40">
        <f>F30/H30</f>
        <v>0.20833333333333334</v>
      </c>
      <c r="J30" s="2">
        <v>4</v>
      </c>
      <c r="K30" s="7"/>
      <c r="L30" s="11"/>
      <c r="M30" s="9"/>
      <c r="N30" s="11"/>
      <c r="O30" s="9"/>
    </row>
    <row r="31" spans="1:15" x14ac:dyDescent="0.15">
      <c r="A31" s="2">
        <v>19</v>
      </c>
      <c r="B31" s="2" t="s">
        <v>23</v>
      </c>
      <c r="C31" s="42">
        <f>C29+C30</f>
        <v>13.133091017199998</v>
      </c>
      <c r="D31" s="48"/>
      <c r="E31" s="37" t="s">
        <v>79</v>
      </c>
      <c r="F31" s="36">
        <v>25</v>
      </c>
      <c r="G31" s="37" t="s">
        <v>77</v>
      </c>
      <c r="H31" s="36">
        <v>150</v>
      </c>
      <c r="I31" s="40">
        <f>F31/H31</f>
        <v>0.16666666666666666</v>
      </c>
      <c r="J31" s="9"/>
      <c r="K31" s="2"/>
      <c r="L31" s="11"/>
      <c r="M31" s="9"/>
      <c r="N31" s="11"/>
      <c r="O31" s="9"/>
    </row>
    <row r="32" spans="1:15" x14ac:dyDescent="0.15">
      <c r="A32" s="15"/>
      <c r="B32" s="12"/>
      <c r="C32" s="11"/>
      <c r="D32" s="49"/>
      <c r="E32" s="37" t="s">
        <v>80</v>
      </c>
      <c r="F32" s="36">
        <v>25</v>
      </c>
      <c r="G32" s="37" t="s">
        <v>77</v>
      </c>
      <c r="H32" s="36">
        <v>120</v>
      </c>
      <c r="I32" s="40">
        <f>F32/H32</f>
        <v>0.20833333333333334</v>
      </c>
      <c r="J32" s="9"/>
      <c r="K32" s="2"/>
      <c r="L32" s="11"/>
      <c r="M32" s="9"/>
      <c r="N32" s="11"/>
      <c r="O32" s="9"/>
    </row>
    <row r="33" spans="1:15" x14ac:dyDescent="0.15">
      <c r="A33" s="15"/>
      <c r="B33" s="12"/>
      <c r="C33" s="11"/>
      <c r="D33" s="2">
        <v>2</v>
      </c>
      <c r="E33" s="37" t="s">
        <v>81</v>
      </c>
      <c r="F33" s="36">
        <v>25</v>
      </c>
      <c r="G33" s="37" t="s">
        <v>82</v>
      </c>
      <c r="H33" s="36">
        <v>120</v>
      </c>
      <c r="I33" s="40">
        <f>F33/H33</f>
        <v>0.20833333333333334</v>
      </c>
      <c r="J33" s="9"/>
      <c r="K33" s="2"/>
      <c r="L33" s="11"/>
      <c r="M33" s="9"/>
      <c r="N33" s="11"/>
      <c r="O33" s="9"/>
    </row>
    <row r="34" spans="1:15" x14ac:dyDescent="0.15">
      <c r="A34" s="15"/>
      <c r="B34" s="12"/>
      <c r="C34" s="11"/>
      <c r="D34" s="2">
        <v>3</v>
      </c>
      <c r="E34" s="9" t="s">
        <v>92</v>
      </c>
      <c r="F34" s="9"/>
      <c r="G34" s="9"/>
      <c r="H34" s="9"/>
      <c r="I34" s="11">
        <v>0.42</v>
      </c>
      <c r="J34" s="9"/>
      <c r="K34" s="2"/>
      <c r="L34" s="11"/>
      <c r="M34" s="9"/>
      <c r="N34" s="11"/>
      <c r="O34" s="9"/>
    </row>
    <row r="35" spans="1:15" x14ac:dyDescent="0.15">
      <c r="A35" s="9"/>
      <c r="B35" s="2"/>
      <c r="C35" s="9"/>
      <c r="D35" s="9"/>
      <c r="E35" s="7" t="s">
        <v>46</v>
      </c>
      <c r="F35" s="9"/>
      <c r="G35" s="9"/>
      <c r="H35" s="9"/>
      <c r="I35" s="29">
        <f>I34</f>
        <v>0.42</v>
      </c>
      <c r="J35" s="9"/>
      <c r="K35" s="7" t="s">
        <v>46</v>
      </c>
      <c r="L35" s="11"/>
      <c r="M35" s="9"/>
      <c r="N35" s="29">
        <f>N27+N28</f>
        <v>0.8</v>
      </c>
      <c r="O35" s="9"/>
    </row>
    <row r="36" spans="1:15" x14ac:dyDescent="0.15">
      <c r="A36" s="16" t="s">
        <v>65</v>
      </c>
      <c r="B36" s="17"/>
      <c r="C36" s="16"/>
      <c r="D36" s="16"/>
      <c r="E36" s="18"/>
      <c r="F36" s="16"/>
      <c r="G36" s="16"/>
      <c r="H36" s="16"/>
      <c r="I36" s="30"/>
      <c r="J36" s="16"/>
      <c r="K36" s="31"/>
      <c r="L36" s="32"/>
      <c r="M36" s="33"/>
      <c r="N36" s="34"/>
      <c r="O36" s="33"/>
    </row>
    <row r="37" spans="1:15" x14ac:dyDescent="0.15">
      <c r="A37" s="16" t="s">
        <v>66</v>
      </c>
      <c r="B37" s="17"/>
      <c r="C37" s="16"/>
      <c r="D37" s="16"/>
      <c r="E37" s="16"/>
      <c r="F37" s="16"/>
      <c r="G37" s="16"/>
      <c r="H37" s="16"/>
      <c r="I37" s="16"/>
      <c r="J37" s="16"/>
      <c r="K37" s="35"/>
      <c r="L37" s="33"/>
      <c r="M37" s="33"/>
      <c r="N37" s="33"/>
      <c r="O37" s="33"/>
    </row>
    <row r="38" spans="1:15" x14ac:dyDescent="0.15">
      <c r="A38" s="19" t="s">
        <v>67</v>
      </c>
      <c r="B38" s="17"/>
      <c r="C38" s="16"/>
      <c r="D38" s="16"/>
      <c r="E38" s="16"/>
      <c r="F38" s="16"/>
      <c r="G38" s="16"/>
      <c r="H38" s="20"/>
      <c r="I38" s="16"/>
      <c r="J38" s="16"/>
      <c r="K38" s="35"/>
      <c r="L38" s="33"/>
      <c r="M38" s="33"/>
      <c r="N38" s="33"/>
      <c r="O38" s="33"/>
    </row>
    <row r="39" spans="1:15" x14ac:dyDescent="0.15">
      <c r="A39" s="19" t="s">
        <v>68</v>
      </c>
      <c r="B39" s="17"/>
      <c r="C39" s="16"/>
      <c r="D39" s="16"/>
      <c r="E39" s="16"/>
      <c r="F39" s="16"/>
      <c r="G39" s="16"/>
      <c r="H39" s="16"/>
      <c r="I39" s="16"/>
      <c r="J39" s="16"/>
      <c r="K39" s="35"/>
      <c r="L39" s="33"/>
      <c r="M39" s="33"/>
      <c r="N39" s="33"/>
      <c r="O39" s="33"/>
    </row>
  </sheetData>
  <mergeCells count="39">
    <mergeCell ref="A1:O1"/>
    <mergeCell ref="I2:O2"/>
    <mergeCell ref="J3:O3"/>
    <mergeCell ref="J4:O4"/>
    <mergeCell ref="J5:K5"/>
    <mergeCell ref="M5:O5"/>
    <mergeCell ref="A2:H5"/>
    <mergeCell ref="B6:I6"/>
    <mergeCell ref="L6:M6"/>
    <mergeCell ref="B7:I7"/>
    <mergeCell ref="L7:M7"/>
    <mergeCell ref="B8:I8"/>
    <mergeCell ref="L8:M8"/>
    <mergeCell ref="C9:E9"/>
    <mergeCell ref="F9:G9"/>
    <mergeCell ref="H9:I9"/>
    <mergeCell ref="L9:M9"/>
    <mergeCell ref="E11:I11"/>
    <mergeCell ref="K11:O11"/>
    <mergeCell ref="J11:J12"/>
    <mergeCell ref="J24:J26"/>
    <mergeCell ref="K25:K26"/>
    <mergeCell ref="L25:L26"/>
    <mergeCell ref="M25:M26"/>
    <mergeCell ref="A11:A12"/>
    <mergeCell ref="B11:B12"/>
    <mergeCell ref="C11:C12"/>
    <mergeCell ref="D11:D12"/>
    <mergeCell ref="D24:D26"/>
    <mergeCell ref="I25:I26"/>
    <mergeCell ref="D28:D32"/>
    <mergeCell ref="E18:I18"/>
    <mergeCell ref="E24:I24"/>
    <mergeCell ref="K24:O24"/>
    <mergeCell ref="N25:N26"/>
    <mergeCell ref="O25:O26"/>
    <mergeCell ref="E25:E26"/>
    <mergeCell ref="G25:G26"/>
    <mergeCell ref="H25:H26"/>
  </mergeCells>
  <phoneticPr fontId="1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刘文政</cp:lastModifiedBy>
  <dcterms:created xsi:type="dcterms:W3CDTF">2020-04-03T05:31:00Z</dcterms:created>
  <dcterms:modified xsi:type="dcterms:W3CDTF">2021-06-24T00:52:06Z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